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3"/>
  </bookViews>
  <sheets>
    <sheet name="Stavba" sheetId="1" r:id="rId1"/>
    <sheet name="SO 01 1 KL" sheetId="2" r:id="rId2"/>
    <sheet name="SO 01 1 Rek" sheetId="3" r:id="rId3"/>
    <sheet name="SO 01 1 Pol" sheetId="4" r:id="rId4"/>
  </sheets>
  <definedNames>
    <definedName name="_xlnm.Print_Area" localSheetId="1">'SO 01 1 KL'!$A$1:$G$45</definedName>
    <definedName name="_xlnm.Print_Area" localSheetId="3">'SO 01 1 Pol'!$A$1:$K$267</definedName>
    <definedName name="_xlnm.Print_Area" localSheetId="2">'SO 01 1 Rek'!$A$1:$I$29</definedName>
    <definedName name="_xlnm.Print_Area" localSheetId="0">'Stavba'!$B$1:$J$64</definedName>
    <definedName name="CelkemObjekty" localSheetId="0">'Stavba'!$F$27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'Stavba'!$C$25</definedName>
    <definedName name="NazevStavby" localSheetId="0">'Stavba'!$E$5</definedName>
    <definedName name="Objednatel" localSheetId="0">'Stavba'!$D$11</definedName>
    <definedName name="Objekt" localSheetId="0">'Stavba'!$B$25</definedName>
    <definedName name="odic" localSheetId="0">'Stavba'!$K$12</definedName>
    <definedName name="oico" localSheetId="0">'Stavba'!$K$11</definedName>
    <definedName name="omisto" localSheetId="0">#REF!</definedName>
    <definedName name="onazev" localSheetId="0">'Stavba'!$D$12</definedName>
    <definedName name="opsc" localSheetId="0">#REF!</definedName>
    <definedName name="SazbaDPH1" localSheetId="0">'Stavba'!$D$17</definedName>
    <definedName name="SazbaDPH2" localSheetId="0">'Stavba'!$D$19</definedName>
    <definedName name="SoucetDilu" localSheetId="0">'Stavba'!$F$47:$J$47</definedName>
    <definedName name="StavbaCelkem" localSheetId="0">'Stavba'!$H$27</definedName>
    <definedName name="Zhotovitel" localSheetId="0">'Stavba'!$D$7</definedName>
    <definedName name="solver_lin" localSheetId="3">0</definedName>
    <definedName name="solver_num" localSheetId="3">0</definedName>
    <definedName name="solver_opt" localSheetId="3">#REF!</definedName>
    <definedName name="solver_typ" localSheetId="3">1</definedName>
    <definedName name="solver_val" localSheetId="3">0</definedName>
    <definedName name="_xlnm.Print_Titles" localSheetId="2">'SO 01 1 Rek'!$1:$6</definedName>
    <definedName name="_xlnm.Print_Titles" localSheetId="3">'SO 01 1 Pol'!$1:$6</definedName>
  </definedNames>
  <calcPr calcId="145621"/>
</workbook>
</file>

<file path=xl/sharedStrings.xml><?xml version="1.0" encoding="utf-8"?>
<sst xmlns="http://schemas.openxmlformats.org/spreadsheetml/2006/main" count="770" uniqueCount="412">
  <si>
    <t>Slepý rozpočet stavby</t>
  </si>
  <si>
    <t xml:space="preserve">Datum: </t>
  </si>
  <si>
    <t/>
  </si>
  <si>
    <t>Stavba :</t>
  </si>
  <si>
    <t>57</t>
  </si>
  <si>
    <t>Výměna oken v domě Dvořákova 1330/22,1331/20,Děčín</t>
  </si>
  <si>
    <t xml:space="preserve">Objednatel : </t>
  </si>
  <si>
    <t>Statutární město Děčín</t>
  </si>
  <si>
    <t>IČO :</t>
  </si>
  <si>
    <t>Mírové náměstí1178/5</t>
  </si>
  <si>
    <t>DIČ :</t>
  </si>
  <si>
    <t>40502</t>
  </si>
  <si>
    <t>Děčín</t>
  </si>
  <si>
    <t xml:space="preserve">Zhotovitel : </t>
  </si>
  <si>
    <t>Zhotovitel dle výběru investora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</si>
  <si>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</si>
  <si>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</si>
  <si>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</si>
  <si>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</si>
  <si>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</si>
  <si>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</si>
  <si>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</si>
  <si>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</si>
  <si>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</si>
  <si>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</si>
  <si>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</si>
  <si>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</si>
  <si>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SO 01</t>
  </si>
  <si>
    <t>Výměna oken Dvořákova 1330/22,1331/20</t>
  </si>
  <si>
    <t>Celkem za stavbu</t>
  </si>
  <si>
    <t>Rekapitulace stavebních rozpočtů</t>
  </si>
  <si>
    <t>Číslo objektu</t>
  </si>
  <si>
    <t>Číslo a název rozpočtu</t>
  </si>
  <si>
    <t>1 Výměna oken Dvořákova 1330/22,1331/20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</si>
  <si>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</si>
  <si>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</si>
  <si>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</si>
  <si>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</si>
  <si>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</si>
  <si>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</si>
  <si>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</si>
  <si>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61</t>
  </si>
  <si>
    <t>Upravy povrchů vnitřní</t>
  </si>
  <si>
    <t>62</t>
  </si>
  <si>
    <t>Úpravy povrchů vnější</t>
  </si>
  <si>
    <t>64</t>
  </si>
  <si>
    <t>Výplně otvorů</t>
  </si>
  <si>
    <t>764</t>
  </si>
  <si>
    <t>Konstrukce klempířské</t>
  </si>
  <si>
    <t>784</t>
  </si>
  <si>
    <t>Malby</t>
  </si>
  <si>
    <t>96</t>
  </si>
  <si>
    <t>Bourání konstrukcí</t>
  </si>
  <si>
    <t>97</t>
  </si>
  <si>
    <t>Prorážení otvorů</t>
  </si>
  <si>
    <t>99</t>
  </si>
  <si>
    <t>Staveništní přesun hmot</t>
  </si>
  <si>
    <t>Rekapitulace vedlejších rozpočtových nákladů</t>
  </si>
  <si>
    <t>Název vedlejšího nákladu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</si>
  <si>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</si>
  <si>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</si>
  <si>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</si>
  <si>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</si>
  <si>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</si>
  <si>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</si>
  <si>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</si>
  <si>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</si>
  <si>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SLEPÝ ROZPOČET</t>
  </si>
  <si>
    <t>Rozpočet</t>
  </si>
  <si>
    <t>1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</si>
  <si>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</si>
  <si>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</si>
  <si>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</si>
  <si>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</si>
  <si>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</si>
  <si>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</si>
  <si>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</si>
  <si>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</si>
  <si>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PROJEKČNÍ ATELIER Ing.Miroslav Kubík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</si>
  <si>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</si>
  <si>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</si>
  <si>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</si>
  <si>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</si>
  <si>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</si>
  <si>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</si>
  <si>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</si>
  <si>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</si>
  <si>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</si>
  <si>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</si>
  <si>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</si>
  <si>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</si>
  <si>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</si>
  <si>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</si>
  <si>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</si>
  <si>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</si>
  <si>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</si>
  <si>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</si>
  <si>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</si>
  <si>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</si>
  <si>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</si>
  <si>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</si>
  <si>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</si>
  <si>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</si>
  <si>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</si>
  <si>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</si>
  <si>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</si>
  <si>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</si>
  <si>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</si>
  <si>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</si>
  <si>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</si>
  <si>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</si>
  <si>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</si>
  <si>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</si>
  <si>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57 Výměna oken v domě Dvořákova 1330/22,1331/20,Děčín</t>
  </si>
  <si>
    <t>Rozpočet :</t>
  </si>
  <si>
    <t>Objekt :</t>
  </si>
  <si>
    <t>SO 01 Výměna oken Dvořákova 1330/22,1331/20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</si>
  <si>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</si>
  <si>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</si>
  <si>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</si>
  <si>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</si>
  <si>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</si>
  <si>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</si>
  <si>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</si>
  <si>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</si>
  <si>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Slepý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</si>
  <si>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</si>
  <si>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</si>
  <si>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</si>
  <si>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</si>
  <si>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</si>
  <si>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</si>
  <si>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</si>
  <si>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</si>
  <si>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</si>
  <si>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</si>
  <si>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</si>
  <si>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</si>
  <si>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</si>
  <si>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612473182R00</t>
  </si>
  <si>
    <t>Omítka vnitřního zdiva ze suché směsi, štuková ostění + nadpraží,opravováno 30% plochy</t>
  </si>
  <si>
    <t>m2</t>
  </si>
  <si>
    <t>pos1:(2*2,45*0,15*0,3+1,1*0,15*0,3)*16</t>
  </si>
  <si>
    <t>pos2:(2*1,7*0,15*0,3+0,78*0,15*0,3)*9</t>
  </si>
  <si>
    <t>pos3:(2*1,7*0,15*0,3+1,8*0,15*0,3)*17</t>
  </si>
  <si>
    <t>pos4:(2*2,45*0,15*0,3+0,75*0,15*0,3)*8</t>
  </si>
  <si>
    <t>pos5:(2*1,7*0,15*0,3+0,9*0,15*0,3)*330</t>
  </si>
  <si>
    <t>pos6:(2*1,7*0,15*0,3+0,9*0,15*0,3)*88</t>
  </si>
  <si>
    <t>pos7:(2*2,45*0,15*0,3+0,9*0,15*0,3)*92</t>
  </si>
  <si>
    <t>pos8:(2*2,45*0,15*0,3+1,25*0,15*0,3)*20</t>
  </si>
  <si>
    <t>pos9:(2*1*0,15*0,3+1*0,15*0,3)*40</t>
  </si>
  <si>
    <t>pos10:(2*0,45*0,15*0,3+0,6*0,15*0,3)*11</t>
  </si>
  <si>
    <t>pos11:(2*2,45*0,15*0,3+1,55*0,15*0,3)*20</t>
  </si>
  <si>
    <t>pos12:(2*2,45*0,15*0,3+1,75*0,15*0,3)*20</t>
  </si>
  <si>
    <t>pos13:(2*1,6*0,15*0,3+0,9*0,15*0,3)*6</t>
  </si>
  <si>
    <t>pos14:(2*0,9*0,15*0,3+0,6*0,15*0,3)*7</t>
  </si>
  <si>
    <t>pos15,16:(3,6*0,15*0,3+4,18*0,15*0,3)*8</t>
  </si>
  <si>
    <t>Celkem za</t>
  </si>
  <si>
    <t>61 Upravy povrchů vnitřní</t>
  </si>
  <si>
    <t>602011178RT4</t>
  </si>
  <si>
    <t>Omítka stěn tenkovrstvá minerální barevná Cemix zatíraná, tl.vrstvy 1,5 mm,ost.a nadpraží,30%ploch</t>
  </si>
  <si>
    <t>pos1:(2*2,45*0,2*0,3+1,1*0,2*0,3)*16</t>
  </si>
  <si>
    <t>pos2:(2*1,7*0,2*0,3+0,78*0,2*0,3)*9</t>
  </si>
  <si>
    <t>pos3:(2*1,7*0,2*0,3+1,8*0,2*0,3)*17</t>
  </si>
  <si>
    <t>pos4:(2*2,45*0,2*0,3+0,75*0,2*0,3)*8</t>
  </si>
  <si>
    <t>pos5:(2*1,7*0,2*0,3+0,9*0,2*0,3)*330</t>
  </si>
  <si>
    <t>pos6:(2*1,7*0,2*0,3+0,9*0,2*0,3)*88</t>
  </si>
  <si>
    <t>pos7:(2*2,45*0,2*0,3+0,9*0,3*0,3)*92</t>
  </si>
  <si>
    <t>pos8:(2*2,45*0,2*0,3+1,25*0,2*0,3)*20</t>
  </si>
  <si>
    <t>pos9:(2*1*0,2*0,3+1*0,2*0,3)*40</t>
  </si>
  <si>
    <t>pos10:(2*0,45*0,2*0,3+0,6*0,2*0,3)*11</t>
  </si>
  <si>
    <t>pos11:(2*2,45*0,2*0,3+1,55*0,2*0,3)*20</t>
  </si>
  <si>
    <t>pos12:(2*2,45*0,2*0,3+1,75*0,2*0,3)*20</t>
  </si>
  <si>
    <t>pos13:(2*1,6*0,2*0,3+0,9*0,2*0,3)*6</t>
  </si>
  <si>
    <t>pos14:(2*0,9*0,2*0,3+0,6*0,2*0,3)*7</t>
  </si>
  <si>
    <t>pos15,16:(3,6*0,2*0,3+4,18*0,2*0,3)*8</t>
  </si>
  <si>
    <t>622481211RT2</t>
  </si>
  <si>
    <t>Montáž výztužné sítě do stěrkového tmelu včetně výztužné sítě a stěrkového tmelu Baumit</t>
  </si>
  <si>
    <t>195,88</t>
  </si>
  <si>
    <t>622491106R00</t>
  </si>
  <si>
    <t>Postřik fasády Lukofobem 10 % roztok hydrofobizace-kompletní venk ostění + nadpraží</t>
  </si>
  <si>
    <t>pos1:(2*2,45*0,2+1,1*0,2)*16</t>
  </si>
  <si>
    <t>pos2:(2*1,7*0,2+0,78*0,2)*9</t>
  </si>
  <si>
    <t>pos3:(2*1,7*0,2+1,8*0,2)*17</t>
  </si>
  <si>
    <t>pos4:(2*2,45*0,2+0,75*0,2)*8</t>
  </si>
  <si>
    <t>pos5:(2*1,7*0,2+0,9*0,2)*330</t>
  </si>
  <si>
    <t>pos6:(2*1,7*0,2+0,9*0,2)*88</t>
  </si>
  <si>
    <t>pos7:(2*2,45*0,2+0,9*0,3)*92</t>
  </si>
  <si>
    <t>pos8:(2*2,45*0,2+1,25*0,2)*20</t>
  </si>
  <si>
    <t>pos9:(2*1*0,2+1*0,2)*40</t>
  </si>
  <si>
    <t>pos10:(2*0,45*0,2+0,6*0,2)*11</t>
  </si>
  <si>
    <t>pos11:(2*2,45*0,2+1,55*0,2)*20</t>
  </si>
  <si>
    <t>pos12:(2*2,45*0,2+1,75*0,2)*20</t>
  </si>
  <si>
    <t>pos13:(2*1,6*0,2+0,9*0,2)*6</t>
  </si>
  <si>
    <t>pos14:(2*0,9*0,2+0,6*0,2)*7</t>
  </si>
  <si>
    <t>pos15,16:(3,6*0,2+4,18*0,2)*8</t>
  </si>
  <si>
    <t>62 Úpravy povrchů vnější</t>
  </si>
  <si>
    <t>980</t>
  </si>
  <si>
    <t>Montáž balkonových dveří dvoukřídlových pos.1</t>
  </si>
  <si>
    <t>kus</t>
  </si>
  <si>
    <t>16</t>
  </si>
  <si>
    <t>981</t>
  </si>
  <si>
    <t>Montáž okna jednoduchého jednokřídlového pos.2</t>
  </si>
  <si>
    <t>9</t>
  </si>
  <si>
    <t>982</t>
  </si>
  <si>
    <t>Montáž okna jednoduchého, dvoukřídlového pos.3</t>
  </si>
  <si>
    <t>17</t>
  </si>
  <si>
    <t>983</t>
  </si>
  <si>
    <t>Montáž balkonových dveří ,jednokřídlové pos.4</t>
  </si>
  <si>
    <t>8</t>
  </si>
  <si>
    <t>984</t>
  </si>
  <si>
    <t>Montáž okna jednoduchého, jednokřídlového pos.5</t>
  </si>
  <si>
    <t>330</t>
  </si>
  <si>
    <t>985</t>
  </si>
  <si>
    <t>Montáž okna jednoduchého, jednokřídlového, neotv. pos.6</t>
  </si>
  <si>
    <t>88</t>
  </si>
  <si>
    <t>986</t>
  </si>
  <si>
    <t>Montáž balkonových dveří jednoduchých,jednokřídl. pos.7</t>
  </si>
  <si>
    <t>92</t>
  </si>
  <si>
    <t>987</t>
  </si>
  <si>
    <t>Montáž balkonových dveří, jednoduché,dvoukřídlé pos.8</t>
  </si>
  <si>
    <t>20</t>
  </si>
  <si>
    <t>988</t>
  </si>
  <si>
    <t>Montáž oken jednoduchých,jednokřídlových pos.9</t>
  </si>
  <si>
    <t>40</t>
  </si>
  <si>
    <t>989</t>
  </si>
  <si>
    <t>Montáž okna jednoduchého ,jednokřídlového pos.10</t>
  </si>
  <si>
    <t>11</t>
  </si>
  <si>
    <t>990</t>
  </si>
  <si>
    <t>Montáž,pevné stěny, s balkonovými dveřmi pos.11</t>
  </si>
  <si>
    <t>991</t>
  </si>
  <si>
    <t>Montáž pevné prosklené stěny pos.12</t>
  </si>
  <si>
    <t>992</t>
  </si>
  <si>
    <t>Montáž okna jednoduchého ,jednokřídlového pos.13</t>
  </si>
  <si>
    <t>6</t>
  </si>
  <si>
    <t>993</t>
  </si>
  <si>
    <t>Montáž okna jednoduchého ,jednokřídlového pos.14</t>
  </si>
  <si>
    <t>7</t>
  </si>
  <si>
    <t>994</t>
  </si>
  <si>
    <t>Montáž prosklené stěny  s okny jednokřídlovými pos.15</t>
  </si>
  <si>
    <t>4</t>
  </si>
  <si>
    <t>995</t>
  </si>
  <si>
    <t>Montáž prosklené stěny s okny jednokřídlovými pos.16</t>
  </si>
  <si>
    <t>996</t>
  </si>
  <si>
    <t xml:space="preserve">Příplatek za atyp </t>
  </si>
  <si>
    <t>2*4</t>
  </si>
  <si>
    <t>997</t>
  </si>
  <si>
    <t xml:space="preserve">Lepení nadrozměrných křídel </t>
  </si>
  <si>
    <t>192</t>
  </si>
  <si>
    <t>648991111RT3</t>
  </si>
  <si>
    <t>Osazení parapet.desek plast. š. do 20cm,vnitřní vč. dodávky pl. parapetní desky š. 150 mm a krytek</t>
  </si>
  <si>
    <t>m</t>
  </si>
  <si>
    <t>495</t>
  </si>
  <si>
    <t>Balk.dveře jedn.,dvoukřídlé,sedmikom,izolač bezp.dvojsklo stavební hloubka 80mm,pos.1</t>
  </si>
  <si>
    <t>odolnost proti zatížení :16</t>
  </si>
  <si>
    <t xml:space="preserve">větrem-třída C1/B1: </t>
  </si>
  <si>
    <t>vodotěsnost -třída 9A:</t>
  </si>
  <si>
    <t xml:space="preserve">průvzdušnost-třída 4: </t>
  </si>
  <si>
    <t>dvojsklo-U=max 1,1W/m2/K:</t>
  </si>
  <si>
    <t>profil plast-U=max 1,2 W/m2/K:</t>
  </si>
  <si>
    <t>celkem dveře U=max 1,3 W/m2/K:</t>
  </si>
  <si>
    <t>veškeré výkladce musí být bezpodmínečně  provedeny tak, :</t>
  </si>
  <si>
    <t>aby splňovaly předepsané parametry:</t>
  </si>
  <si>
    <t>41</t>
  </si>
  <si>
    <t>Okno jednoduché,jednkř.sedmikom,izol. dvojsklo,st.hl. 80mm,pos.2</t>
  </si>
  <si>
    <t>Odolnost proti zatížení:9</t>
  </si>
  <si>
    <t>větrem-C3/B2:</t>
  </si>
  <si>
    <t>vodotěsnosti-třída 9A:</t>
  </si>
  <si>
    <t>provzdušnost-třída 4:</t>
  </si>
  <si>
    <t>U- dtto pos 1:</t>
  </si>
  <si>
    <t>42</t>
  </si>
  <si>
    <t>Okno jednoduché,dvoukřídlové,sedmikom.izol. dvojsklo,st. hl. 80mm,pos.3</t>
  </si>
  <si>
    <t>Odolnost proti zatížení :17</t>
  </si>
  <si>
    <t>větrem:třída C3/B2</t>
  </si>
  <si>
    <t>vodotěsnost: třída 9A</t>
  </si>
  <si>
    <t>úrůvzdušnost:třída 4</t>
  </si>
  <si>
    <t>U-dle posice 1:</t>
  </si>
  <si>
    <t>43</t>
  </si>
  <si>
    <t>Balk.dveře jedn.,jednokř., sedmikom.,izol. bezp.dvojsklo,st.hl. 80mm,pos.4</t>
  </si>
  <si>
    <t>Odolnost proti zatížení:8</t>
  </si>
  <si>
    <t xml:space="preserve">větrem:třída C1/B1 </t>
  </si>
  <si>
    <t>vodotěsnost:třída 9A</t>
  </si>
  <si>
    <t>provzdušnost:třída4</t>
  </si>
  <si>
    <t>U:dle posice 1</t>
  </si>
  <si>
    <t>44</t>
  </si>
  <si>
    <t>Okno jednoduché,jednokř.sedmi,izol. dvojsklo,st.hl.80mm,pos5</t>
  </si>
  <si>
    <t>Odolnost proti zatížení:330</t>
  </si>
  <si>
    <t>větrem: třída C3/B2</t>
  </si>
  <si>
    <t>průvzdušnost: třída 4</t>
  </si>
  <si>
    <t>U: jako  u posice 1</t>
  </si>
  <si>
    <t>45</t>
  </si>
  <si>
    <t>Okno jednoduché,jednokř.sedmikom.,izol. dvojsklo,st. hl. 80mm,pos.6</t>
  </si>
  <si>
    <t>Odolnost proti zatížení:88</t>
  </si>
  <si>
    <t>větrem:C3/B2</t>
  </si>
  <si>
    <t>U: jako posice 1</t>
  </si>
  <si>
    <t>46</t>
  </si>
  <si>
    <t>Balk. dveře jedn.jednokř sedmikom,izol. bezp.dvojsklo,st.hl.80mm,pos.7</t>
  </si>
  <si>
    <t>Odolnost proti zatížení:92</t>
  </si>
  <si>
    <t>větrem: třída C1/B1</t>
  </si>
  <si>
    <t>průvzdušnost:třída 4</t>
  </si>
  <si>
    <t>U:jako posice 1</t>
  </si>
  <si>
    <t>47</t>
  </si>
  <si>
    <t>Balk.dveře jedn.dvoukř.sedmikom.,izol.bezp. dvojsklo,st.hl.80mm,pos8</t>
  </si>
  <si>
    <t>Odolnost proti zatížení:20</t>
  </si>
  <si>
    <t>věttrem: třída C1/B1</t>
  </si>
  <si>
    <t>průvzdišnost: třída 4</t>
  </si>
  <si>
    <t>48</t>
  </si>
  <si>
    <t>Okno jedn.,jednokř.,sedmikom.,izol dvojsklo st. hl. 80mm,pos. 9</t>
  </si>
  <si>
    <t>Odolnost proti zatížení :40</t>
  </si>
  <si>
    <t xml:space="preserve">větrem: třída C3/B2 </t>
  </si>
  <si>
    <t>49</t>
  </si>
  <si>
    <t>Okno jedn.,jednokř.sedmikom.,izol.dvojsklo st.hl.80mm,pos10</t>
  </si>
  <si>
    <t>Odolnost proti zatížení:11</t>
  </si>
  <si>
    <t xml:space="preserve">vodotěsnost:třída 9A </t>
  </si>
  <si>
    <t>50</t>
  </si>
  <si>
    <t>Pevná,proskl. stěna,jednod.,sedmikom.,izol. bezp. dvojsklo,s dveřmi,st,hl 80mm,pos.11</t>
  </si>
  <si>
    <t>větrem:stěna C3/B2,dveře C1/B1</t>
  </si>
  <si>
    <t>51</t>
  </si>
  <si>
    <t>Pevná, proskl. stěna, jednoduchá sedmikom. izol.bezp.dvojsklo,st,.hl.80mm,pos.12</t>
  </si>
  <si>
    <t>52</t>
  </si>
  <si>
    <t>Okno jedn.jednokř.sedmikom,izol.dvojsklo st.hl.80mm, pos13</t>
  </si>
  <si>
    <t>Odolnost proti zatížení :6</t>
  </si>
  <si>
    <t>53</t>
  </si>
  <si>
    <t>Okno jedn..,jednokř.,sedmikom.,izol.dvojskl st.hl.70mm,pos.14</t>
  </si>
  <si>
    <t>Odolnost proti zatížení:7</t>
  </si>
  <si>
    <t>Uskla=max 1,5W/m2/k:</t>
  </si>
  <si>
    <t>Uplast=max1,2W/m2/K:</t>
  </si>
  <si>
    <t>Ucelkové=max1,5W/m2/K:</t>
  </si>
  <si>
    <t>54</t>
  </si>
  <si>
    <t>Pevná,proskl.,jedn.stěna s okny,sedmikom. izol.dvojsklo,st.hl.80 mm,pos.15</t>
  </si>
  <si>
    <t>Odolnost proti zatížení:4</t>
  </si>
  <si>
    <t>vodotěsnost : třída 9A</t>
  </si>
  <si>
    <t>55</t>
  </si>
  <si>
    <t>Pevná,proskl.stěna s okny ,sedmikom izol.dvojsklo,st.hl.80mm,pos.16</t>
  </si>
  <si>
    <t>Odolnost proto zatížení:4</t>
  </si>
  <si>
    <t>76601211RT1</t>
  </si>
  <si>
    <t xml:space="preserve">Těsnění okenní spáry, ostění, PT fólie+PP páska fólie šířky 70mm, páska tl. 2mm, š. 10mm </t>
  </si>
  <si>
    <t xml:space="preserve"> m</t>
  </si>
  <si>
    <t>64 Výplně otvorů</t>
  </si>
  <si>
    <t>968062354R00</t>
  </si>
  <si>
    <t xml:space="preserve">Vybourání dřevěných rámů oken dvojitých pl. 1 m2 </t>
  </si>
  <si>
    <t>pos2:9*1,275</t>
  </si>
  <si>
    <t>pos4:8*1,837</t>
  </si>
  <si>
    <t>pos5:330*1,63</t>
  </si>
  <si>
    <t>pos6:88*1,53</t>
  </si>
  <si>
    <t>pos9:40*1</t>
  </si>
  <si>
    <t>pos10:11*0,36</t>
  </si>
  <si>
    <t>pos13:6*1,44</t>
  </si>
  <si>
    <t>pos14:0,6*0,9</t>
  </si>
  <si>
    <t>968062355R00</t>
  </si>
  <si>
    <t xml:space="preserve">Vybourání dřevěných rámů oken dvojitých pl. 2 -4m2 </t>
  </si>
  <si>
    <t>pos1:16*2,695</t>
  </si>
  <si>
    <t>pos3:17*3,06</t>
  </si>
  <si>
    <t>pos7:92*2,205</t>
  </si>
  <si>
    <t>pos8:20*3,06</t>
  </si>
  <si>
    <t>pos11:20*3,79</t>
  </si>
  <si>
    <t>968062357R00</t>
  </si>
  <si>
    <t xml:space="preserve">Vybourání dřevěných rámů oken dvojitých nad  4 m2 </t>
  </si>
  <si>
    <t>pos12:20*4,28</t>
  </si>
  <si>
    <t>pos15+16:8*4,32</t>
  </si>
  <si>
    <t>968096001R00</t>
  </si>
  <si>
    <t>Bourání parapetů plastových š. do 20 cm vnitřní</t>
  </si>
  <si>
    <t>96 Bourání konstrukcí</t>
  </si>
  <si>
    <t>979011211R00</t>
  </si>
  <si>
    <t xml:space="preserve">Svislá doprava  vybour. hmot za 2.NP nošením </t>
  </si>
  <si>
    <t>t</t>
  </si>
  <si>
    <t>(56,388+26,97+5,64+0,588)</t>
  </si>
  <si>
    <t>979011219R00</t>
  </si>
  <si>
    <t xml:space="preserve">Přípl.k svislé dopr.suti za každé další NP nošením </t>
  </si>
  <si>
    <t>průměr 3 podlaží:3*89,58</t>
  </si>
  <si>
    <t>979081111R00</t>
  </si>
  <si>
    <t xml:space="preserve">Odvoz suti a vybour. hmot na skládku do 1 km </t>
  </si>
  <si>
    <t>89,58</t>
  </si>
  <si>
    <t>979081121R00</t>
  </si>
  <si>
    <t xml:space="preserve">Příplatek k odvozu za každý další 1 km </t>
  </si>
  <si>
    <t>skládka Orlík =15km od stavby:14*89,58</t>
  </si>
  <si>
    <t>979082111R00</t>
  </si>
  <si>
    <t xml:space="preserve">Vnitrostaveništní doprava vybouraných hmot do 10 m </t>
  </si>
  <si>
    <t>979098204U00</t>
  </si>
  <si>
    <t xml:space="preserve">Skládkovné sklo </t>
  </si>
  <si>
    <t>cca 2 /3sklo a 1/ dřevo:89,58/3*2</t>
  </si>
  <si>
    <t>979098211U00</t>
  </si>
  <si>
    <t xml:space="preserve">Skládkovné dřevo </t>
  </si>
  <si>
    <t>89,58/3</t>
  </si>
  <si>
    <t>97 Prorážení otvorů</t>
  </si>
  <si>
    <t>998011003R00</t>
  </si>
  <si>
    <t xml:space="preserve">Přesun hmot pro budovy zděné výšky do 24 m </t>
  </si>
  <si>
    <t>54,06</t>
  </si>
  <si>
    <t>99 Staveništní přesun hmot</t>
  </si>
  <si>
    <t>764410340R00</t>
  </si>
  <si>
    <t xml:space="preserve">Oplechování parapetů včetně rohů Al, rš 250 mm </t>
  </si>
  <si>
    <t>764410850R00</t>
  </si>
  <si>
    <t>Demontáž oplechování parapetů,rš od 100 do 330 mm venkovní</t>
  </si>
  <si>
    <t>764 Konstrukce klempířské</t>
  </si>
  <si>
    <t>784195112R00</t>
  </si>
  <si>
    <t>Malba tekutá Primalex Standard, bílá, 2 x opravy vnitř.ostění a nadpraží,komplet plocha</t>
  </si>
  <si>
    <t>pos1:(2*2,45*0,15+1,1*0,15)*16</t>
  </si>
  <si>
    <t>pos2:(2*1,7*0,15+0,78*0,15)*9</t>
  </si>
  <si>
    <t>pos3:(2*1,7*0,15+1,8*0,15)*17</t>
  </si>
  <si>
    <t>pos4:(2*2,45*0,15+0,75*0,15)*8</t>
  </si>
  <si>
    <t>pos5:(2*1,7*0,15+0,9*0,15)*330</t>
  </si>
  <si>
    <t>pos6:(2*1,7*0,15+0,9*0,15)*88</t>
  </si>
  <si>
    <t>pos7:(2*2,45*0,15+0,9*0,15)*92</t>
  </si>
  <si>
    <t>pos8:(2*2,45*0,15+1,25*0,15)*20</t>
  </si>
  <si>
    <t>pos9:(2*1*0,15+1*0,15)*40</t>
  </si>
  <si>
    <t>pos10:(2*0,45*0,15+0,6*0,15)*11</t>
  </si>
  <si>
    <t>pos11:(2*2,45*0,15+1,55*0,15)*20</t>
  </si>
  <si>
    <t>pos12:(2*2,45*0,15+1,75*0,15)*20</t>
  </si>
  <si>
    <t>pos13:(2*1,6*0,15+0,9*0,15)*6</t>
  </si>
  <si>
    <t>pos14:(2*0,9*0,15+0,6*0,15)*7</t>
  </si>
  <si>
    <t>pos15,16:(3,6*0,15+4,18*0,15)*8</t>
  </si>
  <si>
    <t>784 Malby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</si>
</sst>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/M/YYYY"/>
    <numFmt numFmtId="166" formatCode="@"/>
    <numFmt numFmtId="167" formatCode="0"/>
    <numFmt numFmtId="168" formatCode="#,##0.00"/>
    <numFmt numFmtId="169" formatCode="#,##0"/>
    <numFmt numFmtId="170" formatCode="0.0%"/>
    <numFmt numFmtId="171" formatCode="0.0"/>
    <numFmt numFmtId="172" formatCode="DD/MM/YY"/>
    <numFmt numFmtId="173" formatCode="#,##0,&quot;Kč&quot;"/>
    <numFmt numFmtId="174" formatCode="0.0000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"/>
      <family val="2"/>
    </font>
    <font>
      <sz val="8"/>
      <color rgb="FF0000FF"/>
      <name val="Arial"/>
      <family val="2"/>
    </font>
    <font>
      <sz val="8"/>
      <color rgb="FFFFFFFF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double"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307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 horizontal="right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Alignment="1" applyProtection="1">
      <alignment horizontal="right"/>
      <protection hidden="1"/>
    </xf>
    <xf numFmtId="165" fontId="3" fillId="0" borderId="0" xfId="0" applyFont="1" applyAlignment="1" applyProtection="1">
      <alignment horizontal="left"/>
      <protection hidden="1"/>
    </xf>
    <xf numFmtId="164" fontId="4" fillId="0" borderId="0" xfId="0" applyFont="1" applyAlignment="1" applyProtection="1">
      <alignment horizontal="right"/>
      <protection hidden="1"/>
    </xf>
    <xf numFmtId="166" fontId="1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 horizontal="right"/>
      <protection hidden="1"/>
    </xf>
    <xf numFmtId="166" fontId="6" fillId="0" borderId="0" xfId="0" applyFont="1" applyAlignment="1" applyProtection="1">
      <alignment horizontal="left"/>
      <protection hidden="1"/>
    </xf>
    <xf numFmtId="164" fontId="6" fillId="0" borderId="0" xfId="0" applyFont="1" applyAlignment="1" applyProtection="1">
      <alignment horizontal="left"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right"/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4" fontId="1" fillId="0" borderId="0" xfId="0" applyFont="1" applyAlignment="1" applyProtection="1">
      <alignment horizontal="center"/>
      <protection hidden="1"/>
    </xf>
    <xf numFmtId="164" fontId="4" fillId="2" borderId="1" xfId="0" applyFont="1" applyBorder="1" applyAlignment="1" applyProtection="1">
      <alignment wrapText="1"/>
      <protection hidden="1"/>
    </xf>
    <xf numFmtId="164" fontId="4" fillId="2" borderId="2" xfId="0" applyFont="1" applyBorder="1" applyAlignment="1" applyProtection="1">
      <alignment wrapText="1"/>
      <protection hidden="1"/>
    </xf>
    <xf numFmtId="164" fontId="4" fillId="2" borderId="3" xfId="0" applyFont="1" applyBorder="1" applyAlignment="1" applyProtection="1">
      <alignment wrapText="1"/>
      <protection hidden="1"/>
    </xf>
    <xf numFmtId="164" fontId="4" fillId="2" borderId="1" xfId="0" applyFont="1" applyBorder="1" applyAlignment="1" applyProtection="1">
      <alignment horizontal="right" wrapText="1"/>
      <protection hidden="1"/>
    </xf>
    <xf numFmtId="164" fontId="1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 horizontal="right" wrapText="1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4" fillId="3" borderId="0" xfId="0" applyFont="1" applyBorder="1" applyAlignment="1" applyProtection="1">
      <alignment horizontal="right" wrapText="1"/>
      <protection hidden="1"/>
    </xf>
    <xf numFmtId="164" fontId="1" fillId="0" borderId="4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7" fontId="1" fillId="0" borderId="0" xfId="0" applyFont="1" applyBorder="1" applyAlignment="1" applyProtection="1">
      <alignment horizontal="right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8" fontId="1" fillId="0" borderId="6" xfId="0" applyFont="1" applyBorder="1" applyAlignment="1" applyProtection="1">
      <alignment horizontal="right" vertical="center"/>
      <protection hidden="1"/>
    </xf>
    <xf numFmtId="168" fontId="1" fillId="0" borderId="7" xfId="0" applyFont="1" applyBorder="1" applyAlignment="1" applyProtection="1">
      <alignment horizontal="right" vertical="center"/>
      <protection hidden="1"/>
    </xf>
    <xf numFmtId="168" fontId="1" fillId="0" borderId="8" xfId="0" applyFont="1" applyBorder="1" applyAlignment="1" applyProtection="1">
      <alignment horizontal="right" vertical="center"/>
      <protection hidden="1"/>
    </xf>
    <xf numFmtId="168" fontId="1" fillId="3" borderId="0" xfId="0" applyFont="1" applyBorder="1" applyAlignment="1" applyProtection="1">
      <alignment vertical="center"/>
      <protection hidden="1"/>
    </xf>
    <xf numFmtId="168" fontId="1" fillId="0" borderId="4" xfId="0" applyFont="1" applyBorder="1" applyAlignment="1" applyProtection="1">
      <alignment horizontal="right" vertical="center"/>
      <protection hidden="1"/>
    </xf>
    <xf numFmtId="168" fontId="1" fillId="0" borderId="0" xfId="0" applyFont="1" applyBorder="1" applyAlignment="1" applyProtection="1">
      <alignment horizontal="right" vertical="center"/>
      <protection hidden="1"/>
    </xf>
    <xf numFmtId="168" fontId="1" fillId="0" borderId="5" xfId="0" applyFont="1" applyBorder="1" applyAlignment="1" applyProtection="1">
      <alignment horizontal="right" vertical="center"/>
      <protection hidden="1"/>
    </xf>
    <xf numFmtId="168" fontId="1" fillId="0" borderId="9" xfId="0" applyFont="1" applyBorder="1" applyAlignment="1" applyProtection="1">
      <alignment horizontal="right" vertical="center"/>
      <protection hidden="1"/>
    </xf>
    <xf numFmtId="168" fontId="1" fillId="0" borderId="10" xfId="0" applyFont="1" applyBorder="1" applyAlignment="1" applyProtection="1">
      <alignment horizontal="right" vertical="center"/>
      <protection hidden="1"/>
    </xf>
    <xf numFmtId="168" fontId="1" fillId="0" borderId="11" xfId="0" applyFont="1" applyBorder="1" applyAlignment="1" applyProtection="1">
      <alignment horizontal="right" vertical="center"/>
      <protection hidden="1"/>
    </xf>
    <xf numFmtId="164" fontId="6" fillId="4" borderId="1" xfId="0" applyFont="1" applyBorder="1" applyAlignment="1" applyProtection="1">
      <alignment vertical="center"/>
      <protection hidden="1"/>
    </xf>
    <xf numFmtId="164" fontId="7" fillId="4" borderId="2" xfId="0" applyFont="1" applyBorder="1" applyAlignment="1" applyProtection="1">
      <alignment vertical="center"/>
      <protection hidden="1"/>
    </xf>
    <xf numFmtId="164" fontId="1" fillId="4" borderId="2" xfId="0" applyFont="1" applyBorder="1" applyAlignment="1" applyProtection="1">
      <alignment vertical="center"/>
      <protection hidden="1"/>
    </xf>
    <xf numFmtId="168" fontId="6" fillId="4" borderId="12" xfId="0" applyFont="1" applyBorder="1" applyAlignment="1" applyProtection="1">
      <alignment horizontal="right" vertical="center"/>
      <protection hidden="1"/>
    </xf>
    <xf numFmtId="168" fontId="6" fillId="4" borderId="13" xfId="0" applyFont="1" applyBorder="1" applyAlignment="1" applyProtection="1">
      <alignment horizontal="right" vertical="center"/>
      <protection hidden="1"/>
    </xf>
    <xf numFmtId="169" fontId="6" fillId="5" borderId="14" xfId="0" applyFont="1" applyBorder="1" applyAlignment="1" applyProtection="1">
      <alignment horizontal="right" vertical="center"/>
      <protection hidden="1"/>
    </xf>
    <xf numFmtId="168" fontId="7" fillId="3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/>
      <protection hidden="1"/>
    </xf>
    <xf numFmtId="168" fontId="1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vertical="center"/>
      <protection hidden="1"/>
    </xf>
    <xf numFmtId="164" fontId="7" fillId="2" borderId="2" xfId="0" applyFont="1" applyBorder="1" applyAlignment="1" applyProtection="1">
      <alignment vertical="center"/>
      <protection hidden="1"/>
    </xf>
    <xf numFmtId="164" fontId="7" fillId="2" borderId="3" xfId="0" applyFont="1" applyBorder="1" applyAlignment="1" applyProtection="1">
      <alignment vertical="center" wrapText="1"/>
      <protection hidden="1"/>
    </xf>
    <xf numFmtId="164" fontId="7" fillId="2" borderId="15" xfId="0" applyFont="1" applyBorder="1" applyAlignment="1" applyProtection="1">
      <alignment horizontal="center" vertical="center" wrapText="1"/>
      <protection hidden="1"/>
    </xf>
    <xf numFmtId="164" fontId="7" fillId="2" borderId="3" xfId="0" applyFont="1" applyBorder="1" applyAlignment="1" applyProtection="1">
      <alignment horizontal="center" vertical="center" wrapText="1"/>
      <protection hidden="1"/>
    </xf>
    <xf numFmtId="166" fontId="3" fillId="0" borderId="6" xfId="0" applyFont="1" applyBorder="1" applyAlignment="1" applyProtection="1">
      <alignment horizontal="left"/>
      <protection hidden="1"/>
    </xf>
    <xf numFmtId="164" fontId="3" fillId="0" borderId="7" xfId="0" applyFont="1" applyBorder="1" applyAlignment="1" applyProtection="1">
      <alignment horizontal="left"/>
      <protection hidden="1"/>
    </xf>
    <xf numFmtId="164" fontId="3" fillId="0" borderId="7" xfId="0" applyFont="1" applyBorder="1" applyAlignment="1" applyProtection="1">
      <alignment/>
      <protection hidden="1"/>
    </xf>
    <xf numFmtId="170" fontId="3" fillId="0" borderId="8" xfId="0" applyFont="1" applyBorder="1" applyAlignment="1" applyProtection="1">
      <alignment/>
      <protection hidden="1"/>
    </xf>
    <xf numFmtId="169" fontId="4" fillId="0" borderId="16" xfId="0" applyFont="1" applyBorder="1" applyAlignment="1" applyProtection="1">
      <alignment horizontal="right"/>
      <protection hidden="1"/>
    </xf>
    <xf numFmtId="169" fontId="3" fillId="0" borderId="8" xfId="0" applyFont="1" applyBorder="1" applyAlignment="1" applyProtection="1">
      <alignment horizontal="right"/>
      <protection hidden="1"/>
    </xf>
    <xf numFmtId="169" fontId="3" fillId="0" borderId="16" xfId="0" applyFont="1" applyBorder="1" applyAlignment="1" applyProtection="1">
      <alignment horizontal="right"/>
      <protection hidden="1"/>
    </xf>
    <xf numFmtId="171" fontId="1" fillId="0" borderId="17" xfId="0" applyFont="1" applyBorder="1" applyAlignment="1" applyProtection="1">
      <alignment/>
      <protection hidden="1"/>
    </xf>
    <xf numFmtId="164" fontId="4" fillId="4" borderId="1" xfId="0" applyFont="1" applyBorder="1" applyAlignment="1" applyProtection="1">
      <alignment vertical="center"/>
      <protection hidden="1"/>
    </xf>
    <xf numFmtId="166" fontId="4" fillId="4" borderId="2" xfId="0" applyFont="1" applyBorder="1" applyAlignment="1" applyProtection="1">
      <alignment horizontal="left" vertical="center"/>
      <protection hidden="1"/>
    </xf>
    <xf numFmtId="164" fontId="4" fillId="4" borderId="2" xfId="0" applyFont="1" applyBorder="1" applyAlignment="1" applyProtection="1">
      <alignment vertical="center"/>
      <protection hidden="1"/>
    </xf>
    <xf numFmtId="170" fontId="3" fillId="4" borderId="3" xfId="0" applyFont="1" applyBorder="1" applyAlignment="1" applyProtection="1">
      <alignment/>
      <protection hidden="1"/>
    </xf>
    <xf numFmtId="169" fontId="4" fillId="4" borderId="15" xfId="0" applyFont="1" applyBorder="1" applyAlignment="1" applyProtection="1">
      <alignment horizontal="right" vertical="center"/>
      <protection hidden="1"/>
    </xf>
    <xf numFmtId="171" fontId="4" fillId="4" borderId="15" xfId="0" applyFont="1" applyBorder="1" applyAlignment="1" applyProtection="1">
      <alignment horizontal="right" vertical="center"/>
      <protection hidden="1"/>
    </xf>
    <xf numFmtId="164" fontId="1" fillId="0" borderId="0" xfId="0" applyFont="1" applyAlignment="1" applyProtection="1">
      <alignment horizontal="left" vertical="top" wrapText="1"/>
      <protection hidden="1"/>
    </xf>
    <xf numFmtId="164" fontId="4" fillId="2" borderId="15" xfId="0" applyFont="1" applyBorder="1" applyAlignment="1" applyProtection="1">
      <alignment vertical="center" wrapText="1"/>
      <protection hidden="1"/>
    </xf>
    <xf numFmtId="164" fontId="7" fillId="2" borderId="1" xfId="0" applyFont="1" applyBorder="1" applyAlignment="1" applyProtection="1">
      <alignment vertical="center"/>
      <protection hidden="1"/>
    </xf>
    <xf numFmtId="166" fontId="3" fillId="0" borderId="16" xfId="0" applyFont="1" applyBorder="1" applyAlignment="1" applyProtection="1">
      <alignment horizontal="left"/>
      <protection hidden="1"/>
    </xf>
    <xf numFmtId="164" fontId="3" fillId="0" borderId="6" xfId="0" applyFont="1" applyBorder="1" applyAlignment="1" applyProtection="1">
      <alignment horizontal="left"/>
      <protection hidden="1"/>
    </xf>
    <xf numFmtId="169" fontId="3" fillId="0" borderId="5" xfId="0" applyFont="1" applyBorder="1" applyAlignment="1" applyProtection="1">
      <alignment horizontal="right"/>
      <protection hidden="1"/>
    </xf>
    <xf numFmtId="169" fontId="4" fillId="4" borderId="3" xfId="0" applyFont="1" applyBorder="1" applyAlignment="1" applyProtection="1">
      <alignment horizontal="right" vertical="center"/>
      <protection hidden="1"/>
    </xf>
    <xf numFmtId="168" fontId="7" fillId="2" borderId="15" xfId="0" applyFont="1" applyBorder="1" applyAlignment="1" applyProtection="1">
      <alignment horizontal="center" vertical="center"/>
      <protection hidden="1"/>
    </xf>
    <xf numFmtId="171" fontId="3" fillId="0" borderId="16" xfId="0" applyFont="1" applyBorder="1" applyAlignment="1" applyProtection="1">
      <alignment/>
      <protection hidden="1"/>
    </xf>
    <xf numFmtId="166" fontId="3" fillId="0" borderId="4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/>
      <protection hidden="1"/>
    </xf>
    <xf numFmtId="171" fontId="3" fillId="0" borderId="17" xfId="0" applyFont="1" applyBorder="1" applyAlignment="1" applyProtection="1">
      <alignment/>
      <protection hidden="1"/>
    </xf>
    <xf numFmtId="169" fontId="3" fillId="0" borderId="17" xfId="0" applyFont="1" applyBorder="1" applyAlignment="1" applyProtection="1">
      <alignment horizontal="right"/>
      <protection hidden="1"/>
    </xf>
    <xf numFmtId="171" fontId="3" fillId="4" borderId="15" xfId="0" applyFont="1" applyBorder="1" applyAlignment="1" applyProtection="1">
      <alignment/>
      <protection hidden="1"/>
    </xf>
    <xf numFmtId="164" fontId="7" fillId="2" borderId="2" xfId="0" applyFont="1" applyBorder="1" applyAlignment="1" applyProtection="1">
      <alignment vertical="center" wrapText="1"/>
      <protection hidden="1"/>
    </xf>
    <xf numFmtId="164" fontId="7" fillId="2" borderId="2" xfId="0" applyFont="1" applyBorder="1" applyAlignment="1" applyProtection="1">
      <alignment horizontal="center" vertical="center" wrapText="1"/>
      <protection hidden="1"/>
    </xf>
    <xf numFmtId="170" fontId="3" fillId="0" borderId="7" xfId="0" applyFont="1" applyBorder="1" applyAlignment="1" applyProtection="1">
      <alignment/>
      <protection hidden="1"/>
    </xf>
    <xf numFmtId="169" fontId="4" fillId="0" borderId="7" xfId="0" applyFont="1" applyBorder="1" applyAlignment="1" applyProtection="1">
      <alignment horizontal="right"/>
      <protection hidden="1"/>
    </xf>
    <xf numFmtId="170" fontId="3" fillId="0" borderId="0" xfId="0" applyFont="1" applyBorder="1" applyAlignment="1" applyProtection="1">
      <alignment/>
      <protection hidden="1"/>
    </xf>
    <xf numFmtId="169" fontId="4" fillId="0" borderId="0" xfId="0" applyFont="1" applyBorder="1" applyAlignment="1" applyProtection="1">
      <alignment horizontal="right"/>
      <protection hidden="1"/>
    </xf>
    <xf numFmtId="170" fontId="3" fillId="4" borderId="2" xfId="0" applyFont="1" applyBorder="1" applyAlignment="1" applyProtection="1">
      <alignment/>
      <protection hidden="1"/>
    </xf>
    <xf numFmtId="169" fontId="4" fillId="4" borderId="2" xfId="0" applyFont="1" applyBorder="1" applyAlignment="1" applyProtection="1">
      <alignment horizontal="right" vertical="center"/>
      <protection hidden="1"/>
    </xf>
    <xf numFmtId="164" fontId="2" fillId="0" borderId="10" xfId="0" applyFont="1" applyBorder="1" applyAlignment="1" applyProtection="1">
      <alignment horizontal="center" vertical="top"/>
      <protection hidden="1"/>
    </xf>
    <xf numFmtId="164" fontId="7" fillId="2" borderId="18" xfId="0" applyFont="1" applyBorder="1" applyAlignment="1" applyProtection="1">
      <alignment horizontal="left"/>
      <protection hidden="1"/>
    </xf>
    <xf numFmtId="164" fontId="3" fillId="2" borderId="19" xfId="0" applyFont="1" applyBorder="1" applyAlignment="1" applyProtection="1">
      <alignment horizontal="center"/>
      <protection hidden="1"/>
    </xf>
    <xf numFmtId="166" fontId="4" fillId="2" borderId="20" xfId="0" applyFont="1" applyBorder="1" applyAlignment="1" applyProtection="1">
      <alignment horizontal="left"/>
      <protection hidden="1"/>
    </xf>
    <xf numFmtId="166" fontId="3" fillId="2" borderId="19" xfId="0" applyFont="1" applyBorder="1" applyAlignment="1" applyProtection="1">
      <alignment horizontal="center"/>
      <protection hidden="1"/>
    </xf>
    <xf numFmtId="164" fontId="3" fillId="0" borderId="21" xfId="0" applyFont="1" applyBorder="1" applyAlignment="1" applyProtection="1">
      <alignment/>
      <protection hidden="1"/>
    </xf>
    <xf numFmtId="166" fontId="3" fillId="0" borderId="22" xfId="0" applyFont="1" applyBorder="1" applyAlignment="1" applyProtection="1">
      <alignment horizontal="left"/>
      <protection hidden="1"/>
    </xf>
    <xf numFmtId="164" fontId="1" fillId="0" borderId="23" xfId="0" applyFont="1" applyBorder="1" applyAlignment="1" applyProtection="1">
      <alignment/>
      <protection hidden="1"/>
    </xf>
    <xf numFmtId="164" fontId="3" fillId="0" borderId="3" xfId="0" applyFont="1" applyBorder="1" applyAlignment="1" applyProtection="1">
      <alignment/>
      <protection hidden="1"/>
    </xf>
    <xf numFmtId="166" fontId="3" fillId="0" borderId="2" xfId="0" applyFont="1" applyBorder="1" applyAlignment="1" applyProtection="1">
      <alignment/>
      <protection hidden="1"/>
    </xf>
    <xf numFmtId="166" fontId="3" fillId="0" borderId="3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/>
      <protection hidden="1"/>
    </xf>
    <xf numFmtId="164" fontId="3" fillId="0" borderId="24" xfId="0" applyFont="1" applyBorder="1" applyAlignment="1" applyProtection="1">
      <alignment horizontal="left"/>
      <protection hidden="1"/>
    </xf>
    <xf numFmtId="164" fontId="7" fillId="0" borderId="23" xfId="0" applyFont="1" applyBorder="1" applyAlignment="1" applyProtection="1">
      <alignment/>
      <protection hidden="1"/>
    </xf>
    <xf numFmtId="166" fontId="3" fillId="0" borderId="24" xfId="0" applyFont="1" applyBorder="1" applyAlignment="1" applyProtection="1">
      <alignment horizontal="left"/>
      <protection hidden="1"/>
    </xf>
    <xf numFmtId="166" fontId="7" fillId="2" borderId="23" xfId="0" applyFont="1" applyBorder="1" applyAlignment="1" applyProtection="1">
      <alignment/>
      <protection hidden="1"/>
    </xf>
    <xf numFmtId="166" fontId="1" fillId="2" borderId="3" xfId="0" applyFont="1" applyBorder="1" applyAlignment="1" applyProtection="1">
      <alignment/>
      <protection hidden="1"/>
    </xf>
    <xf numFmtId="166" fontId="7" fillId="2" borderId="2" xfId="0" applyFont="1" applyBorder="1" applyAlignment="1" applyProtection="1">
      <alignment/>
      <protection hidden="1"/>
    </xf>
    <xf numFmtId="166" fontId="1" fillId="2" borderId="2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/>
      <protection hidden="1"/>
    </xf>
    <xf numFmtId="169" fontId="3" fillId="0" borderId="24" xfId="0" applyFont="1" applyBorder="1" applyAlignment="1" applyProtection="1">
      <alignment horizontal="left"/>
      <protection hidden="1"/>
    </xf>
    <xf numFmtId="164" fontId="1" fillId="0" borderId="0" xfId="0" applyFont="1" applyAlignment="1" applyProtection="1">
      <alignment/>
      <protection hidden="1"/>
    </xf>
    <xf numFmtId="166" fontId="7" fillId="2" borderId="25" xfId="0" applyFont="1" applyBorder="1" applyAlignment="1" applyProtection="1">
      <alignment/>
      <protection hidden="1"/>
    </xf>
    <xf numFmtId="166" fontId="1" fillId="2" borderId="5" xfId="0" applyFont="1" applyBorder="1" applyAlignment="1" applyProtection="1">
      <alignment/>
      <protection hidden="1"/>
    </xf>
    <xf numFmtId="166" fontId="7" fillId="2" borderId="0" xfId="0" applyFont="1" applyBorder="1" applyAlignment="1" applyProtection="1">
      <alignment/>
      <protection hidden="1"/>
    </xf>
    <xf numFmtId="166" fontId="1" fillId="2" borderId="0" xfId="0" applyFont="1" applyBorder="1" applyAlignment="1" applyProtection="1">
      <alignment/>
      <protection hidden="1"/>
    </xf>
    <xf numFmtId="166" fontId="3" fillId="0" borderId="15" xfId="0" applyFont="1" applyBorder="1" applyAlignment="1" applyProtection="1">
      <alignment horizontal="left"/>
      <protection hidden="1"/>
    </xf>
    <xf numFmtId="164" fontId="3" fillId="0" borderId="26" xfId="0" applyFont="1" applyBorder="1" applyAlignment="1" applyProtection="1">
      <alignment/>
      <protection hidden="1"/>
    </xf>
    <xf numFmtId="164" fontId="3" fillId="0" borderId="1" xfId="0" applyFont="1" applyBorder="1" applyAlignment="1" applyProtection="1">
      <alignment horizontal="left"/>
      <protection hidden="1"/>
    </xf>
    <xf numFmtId="164" fontId="3" fillId="0" borderId="15" xfId="0" applyFont="1" applyBorder="1" applyAlignment="1" applyProtection="1">
      <alignment/>
      <protection hidden="1"/>
    </xf>
    <xf numFmtId="164" fontId="3" fillId="0" borderId="27" xfId="0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3" fillId="0" borderId="27" xfId="0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 horizontal="left"/>
      <protection hidden="1"/>
    </xf>
    <xf numFmtId="164" fontId="3" fillId="0" borderId="15" xfId="0" applyFont="1" applyBorder="1" applyAlignment="1" applyProtection="1">
      <alignment/>
      <protection hidden="1"/>
    </xf>
    <xf numFmtId="164" fontId="3" fillId="0" borderId="27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/>
      <protection hidden="1"/>
    </xf>
    <xf numFmtId="164" fontId="3" fillId="0" borderId="27" xfId="0" applyFont="1" applyBorder="1" applyAlignment="1" applyProtection="1">
      <alignment/>
      <protection hidden="1"/>
    </xf>
    <xf numFmtId="169" fontId="1" fillId="0" borderId="0" xfId="0" applyFont="1" applyAlignment="1" applyProtection="1">
      <alignment/>
      <protection hidden="1"/>
    </xf>
    <xf numFmtId="164" fontId="3" fillId="0" borderId="23" xfId="0" applyFont="1" applyBorder="1" applyAlignment="1" applyProtection="1">
      <alignment/>
      <protection hidden="1"/>
    </xf>
    <xf numFmtId="164" fontId="3" fillId="0" borderId="15" xfId="0" applyFont="1" applyBorder="1" applyAlignment="1" applyProtection="1">
      <alignment horizontal="center"/>
      <protection hidden="1"/>
    </xf>
    <xf numFmtId="164" fontId="3" fillId="0" borderId="21" xfId="0" applyFont="1" applyBorder="1" applyAlignment="1" applyProtection="1">
      <alignment horizontal="left"/>
      <protection hidden="1"/>
    </xf>
    <xf numFmtId="164" fontId="3" fillId="0" borderId="28" xfId="0" applyFont="1" applyBorder="1" applyAlignment="1" applyProtection="1">
      <alignment horizontal="left"/>
      <protection hidden="1"/>
    </xf>
    <xf numFmtId="164" fontId="2" fillId="0" borderId="29" xfId="0" applyFont="1" applyBorder="1" applyAlignment="1" applyProtection="1">
      <alignment horizontal="center" vertical="center"/>
      <protection hidden="1"/>
    </xf>
    <xf numFmtId="164" fontId="7" fillId="2" borderId="12" xfId="0" applyFont="1" applyBorder="1" applyAlignment="1" applyProtection="1">
      <alignment horizontal="left"/>
      <protection hidden="1"/>
    </xf>
    <xf numFmtId="164" fontId="1" fillId="2" borderId="13" xfId="0" applyFont="1" applyBorder="1" applyAlignment="1" applyProtection="1">
      <alignment horizontal="left"/>
      <protection hidden="1"/>
    </xf>
    <xf numFmtId="164" fontId="1" fillId="2" borderId="30" xfId="0" applyFont="1" applyBorder="1" applyAlignment="1" applyProtection="1">
      <alignment horizontal="center"/>
      <protection hidden="1"/>
    </xf>
    <xf numFmtId="164" fontId="7" fillId="2" borderId="30" xfId="0" applyFont="1" applyBorder="1" applyAlignment="1" applyProtection="1">
      <alignment horizontal="center"/>
      <protection hidden="1"/>
    </xf>
    <xf numFmtId="164" fontId="1" fillId="0" borderId="31" xfId="0" applyFont="1" applyBorder="1" applyAlignment="1" applyProtection="1">
      <alignment/>
      <protection hidden="1"/>
    </xf>
    <xf numFmtId="164" fontId="1" fillId="0" borderId="32" xfId="0" applyFont="1" applyBorder="1" applyAlignment="1" applyProtection="1">
      <alignment/>
      <protection hidden="1"/>
    </xf>
    <xf numFmtId="169" fontId="1" fillId="0" borderId="22" xfId="0" applyFont="1" applyBorder="1" applyAlignment="1" applyProtection="1">
      <alignment/>
      <protection hidden="1"/>
    </xf>
    <xf numFmtId="164" fontId="1" fillId="0" borderId="18" xfId="0" applyFont="1" applyBorder="1" applyAlignment="1" applyProtection="1">
      <alignment/>
      <protection hidden="1"/>
    </xf>
    <xf numFmtId="169" fontId="1" fillId="0" borderId="20" xfId="0" applyFont="1" applyBorder="1" applyAlignment="1" applyProtection="1">
      <alignment/>
      <protection hidden="1"/>
    </xf>
    <xf numFmtId="164" fontId="1" fillId="0" borderId="19" xfId="0" applyFont="1" applyBorder="1" applyAlignment="1" applyProtection="1">
      <alignment/>
      <protection hidden="1"/>
    </xf>
    <xf numFmtId="169" fontId="1" fillId="0" borderId="2" xfId="0" applyFont="1" applyBorder="1" applyAlignment="1" applyProtection="1">
      <alignment/>
      <protection hidden="1"/>
    </xf>
    <xf numFmtId="164" fontId="1" fillId="0" borderId="3" xfId="0" applyFont="1" applyBorder="1" applyAlignment="1" applyProtection="1">
      <alignment/>
      <protection hidden="1"/>
    </xf>
    <xf numFmtId="164" fontId="1" fillId="0" borderId="33" xfId="0" applyFont="1" applyBorder="1" applyAlignment="1" applyProtection="1">
      <alignment/>
      <protection hidden="1"/>
    </xf>
    <xf numFmtId="164" fontId="1" fillId="0" borderId="32" xfId="0" applyFont="1" applyBorder="1" applyAlignment="1" applyProtection="1">
      <alignment shrinkToFit="1"/>
      <protection hidden="1"/>
    </xf>
    <xf numFmtId="164" fontId="1" fillId="0" borderId="34" xfId="0" applyFont="1" applyBorder="1" applyAlignment="1" applyProtection="1">
      <alignment/>
      <protection hidden="1"/>
    </xf>
    <xf numFmtId="164" fontId="1" fillId="0" borderId="25" xfId="0" applyFont="1" applyBorder="1" applyAlignment="1" applyProtection="1">
      <alignment/>
      <protection hidden="1"/>
    </xf>
    <xf numFmtId="164" fontId="1" fillId="0" borderId="35" xfId="0" applyFont="1" applyBorder="1" applyAlignment="1" applyProtection="1">
      <alignment horizontal="center" shrinkToFit="1"/>
      <protection hidden="1"/>
    </xf>
    <xf numFmtId="169" fontId="1" fillId="0" borderId="36" xfId="0" applyFont="1" applyBorder="1" applyAlignment="1" applyProtection="1">
      <alignment/>
      <protection hidden="1"/>
    </xf>
    <xf numFmtId="164" fontId="1" fillId="0" borderId="37" xfId="0" applyFont="1" applyBorder="1" applyAlignment="1" applyProtection="1">
      <alignment/>
      <protection hidden="1"/>
    </xf>
    <xf numFmtId="169" fontId="1" fillId="0" borderId="38" xfId="0" applyFont="1" applyBorder="1" applyAlignment="1" applyProtection="1">
      <alignment/>
      <protection hidden="1"/>
    </xf>
    <xf numFmtId="164" fontId="1" fillId="0" borderId="39" xfId="0" applyFont="1" applyBorder="1" applyAlignment="1" applyProtection="1">
      <alignment/>
      <protection hidden="1"/>
    </xf>
    <xf numFmtId="164" fontId="7" fillId="2" borderId="18" xfId="0" applyFont="1" applyBorder="1" applyAlignment="1" applyProtection="1">
      <alignment/>
      <protection hidden="1"/>
    </xf>
    <xf numFmtId="164" fontId="7" fillId="2" borderId="20" xfId="0" applyFont="1" applyBorder="1" applyAlignment="1" applyProtection="1">
      <alignment/>
      <protection hidden="1"/>
    </xf>
    <xf numFmtId="164" fontId="7" fillId="2" borderId="19" xfId="0" applyFont="1" applyBorder="1" applyAlignment="1" applyProtection="1">
      <alignment/>
      <protection hidden="1"/>
    </xf>
    <xf numFmtId="164" fontId="7" fillId="2" borderId="40" xfId="0" applyFont="1" applyBorder="1" applyAlignment="1" applyProtection="1">
      <alignment/>
      <protection hidden="1"/>
    </xf>
    <xf numFmtId="164" fontId="7" fillId="2" borderId="41" xfId="0" applyFont="1" applyBorder="1" applyAlignment="1" applyProtection="1">
      <alignment/>
      <protection hidden="1"/>
    </xf>
    <xf numFmtId="164" fontId="1" fillId="0" borderId="5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/>
      <protection hidden="1"/>
    </xf>
    <xf numFmtId="164" fontId="1" fillId="0" borderId="42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72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43" xfId="0" applyFont="1" applyBorder="1" applyAlignment="1" applyProtection="1">
      <alignment/>
      <protection hidden="1"/>
    </xf>
    <xf numFmtId="164" fontId="1" fillId="0" borderId="44" xfId="0" applyFont="1" applyBorder="1" applyAlignment="1" applyProtection="1">
      <alignment/>
      <protection hidden="1"/>
    </xf>
    <xf numFmtId="164" fontId="1" fillId="0" borderId="45" xfId="0" applyFont="1" applyBorder="1" applyAlignment="1" applyProtection="1">
      <alignment/>
      <protection hidden="1"/>
    </xf>
    <xf numFmtId="164" fontId="1" fillId="0" borderId="7" xfId="0" applyFont="1" applyBorder="1" applyAlignment="1" applyProtection="1">
      <alignment/>
      <protection hidden="1"/>
    </xf>
    <xf numFmtId="171" fontId="1" fillId="0" borderId="8" xfId="0" applyFont="1" applyBorder="1" applyAlignment="1" applyProtection="1">
      <alignment horizontal="right"/>
      <protection hidden="1"/>
    </xf>
    <xf numFmtId="164" fontId="1" fillId="0" borderId="8" xfId="0" applyFont="1" applyBorder="1" applyAlignment="1" applyProtection="1">
      <alignment/>
      <protection hidden="1"/>
    </xf>
    <xf numFmtId="173" fontId="1" fillId="0" borderId="24" xfId="0" applyFont="1" applyBorder="1" applyAlignment="1" applyProtection="1">
      <alignment horizontal="right" indent="3"/>
      <protection hidden="1"/>
    </xf>
    <xf numFmtId="164" fontId="1" fillId="0" borderId="2" xfId="0" applyFont="1" applyBorder="1" applyAlignment="1" applyProtection="1">
      <alignment/>
      <protection hidden="1"/>
    </xf>
    <xf numFmtId="171" fontId="1" fillId="0" borderId="3" xfId="0" applyFont="1" applyBorder="1" applyAlignment="1" applyProtection="1">
      <alignment horizontal="right"/>
      <protection hidden="1"/>
    </xf>
    <xf numFmtId="164" fontId="6" fillId="2" borderId="37" xfId="0" applyFont="1" applyBorder="1" applyAlignment="1" applyProtection="1">
      <alignment/>
      <protection hidden="1"/>
    </xf>
    <xf numFmtId="164" fontId="6" fillId="2" borderId="38" xfId="0" applyFont="1" applyBorder="1" applyAlignment="1" applyProtection="1">
      <alignment/>
      <protection hidden="1"/>
    </xf>
    <xf numFmtId="164" fontId="6" fillId="2" borderId="39" xfId="0" applyFont="1" applyBorder="1" applyAlignment="1" applyProtection="1">
      <alignment/>
      <protection hidden="1"/>
    </xf>
    <xf numFmtId="173" fontId="6" fillId="2" borderId="36" xfId="0" applyFont="1" applyBorder="1" applyAlignment="1" applyProtection="1">
      <alignment horizontal="right" indent="3"/>
      <protection hidden="1"/>
    </xf>
    <xf numFmtId="164" fontId="6" fillId="0" borderId="0" xfId="0" applyFont="1" applyAlignment="1" applyProtection="1">
      <alignment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1" fillId="0" borderId="0" xfId="0" applyFont="1" applyAlignment="1" applyProtection="1">
      <alignment wrapText="1"/>
      <protection hidden="1"/>
    </xf>
    <xf numFmtId="164" fontId="1" fillId="0" borderId="46" xfId="34" applyFont="1" applyBorder="1" applyAlignment="1" applyProtection="1">
      <alignment horizontal="center"/>
      <protection hidden="1"/>
    </xf>
    <xf numFmtId="166" fontId="7" fillId="0" borderId="47" xfId="34" applyFont="1" applyBorder="1" applyAlignment="1" applyProtection="1">
      <alignment/>
      <protection hidden="1"/>
    </xf>
    <xf numFmtId="166" fontId="1" fillId="0" borderId="47" xfId="34" applyFont="1" applyBorder="1" applyAlignment="1" applyProtection="1">
      <alignment/>
      <protection hidden="1"/>
    </xf>
    <xf numFmtId="166" fontId="1" fillId="0" borderId="47" xfId="34" applyFont="1" applyBorder="1" applyAlignment="1" applyProtection="1">
      <alignment horizontal="right"/>
      <protection hidden="1"/>
    </xf>
    <xf numFmtId="164" fontId="1" fillId="0" borderId="48" xfId="34" applyFont="1" applyBorder="1" applyAlignment="1" applyProtection="1">
      <alignment/>
      <protection hidden="1"/>
    </xf>
    <xf numFmtId="166" fontId="1" fillId="0" borderId="47" xfId="0" applyFont="1" applyBorder="1" applyAlignment="1" applyProtection="1">
      <alignment horizontal="left"/>
      <protection hidden="1"/>
    </xf>
    <xf numFmtId="164" fontId="1" fillId="0" borderId="49" xfId="0" applyFont="1" applyBorder="1" applyAlignment="1" applyProtection="1">
      <alignment/>
      <protection hidden="1"/>
    </xf>
    <xf numFmtId="164" fontId="1" fillId="0" borderId="50" xfId="34" applyFont="1" applyBorder="1" applyAlignment="1" applyProtection="1">
      <alignment horizontal="center"/>
      <protection hidden="1"/>
    </xf>
    <xf numFmtId="166" fontId="7" fillId="0" borderId="51" xfId="34" applyFont="1" applyBorder="1" applyAlignment="1" applyProtection="1">
      <alignment/>
      <protection hidden="1"/>
    </xf>
    <xf numFmtId="166" fontId="1" fillId="0" borderId="51" xfId="34" applyFont="1" applyBorder="1" applyAlignment="1" applyProtection="1">
      <alignment/>
      <protection hidden="1"/>
    </xf>
    <xf numFmtId="166" fontId="1" fillId="0" borderId="51" xfId="34" applyFont="1" applyBorder="1" applyAlignment="1" applyProtection="1">
      <alignment horizontal="right"/>
      <protection hidden="1"/>
    </xf>
    <xf numFmtId="164" fontId="1" fillId="0" borderId="52" xfId="34" applyFont="1" applyBorder="1" applyAlignment="1" applyProtection="1">
      <alignment horizontal="left"/>
      <protection hidden="1"/>
    </xf>
    <xf numFmtId="166" fontId="2" fillId="0" borderId="0" xfId="0" applyFont="1" applyBorder="1" applyAlignment="1" applyProtection="1">
      <alignment horizontal="center"/>
      <protection hidden="1"/>
    </xf>
    <xf numFmtId="166" fontId="7" fillId="2" borderId="12" xfId="0" applyFont="1" applyBorder="1" applyAlignment="1" applyProtection="1">
      <alignment horizontal="center"/>
      <protection hidden="1"/>
    </xf>
    <xf numFmtId="164" fontId="7" fillId="2" borderId="13" xfId="0" applyFont="1" applyBorder="1" applyAlignment="1" applyProtection="1">
      <alignment horizontal="center"/>
      <protection hidden="1"/>
    </xf>
    <xf numFmtId="164" fontId="7" fillId="2" borderId="14" xfId="0" applyFont="1" applyBorder="1" applyAlignment="1" applyProtection="1">
      <alignment horizontal="center"/>
      <protection hidden="1"/>
    </xf>
    <xf numFmtId="164" fontId="7" fillId="2" borderId="53" xfId="0" applyFont="1" applyBorder="1" applyAlignment="1" applyProtection="1">
      <alignment horizontal="center"/>
      <protection hidden="1"/>
    </xf>
    <xf numFmtId="164" fontId="7" fillId="2" borderId="54" xfId="0" applyFont="1" applyBorder="1" applyAlignment="1" applyProtection="1">
      <alignment horizontal="center"/>
      <protection hidden="1"/>
    </xf>
    <xf numFmtId="166" fontId="3" fillId="0" borderId="25" xfId="0" applyFont="1" applyBorder="1" applyAlignment="1" applyProtection="1">
      <alignment/>
      <protection hidden="1"/>
    </xf>
    <xf numFmtId="169" fontId="1" fillId="0" borderId="42" xfId="0" applyFont="1" applyBorder="1" applyAlignment="1" applyProtection="1">
      <alignment/>
      <protection hidden="1"/>
    </xf>
    <xf numFmtId="169" fontId="1" fillId="0" borderId="5" xfId="0" applyFont="1" applyBorder="1" applyAlignment="1" applyProtection="1">
      <alignment/>
      <protection hidden="1"/>
    </xf>
    <xf numFmtId="169" fontId="1" fillId="0" borderId="17" xfId="0" applyFont="1" applyBorder="1" applyAlignment="1" applyProtection="1">
      <alignment/>
      <protection hidden="1"/>
    </xf>
    <xf numFmtId="169" fontId="1" fillId="0" borderId="55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/>
      <protection hidden="1"/>
    </xf>
    <xf numFmtId="164" fontId="7" fillId="2" borderId="13" xfId="0" applyFont="1" applyBorder="1" applyAlignment="1" applyProtection="1">
      <alignment/>
      <protection hidden="1"/>
    </xf>
    <xf numFmtId="169" fontId="7" fillId="2" borderId="30" xfId="0" applyFont="1" applyBorder="1" applyAlignment="1" applyProtection="1">
      <alignment/>
      <protection hidden="1"/>
    </xf>
    <xf numFmtId="169" fontId="7" fillId="2" borderId="14" xfId="0" applyFont="1" applyBorder="1" applyAlignment="1" applyProtection="1">
      <alignment/>
      <protection hidden="1"/>
    </xf>
    <xf numFmtId="169" fontId="7" fillId="2" borderId="53" xfId="0" applyFont="1" applyBorder="1" applyAlignment="1" applyProtection="1">
      <alignment/>
      <protection hidden="1"/>
    </xf>
    <xf numFmtId="169" fontId="7" fillId="2" borderId="5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" fillId="2" borderId="41" xfId="0" applyFont="1" applyBorder="1" applyAlignment="1" applyProtection="1">
      <alignment/>
      <protection hidden="1"/>
    </xf>
    <xf numFmtId="164" fontId="7" fillId="2" borderId="56" xfId="0" applyFont="1" applyBorder="1" applyAlignment="1" applyProtection="1">
      <alignment horizontal="right"/>
      <protection hidden="1"/>
    </xf>
    <xf numFmtId="164" fontId="7" fillId="2" borderId="20" xfId="0" applyFont="1" applyBorder="1" applyAlignment="1" applyProtection="1">
      <alignment horizontal="right"/>
      <protection hidden="1"/>
    </xf>
    <xf numFmtId="164" fontId="7" fillId="2" borderId="19" xfId="0" applyFont="1" applyBorder="1" applyAlignment="1" applyProtection="1">
      <alignment horizontal="center"/>
      <protection hidden="1"/>
    </xf>
    <xf numFmtId="168" fontId="4" fillId="2" borderId="20" xfId="0" applyFont="1" applyBorder="1" applyAlignment="1" applyProtection="1">
      <alignment horizontal="right"/>
      <protection hidden="1"/>
    </xf>
    <xf numFmtId="168" fontId="4" fillId="2" borderId="41" xfId="0" applyFont="1" applyBorder="1" applyAlignment="1" applyProtection="1">
      <alignment horizontal="right"/>
      <protection hidden="1"/>
    </xf>
    <xf numFmtId="164" fontId="1" fillId="0" borderId="28" xfId="0" applyFont="1" applyBorder="1" applyAlignment="1" applyProtection="1">
      <alignment/>
      <protection hidden="1"/>
    </xf>
    <xf numFmtId="169" fontId="1" fillId="0" borderId="33" xfId="0" applyFont="1" applyBorder="1" applyAlignment="1" applyProtection="1">
      <alignment horizontal="right"/>
      <protection hidden="1"/>
    </xf>
    <xf numFmtId="171" fontId="1" fillId="0" borderId="15" xfId="0" applyFont="1" applyBorder="1" applyAlignment="1" applyProtection="1">
      <alignment horizontal="right"/>
      <protection hidden="1"/>
    </xf>
    <xf numFmtId="169" fontId="1" fillId="0" borderId="43" xfId="0" applyFont="1" applyBorder="1" applyAlignment="1" applyProtection="1">
      <alignment horizontal="right"/>
      <protection hidden="1"/>
    </xf>
    <xf numFmtId="168" fontId="1" fillId="0" borderId="32" xfId="0" applyFont="1" applyBorder="1" applyAlignment="1" applyProtection="1">
      <alignment horizontal="right"/>
      <protection hidden="1"/>
    </xf>
    <xf numFmtId="169" fontId="1" fillId="0" borderId="28" xfId="0" applyFont="1" applyBorder="1" applyAlignment="1" applyProtection="1">
      <alignment horizontal="right"/>
      <protection hidden="1"/>
    </xf>
    <xf numFmtId="164" fontId="1" fillId="2" borderId="37" xfId="0" applyFont="1" applyBorder="1" applyAlignment="1" applyProtection="1">
      <alignment/>
      <protection hidden="1"/>
    </xf>
    <xf numFmtId="164" fontId="7" fillId="2" borderId="38" xfId="0" applyFont="1" applyBorder="1" applyAlignment="1" applyProtection="1">
      <alignment/>
      <protection hidden="1"/>
    </xf>
    <xf numFmtId="164" fontId="1" fillId="2" borderId="38" xfId="0" applyFont="1" applyBorder="1" applyAlignment="1" applyProtection="1">
      <alignment/>
      <protection hidden="1"/>
    </xf>
    <xf numFmtId="168" fontId="1" fillId="2" borderId="57" xfId="0" applyFont="1" applyBorder="1" applyAlignment="1" applyProtection="1">
      <alignment/>
      <protection hidden="1"/>
    </xf>
    <xf numFmtId="168" fontId="1" fillId="2" borderId="37" xfId="0" applyFont="1" applyBorder="1" applyAlignment="1" applyProtection="1">
      <alignment/>
      <protection hidden="1"/>
    </xf>
    <xf numFmtId="168" fontId="1" fillId="2" borderId="38" xfId="0" applyFont="1" applyBorder="1" applyAlignment="1" applyProtection="1">
      <alignment/>
      <protection hidden="1"/>
    </xf>
    <xf numFmtId="169" fontId="7" fillId="2" borderId="57" xfId="0" applyFont="1" applyBorder="1" applyAlignment="1" applyProtection="1">
      <alignment horizontal="right"/>
      <protection hidden="1"/>
    </xf>
    <xf numFmtId="164" fontId="1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 horizontal="right"/>
      <protection hidden="1"/>
    </xf>
    <xf numFmtId="164" fontId="9" fillId="0" borderId="0" xfId="34" applyFont="1" applyBorder="1" applyAlignment="1" applyProtection="1">
      <alignment horizontal="center"/>
      <protection hidden="1"/>
    </xf>
    <xf numFmtId="164" fontId="10" fillId="0" borderId="0" xfId="34" applyFont="1" applyAlignment="1" applyProtection="1">
      <alignment horizontal="center"/>
      <protection hidden="1"/>
    </xf>
    <xf numFmtId="164" fontId="11" fillId="0" borderId="0" xfId="34" applyFont="1" applyAlignment="1" applyProtection="1">
      <alignment horizontal="center"/>
      <protection hidden="1"/>
    </xf>
    <xf numFmtId="164" fontId="11" fillId="0" borderId="0" xfId="34" applyFont="1" applyAlignment="1" applyProtection="1">
      <alignment horizontal="right"/>
      <protection hidden="1"/>
    </xf>
    <xf numFmtId="164" fontId="1" fillId="0" borderId="47" xfId="34" applyFont="1" applyBorder="1" applyAlignment="1" applyProtection="1">
      <alignment/>
      <protection hidden="1"/>
    </xf>
    <xf numFmtId="164" fontId="3" fillId="0" borderId="48" xfId="34" applyFont="1" applyBorder="1" applyAlignment="1" applyProtection="1">
      <alignment horizontal="right"/>
      <protection hidden="1"/>
    </xf>
    <xf numFmtId="166" fontId="1" fillId="0" borderId="47" xfId="34" applyFont="1" applyBorder="1" applyAlignment="1" applyProtection="1">
      <alignment horizontal="left"/>
      <protection hidden="1"/>
    </xf>
    <xf numFmtId="164" fontId="1" fillId="0" borderId="49" xfId="34" applyFont="1" applyBorder="1" applyAlignment="1" applyProtection="1">
      <alignment/>
      <protection hidden="1"/>
    </xf>
    <xf numFmtId="166" fontId="1" fillId="0" borderId="50" xfId="34" applyFont="1" applyBorder="1" applyAlignment="1" applyProtection="1">
      <alignment horizontal="center"/>
      <protection hidden="1"/>
    </xf>
    <xf numFmtId="164" fontId="1" fillId="0" borderId="51" xfId="34" applyFont="1" applyBorder="1" applyAlignment="1" applyProtection="1">
      <alignment/>
      <protection hidden="1"/>
    </xf>
    <xf numFmtId="164" fontId="1" fillId="0" borderId="52" xfId="34" applyFont="1" applyBorder="1" applyAlignment="1" applyProtection="1">
      <alignment horizontal="center" shrinkToFit="1"/>
      <protection hidden="1"/>
    </xf>
    <xf numFmtId="164" fontId="3" fillId="0" borderId="0" xfId="34" applyFont="1" applyAlignment="1" applyProtection="1">
      <alignment/>
      <protection hidden="1"/>
    </xf>
    <xf numFmtId="164" fontId="1" fillId="0" borderId="0" xfId="34" applyFont="1" applyAlignment="1" applyProtection="1">
      <alignment/>
      <protection hidden="1"/>
    </xf>
    <xf numFmtId="166" fontId="3" fillId="2" borderId="15" xfId="34" applyFont="1" applyBorder="1" applyAlignment="1" applyProtection="1">
      <alignment/>
      <protection hidden="1"/>
    </xf>
    <xf numFmtId="164" fontId="3" fillId="2" borderId="3" xfId="34" applyFont="1" applyBorder="1" applyAlignment="1" applyProtection="1">
      <alignment horizontal="center"/>
      <protection hidden="1"/>
    </xf>
    <xf numFmtId="164" fontId="3" fillId="2" borderId="3" xfId="34" applyFont="1" applyBorder="1" applyAlignment="1" applyProtection="1">
      <alignment horizontal="center"/>
      <protection hidden="1"/>
    </xf>
    <xf numFmtId="164" fontId="3" fillId="2" borderId="15" xfId="34" applyFont="1" applyBorder="1" applyAlignment="1" applyProtection="1">
      <alignment horizontal="center"/>
      <protection hidden="1"/>
    </xf>
    <xf numFmtId="164" fontId="3" fillId="2" borderId="15" xfId="34" applyFont="1" applyBorder="1" applyAlignment="1" applyProtection="1">
      <alignment horizontal="center" wrapText="1"/>
      <protection hidden="1"/>
    </xf>
    <xf numFmtId="164" fontId="7" fillId="0" borderId="17" xfId="34" applyFont="1" applyBorder="1" applyAlignment="1" applyProtection="1">
      <alignment horizontal="center"/>
      <protection hidden="1"/>
    </xf>
    <xf numFmtId="166" fontId="7" fillId="0" borderId="17" xfId="34" applyFont="1" applyBorder="1" applyAlignment="1" applyProtection="1">
      <alignment horizontal="left"/>
      <protection hidden="1"/>
    </xf>
    <xf numFmtId="164" fontId="7" fillId="0" borderId="1" xfId="34" applyFont="1" applyBorder="1" applyAlignment="1" applyProtection="1">
      <alignment/>
      <protection hidden="1"/>
    </xf>
    <xf numFmtId="164" fontId="1" fillId="0" borderId="2" xfId="34" applyFont="1" applyBorder="1" applyAlignment="1" applyProtection="1">
      <alignment horizontal="center"/>
      <protection hidden="1"/>
    </xf>
    <xf numFmtId="164" fontId="1" fillId="0" borderId="2" xfId="34" applyFont="1" applyBorder="1" applyAlignment="1" applyProtection="1">
      <alignment horizontal="right"/>
      <protection hidden="1"/>
    </xf>
    <xf numFmtId="164" fontId="1" fillId="0" borderId="3" xfId="34" applyFont="1" applyBorder="1" applyAlignment="1" applyProtection="1">
      <alignment/>
      <protection hidden="1"/>
    </xf>
    <xf numFmtId="164" fontId="1" fillId="0" borderId="6" xfId="34" applyFont="1" applyBorder="1" applyAlignment="1" applyProtection="1">
      <alignment/>
      <protection hidden="1"/>
    </xf>
    <xf numFmtId="164" fontId="1" fillId="0" borderId="8" xfId="34" applyFont="1" applyBorder="1" applyAlignment="1" applyProtection="1">
      <alignment/>
      <protection hidden="1"/>
    </xf>
    <xf numFmtId="164" fontId="1" fillId="0" borderId="6" xfId="34" applyFont="1" applyBorder="1" applyAlignment="1" applyProtection="1">
      <alignment/>
      <protection hidden="1"/>
    </xf>
    <xf numFmtId="164" fontId="1" fillId="0" borderId="8" xfId="34" applyFont="1" applyBorder="1" applyAlignment="1" applyProtection="1">
      <alignment/>
      <protection hidden="1"/>
    </xf>
    <xf numFmtId="164" fontId="12" fillId="0" borderId="0" xfId="34" applyFont="1" applyAlignment="1" applyProtection="1">
      <alignment/>
      <protection hidden="1"/>
    </xf>
    <xf numFmtId="164" fontId="8" fillId="0" borderId="16" xfId="34" applyFont="1" applyBorder="1" applyAlignment="1" applyProtection="1">
      <alignment horizontal="center" vertical="top"/>
      <protection hidden="1"/>
    </xf>
    <xf numFmtId="166" fontId="8" fillId="0" borderId="16" xfId="34" applyFont="1" applyBorder="1" applyAlignment="1" applyProtection="1">
      <alignment horizontal="left" vertical="top"/>
      <protection hidden="1"/>
    </xf>
    <xf numFmtId="164" fontId="8" fillId="0" borderId="16" xfId="34" applyFont="1" applyBorder="1" applyAlignment="1" applyProtection="1">
      <alignment vertical="top" wrapText="1"/>
      <protection hidden="1"/>
    </xf>
    <xf numFmtId="166" fontId="8" fillId="0" borderId="16" xfId="34" applyFont="1" applyBorder="1" applyAlignment="1" applyProtection="1">
      <alignment horizontal="center" shrinkToFit="1"/>
      <protection hidden="1"/>
    </xf>
    <xf numFmtId="168" fontId="8" fillId="0" borderId="16" xfId="34" applyFont="1" applyBorder="1" applyAlignment="1" applyProtection="1">
      <alignment horizontal="right"/>
      <protection hidden="1"/>
    </xf>
    <xf numFmtId="168" fontId="8" fillId="0" borderId="16" xfId="34" applyFont="1" applyBorder="1" applyAlignment="1" applyProtection="1">
      <alignment/>
      <protection hidden="1"/>
    </xf>
    <xf numFmtId="174" fontId="8" fillId="0" borderId="16" xfId="34" applyFont="1" applyBorder="1" applyAlignment="1" applyProtection="1">
      <alignment/>
      <protection hidden="1"/>
    </xf>
    <xf numFmtId="168" fontId="8" fillId="0" borderId="8" xfId="34" applyFont="1" applyBorder="1" applyAlignment="1" applyProtection="1">
      <alignment/>
      <protection hidden="1"/>
    </xf>
    <xf numFmtId="164" fontId="3" fillId="0" borderId="17" xfId="34" applyFont="1" applyBorder="1" applyAlignment="1" applyProtection="1">
      <alignment horizontal="center"/>
      <protection hidden="1"/>
    </xf>
    <xf numFmtId="166" fontId="3" fillId="0" borderId="17" xfId="34" applyFont="1" applyBorder="1" applyAlignment="1" applyProtection="1">
      <alignment horizontal="right"/>
      <protection hidden="1"/>
    </xf>
    <xf numFmtId="166" fontId="13" fillId="3" borderId="58" xfId="34" applyFont="1" applyBorder="1" applyAlignment="1" applyProtection="1">
      <alignment horizontal="left" wrapText="1"/>
      <protection hidden="1"/>
    </xf>
    <xf numFmtId="168" fontId="13" fillId="3" borderId="58" xfId="34" applyFont="1" applyBorder="1" applyAlignment="1" applyProtection="1">
      <alignment horizontal="right" wrapText="1"/>
      <protection hidden="1"/>
    </xf>
    <xf numFmtId="164" fontId="13" fillId="3" borderId="4" xfId="34" applyFont="1" applyBorder="1" applyAlignment="1" applyProtection="1">
      <alignment horizontal="left" wrapText="1"/>
      <protection hidden="1"/>
    </xf>
    <xf numFmtId="164" fontId="13" fillId="0" borderId="5" xfId="0" applyFont="1" applyBorder="1" applyAlignment="1" applyProtection="1">
      <alignment horizontal="right"/>
      <protection hidden="1"/>
    </xf>
    <xf numFmtId="164" fontId="1" fillId="0" borderId="4" xfId="34" applyFont="1" applyBorder="1" applyAlignment="1" applyProtection="1">
      <alignment/>
      <protection hidden="1"/>
    </xf>
    <xf numFmtId="168" fontId="1" fillId="0" borderId="5" xfId="34" applyFont="1" applyBorder="1" applyAlignment="1" applyProtection="1">
      <alignment/>
      <protection hidden="1"/>
    </xf>
    <xf numFmtId="164" fontId="1" fillId="0" borderId="0" xfId="34" applyFont="1" applyBorder="1" applyAlignment="1" applyProtection="1">
      <alignment/>
      <protection hidden="1"/>
    </xf>
    <xf numFmtId="164" fontId="14" fillId="0" borderId="0" xfId="34" applyFont="1" applyAlignment="1" applyProtection="1">
      <alignment wrapText="1"/>
      <protection hidden="1"/>
    </xf>
    <xf numFmtId="164" fontId="1" fillId="2" borderId="15" xfId="34" applyFont="1" applyBorder="1" applyAlignment="1" applyProtection="1">
      <alignment horizontal="center"/>
      <protection hidden="1"/>
    </xf>
    <xf numFmtId="166" fontId="15" fillId="2" borderId="15" xfId="34" applyFont="1" applyBorder="1" applyAlignment="1" applyProtection="1">
      <alignment horizontal="left"/>
      <protection hidden="1"/>
    </xf>
    <xf numFmtId="164" fontId="15" fillId="2" borderId="1" xfId="34" applyFont="1" applyBorder="1" applyAlignment="1" applyProtection="1">
      <alignment/>
      <protection hidden="1"/>
    </xf>
    <xf numFmtId="164" fontId="1" fillId="2" borderId="2" xfId="34" applyFont="1" applyBorder="1" applyAlignment="1" applyProtection="1">
      <alignment horizontal="center"/>
      <protection hidden="1"/>
    </xf>
    <xf numFmtId="168" fontId="1" fillId="2" borderId="2" xfId="34" applyFont="1" applyBorder="1" applyAlignment="1" applyProtection="1">
      <alignment horizontal="right"/>
      <protection hidden="1"/>
    </xf>
    <xf numFmtId="168" fontId="1" fillId="2" borderId="3" xfId="34" applyFont="1" applyBorder="1" applyAlignment="1" applyProtection="1">
      <alignment horizontal="right"/>
      <protection hidden="1"/>
    </xf>
    <xf numFmtId="168" fontId="7" fillId="2" borderId="15" xfId="34" applyFont="1" applyBorder="1" applyAlignment="1" applyProtection="1">
      <alignment/>
      <protection hidden="1"/>
    </xf>
    <xf numFmtId="164" fontId="1" fillId="2" borderId="2" xfId="34" applyFont="1" applyBorder="1" applyAlignment="1" applyProtection="1">
      <alignment/>
      <protection hidden="1"/>
    </xf>
    <xf numFmtId="168" fontId="7" fillId="2" borderId="3" xfId="34" applyFont="1" applyBorder="1" applyAlignment="1" applyProtection="1">
      <alignment/>
      <protection hidden="1"/>
    </xf>
    <xf numFmtId="169" fontId="1" fillId="0" borderId="0" xfId="34" applyFont="1" applyAlignment="1" applyProtection="1">
      <alignment/>
      <protection hidden="1"/>
    </xf>
    <xf numFmtId="164" fontId="3" fillId="0" borderId="15" xfId="34" applyFont="1" applyBorder="1" applyAlignment="1" applyProtection="1">
      <alignment horizontal="center"/>
      <protection hidden="1"/>
    </xf>
    <xf numFmtId="166" fontId="8" fillId="0" borderId="15" xfId="34" applyFont="1" applyBorder="1" applyAlignment="1" applyProtection="1">
      <alignment horizontal="left" vertical="top"/>
      <protection hidden="1"/>
    </xf>
    <xf numFmtId="166" fontId="8" fillId="3" borderId="1" xfId="34" applyFont="1" applyBorder="1" applyAlignment="1" applyProtection="1">
      <alignment horizontal="left" vertical="top" wrapText="1"/>
      <protection hidden="1"/>
    </xf>
    <xf numFmtId="166" fontId="1" fillId="0" borderId="15" xfId="0" applyFont="1" applyBorder="1" applyAlignment="1" applyProtection="1">
      <alignment horizontal="left" wrapText="1"/>
      <protection hidden="1"/>
    </xf>
    <xf numFmtId="168" fontId="8" fillId="3" borderId="15" xfId="34" applyFont="1" applyBorder="1" applyAlignment="1" applyProtection="1">
      <alignment horizontal="right" wrapText="1"/>
      <protection hidden="1"/>
    </xf>
    <xf numFmtId="164" fontId="13" fillId="3" borderId="15" xfId="34" applyFont="1" applyBorder="1" applyAlignment="1" applyProtection="1">
      <alignment horizontal="left" wrapText="1"/>
      <protection hidden="1"/>
    </xf>
    <xf numFmtId="164" fontId="13" fillId="0" borderId="2" xfId="0" applyFont="1" applyBorder="1" applyAlignment="1" applyProtection="1">
      <alignment horizontal="right"/>
      <protection hidden="1"/>
    </xf>
    <xf numFmtId="164" fontId="8" fillId="0" borderId="15" xfId="34" applyFont="1" applyBorder="1" applyAlignment="1" applyProtection="1">
      <alignment/>
      <protection hidden="1"/>
    </xf>
    <xf numFmtId="168" fontId="8" fillId="0" borderId="15" xfId="34" applyFont="1" applyBorder="1" applyAlignment="1" applyProtection="1">
      <alignment/>
      <protection hidden="1"/>
    </xf>
    <xf numFmtId="164" fontId="1" fillId="0" borderId="15" xfId="34" applyFont="1" applyBorder="1" applyAlignment="1" applyProtection="1">
      <alignment/>
      <protection hidden="1"/>
    </xf>
    <xf numFmtId="168" fontId="1" fillId="0" borderId="3" xfId="34" applyFont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3"/>
  <sheetViews>
    <sheetView showGridLines="0" showZeros="0" zoomScalePageLayoutView="75" workbookViewId="0" topLeftCell="B19">
      <selection activeCell="B54" sqref="B54"/>
    </sheetView>
  </sheetViews>
  <sheetFormatPr defaultColWidth="9.00390625" defaultRowHeight="12.75"/>
  <cols>
    <col min="1" max="1" width="9.0039062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025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>TODAY()</f>
        <v>42804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12" t="s">
        <v>4</v>
      </c>
      <c r="E5" s="13" t="s">
        <v>5</v>
      </c>
      <c r="F5" s="14"/>
      <c r="G5" s="15"/>
      <c r="H5" s="14"/>
      <c r="I5" s="15"/>
      <c r="O5" s="8"/>
    </row>
    <row r="6" ht="12.75"/>
    <row r="7" spans="3:11" ht="12.75">
      <c r="C7" s="16" t="s">
        <v>6</v>
      </c>
      <c r="D7" s="17" t="s">
        <v>7</v>
      </c>
      <c r="H7" s="18" t="s">
        <v>8</v>
      </c>
      <c r="J7" s="17"/>
      <c r="K7" s="17"/>
    </row>
    <row r="8" spans="4:11" ht="12.75">
      <c r="D8" s="17" t="s">
        <v>9</v>
      </c>
      <c r="H8" s="18" t="s">
        <v>10</v>
      </c>
      <c r="J8" s="17"/>
      <c r="K8" s="17"/>
    </row>
    <row r="9" spans="3:10" ht="12.75">
      <c r="C9" s="18" t="s">
        <v>11</v>
      </c>
      <c r="D9" s="17" t="s">
        <v>12</v>
      </c>
      <c r="H9" s="18"/>
      <c r="J9" s="17"/>
    </row>
    <row r="10" spans="8:10" ht="12.75">
      <c r="H10" s="18"/>
      <c r="J10" s="17"/>
    </row>
    <row r="11" spans="3:11" ht="12.75">
      <c r="C11" s="16" t="s">
        <v>13</v>
      </c>
      <c r="D11" s="17" t="s">
        <v>14</v>
      </c>
      <c r="H11" s="18" t="s">
        <v>8</v>
      </c>
      <c r="J11" s="17"/>
      <c r="K11" s="17"/>
    </row>
    <row r="12" spans="4:11" ht="12.75">
      <c r="D12" s="17"/>
      <c r="H12" s="18" t="s">
        <v>10</v>
      </c>
      <c r="J12" s="17"/>
      <c r="K12" s="17"/>
    </row>
    <row r="13" spans="3:10" ht="24.75" customHeight="1">
      <c r="C13" s="19" t="s">
        <v>15</v>
      </c>
      <c r="H13" s="19" t="s">
        <v>16</v>
      </c>
      <c r="J13" s="18"/>
    </row>
    <row r="14" ht="12.75" customHeight="1">
      <c r="J14" s="18"/>
    </row>
    <row r="15" spans="3:8" ht="28.5" customHeight="1">
      <c r="C15" s="19" t="s">
        <v>17</v>
      </c>
      <c r="H15" s="19" t="s">
        <v>17</v>
      </c>
    </row>
    <row r="16" spans="2:11" ht="13.5" customHeight="1">
      <c r="B16" s="20"/>
      <c r="C16" s="21"/>
      <c r="D16" s="21"/>
      <c r="E16" s="22"/>
      <c r="F16" s="23"/>
      <c r="G16" s="24"/>
      <c r="H16" s="25"/>
      <c r="I16" s="24"/>
      <c r="J16" s="26" t="s">
        <v>18</v>
      </c>
      <c r="K16" s="27"/>
    </row>
    <row r="17" spans="2:11" ht="15" customHeight="1">
      <c r="B17" s="28" t="s">
        <v>19</v>
      </c>
      <c r="C17" s="29"/>
      <c r="D17" s="30">
        <v>14</v>
      </c>
      <c r="E17" s="31" t="s">
        <v>20</v>
      </c>
      <c r="F17" s="32"/>
      <c r="G17" s="33"/>
      <c r="H17" s="33"/>
      <c r="I17" s="34">
        <f>ROUND(G27,0)</f>
        <v>0</v>
      </c>
      <c r="J17" s="34"/>
      <c r="K17" s="35"/>
    </row>
    <row r="18" spans="2:11" ht="12.75">
      <c r="B18" s="28" t="s">
        <v>21</v>
      </c>
      <c r="C18" s="29"/>
      <c r="D18" s="30">
        <f>SazbaDPH1</f>
        <v>14</v>
      </c>
      <c r="E18" s="31" t="s">
        <v>20</v>
      </c>
      <c r="F18" s="36"/>
      <c r="G18" s="37"/>
      <c r="H18" s="37"/>
      <c r="I18" s="38">
        <f>ROUND(I17*D18/100,0)</f>
        <v>0</v>
      </c>
      <c r="J18" s="38"/>
      <c r="K18" s="35"/>
    </row>
    <row r="19" spans="2:11" ht="12.75">
      <c r="B19" s="28" t="s">
        <v>19</v>
      </c>
      <c r="C19" s="29"/>
      <c r="D19" s="30">
        <v>20</v>
      </c>
      <c r="E19" s="31" t="s">
        <v>20</v>
      </c>
      <c r="F19" s="36"/>
      <c r="G19" s="37"/>
      <c r="H19" s="37"/>
      <c r="I19" s="38">
        <f>ROUND(H27,0)</f>
        <v>0</v>
      </c>
      <c r="J19" s="38"/>
      <c r="K19" s="35"/>
    </row>
    <row r="20" spans="2:11" ht="13.5">
      <c r="B20" s="28" t="s">
        <v>21</v>
      </c>
      <c r="C20" s="29"/>
      <c r="D20" s="30">
        <f>SazbaDPH2</f>
        <v>20</v>
      </c>
      <c r="E20" s="31" t="s">
        <v>20</v>
      </c>
      <c r="F20" s="39"/>
      <c r="G20" s="40"/>
      <c r="H20" s="40"/>
      <c r="I20" s="41">
        <f>ROUND(I19*D19/100,0)</f>
        <v>0</v>
      </c>
      <c r="J20" s="41"/>
      <c r="K20" s="35"/>
    </row>
    <row r="21" spans="2:11" ht="16.5">
      <c r="B21" s="42" t="s">
        <v>22</v>
      </c>
      <c r="C21" s="43"/>
      <c r="D21" s="43"/>
      <c r="E21" s="44"/>
      <c r="F21" s="45"/>
      <c r="G21" s="46"/>
      <c r="H21" s="46"/>
      <c r="I21" s="47">
        <f>SUM(I17:I20)</f>
        <v>0</v>
      </c>
      <c r="J21" s="47"/>
      <c r="K21" s="48"/>
    </row>
    <row r="22" ht="1.5" customHeight="1"/>
    <row r="23" spans="2:12" ht="15.75" customHeight="1">
      <c r="B23" s="13" t="s">
        <v>23</v>
      </c>
      <c r="C23" s="49"/>
      <c r="D23" s="49"/>
      <c r="E23" s="49"/>
      <c r="F23" s="49"/>
      <c r="G23" s="49"/>
      <c r="H23" s="49"/>
      <c r="I23" s="49"/>
      <c r="J23" s="49"/>
      <c r="K23" s="49"/>
      <c r="L23" s="50"/>
    </row>
    <row r="24" ht="5.25" customHeight="1">
      <c r="L24" s="50"/>
    </row>
    <row r="25" spans="2:10" ht="24" customHeight="1">
      <c r="B25" s="51" t="s">
        <v>24</v>
      </c>
      <c r="C25" s="52"/>
      <c r="D25" s="52"/>
      <c r="E25" s="53"/>
      <c r="F25" s="54" t="s">
        <v>25</v>
      </c>
      <c r="G25" s="55" t="str">
        <f>CONCATENATE("Základ DPH ",SazbaDPH1," %")</f>
        <v>Základ DPH 14 %</v>
      </c>
      <c r="H25" s="54" t="str">
        <f>CONCATENATE("Základ DPH ",SazbaDPH2," %")</f>
        <v>Základ DPH 20 %</v>
      </c>
      <c r="I25" s="54" t="s">
        <v>26</v>
      </c>
      <c r="J25" s="54" t="s">
        <v>20</v>
      </c>
    </row>
    <row r="26" spans="2:10" ht="12.75">
      <c r="B26" s="56" t="s">
        <v>27</v>
      </c>
      <c r="C26" s="57" t="s">
        <v>28</v>
      </c>
      <c r="D26" s="58"/>
      <c r="E26" s="59"/>
      <c r="F26" s="60">
        <f>G26+H26+I26</f>
        <v>0</v>
      </c>
      <c r="G26" s="61">
        <v>0</v>
      </c>
      <c r="H26" s="62">
        <v>0</v>
      </c>
      <c r="I26" s="62">
        <f>(G26*SazbaDPH1)/100+(H26*SazbaDPH2)/100</f>
        <v>0</v>
      </c>
      <c r="J26" s="63" t="str">
        <f>IF(CelkemObjekty=0,"",F26/CelkemObjekty*100)</f>
        <v/>
      </c>
    </row>
    <row r="27" spans="2:10" ht="17.25" customHeight="1">
      <c r="B27" s="64" t="s">
        <v>29</v>
      </c>
      <c r="C27" s="65"/>
      <c r="D27" s="66"/>
      <c r="E27" s="67"/>
      <c r="F27" s="68">
        <f>SUM(F26:F26)</f>
        <v>0</v>
      </c>
      <c r="G27" s="68">
        <f>SUM(G26:G26)</f>
        <v>0</v>
      </c>
      <c r="H27" s="68">
        <f>SUM(H26:H26)</f>
        <v>0</v>
      </c>
      <c r="I27" s="68">
        <f>SUM(I26:I26)</f>
        <v>0</v>
      </c>
      <c r="J27" s="69" t="str">
        <f>IF(CelkemObjekty=0,"",F27/CelkemObjekty*100)</f>
        <v/>
      </c>
    </row>
    <row r="28" spans="2:11" ht="7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2:11" ht="18">
      <c r="B29" s="13" t="s">
        <v>30</v>
      </c>
      <c r="C29" s="49"/>
      <c r="D29" s="49"/>
      <c r="E29" s="49"/>
      <c r="F29" s="49"/>
      <c r="G29" s="49"/>
      <c r="H29" s="49"/>
      <c r="I29" s="49"/>
      <c r="J29" s="49"/>
      <c r="K29" s="70"/>
    </row>
    <row r="30" ht="12.75">
      <c r="K30" s="70"/>
    </row>
    <row r="31" spans="2:10" ht="25.5">
      <c r="B31" s="71" t="s">
        <v>31</v>
      </c>
      <c r="C31" s="72" t="s">
        <v>32</v>
      </c>
      <c r="D31" s="52"/>
      <c r="E31" s="53"/>
      <c r="F31" s="54" t="s">
        <v>25</v>
      </c>
      <c r="G31" s="55" t="str">
        <f>CONCATENATE("Základ DPH ",SazbaDPH1," %")</f>
        <v>Základ DPH 14 %</v>
      </c>
      <c r="H31" s="54" t="str">
        <f>CONCATENATE("Základ DPH ",SazbaDPH2," %")</f>
        <v>Základ DPH 20 %</v>
      </c>
      <c r="I31" s="55" t="s">
        <v>26</v>
      </c>
      <c r="J31" s="54" t="s">
        <v>20</v>
      </c>
    </row>
    <row r="32" spans="2:10" ht="12.75">
      <c r="B32" s="73" t="s">
        <v>27</v>
      </c>
      <c r="C32" s="74" t="s">
        <v>33</v>
      </c>
      <c r="D32" s="58"/>
      <c r="E32" s="59"/>
      <c r="F32" s="60">
        <f>G32+H32+I32</f>
        <v>0</v>
      </c>
      <c r="G32" s="61">
        <v>0</v>
      </c>
      <c r="H32" s="62">
        <v>0</v>
      </c>
      <c r="I32" s="75">
        <f>(G32*SazbaDPH1)/100+(H32*SazbaDPH2)/100</f>
        <v>0</v>
      </c>
      <c r="J32" s="63" t="str">
        <f>IF(CelkemObjekty=0,"",F32/CelkemObjekty*100)</f>
        <v/>
      </c>
    </row>
    <row r="33" spans="2:10" ht="12.75">
      <c r="B33" s="64" t="s">
        <v>29</v>
      </c>
      <c r="C33" s="65"/>
      <c r="D33" s="66"/>
      <c r="E33" s="67"/>
      <c r="F33" s="68">
        <f>SUM(F32:F32)</f>
        <v>0</v>
      </c>
      <c r="G33" s="76">
        <f>SUM(G32:G32)</f>
        <v>0</v>
      </c>
      <c r="H33" s="68">
        <f>SUM(H32:H32)</f>
        <v>0</v>
      </c>
      <c r="I33" s="76">
        <f>SUM(I32:I32)</f>
        <v>0</v>
      </c>
      <c r="J33" s="69" t="str">
        <f>IF(CelkemObjekty=0,"",F33/CelkemObjekty*100)</f>
        <v/>
      </c>
    </row>
    <row r="34" ht="3" customHeight="1"/>
    <row r="35" ht="6.75" customHeight="1"/>
    <row r="36" spans="2:10" ht="20.25" customHeight="1">
      <c r="B36" s="13" t="s">
        <v>34</v>
      </c>
      <c r="C36" s="49"/>
      <c r="D36" s="49"/>
      <c r="E36" s="49"/>
      <c r="F36" s="49"/>
      <c r="G36" s="49"/>
      <c r="H36" s="49"/>
      <c r="I36" s="49"/>
      <c r="J36" s="49"/>
    </row>
    <row r="37" ht="9" customHeight="1"/>
    <row r="38" spans="2:10" ht="12.75">
      <c r="B38" s="51" t="s">
        <v>35</v>
      </c>
      <c r="C38" s="52"/>
      <c r="D38" s="52"/>
      <c r="E38" s="54" t="s">
        <v>20</v>
      </c>
      <c r="F38" s="54" t="s">
        <v>36</v>
      </c>
      <c r="G38" s="55" t="s">
        <v>37</v>
      </c>
      <c r="H38" s="54" t="s">
        <v>38</v>
      </c>
      <c r="I38" s="55" t="s">
        <v>39</v>
      </c>
      <c r="J38" s="77" t="s">
        <v>40</v>
      </c>
    </row>
    <row r="39" spans="2:10" ht="12.75">
      <c r="B39" s="56" t="s">
        <v>41</v>
      </c>
      <c r="C39" s="57" t="s">
        <v>42</v>
      </c>
      <c r="D39" s="58"/>
      <c r="E39" s="78" t="str">
        <f>IF(SUM(SoucetDilu)=0,"",SUM(F39:J39)/SUM(SoucetDilu)*100)</f>
        <v/>
      </c>
      <c r="F39" s="62">
        <v>0</v>
      </c>
      <c r="G39" s="61">
        <v>0</v>
      </c>
      <c r="H39" s="62">
        <v>0</v>
      </c>
      <c r="I39" s="61">
        <v>0</v>
      </c>
      <c r="J39" s="62">
        <v>0</v>
      </c>
    </row>
    <row r="40" spans="2:10" ht="12.75">
      <c r="B40" s="79" t="s">
        <v>43</v>
      </c>
      <c r="C40" s="80" t="s">
        <v>44</v>
      </c>
      <c r="D40" s="81"/>
      <c r="E40" s="82" t="str">
        <f>IF(SUM(SoucetDilu)=0,"",SUM(F40:J40)/SUM(SoucetDilu)*100)</f>
        <v/>
      </c>
      <c r="F40" s="83">
        <v>0</v>
      </c>
      <c r="G40" s="75">
        <v>0</v>
      </c>
      <c r="H40" s="83">
        <v>0</v>
      </c>
      <c r="I40" s="75">
        <v>0</v>
      </c>
      <c r="J40" s="83">
        <v>0</v>
      </c>
    </row>
    <row r="41" spans="2:10" ht="12.75">
      <c r="B41" s="79" t="s">
        <v>45</v>
      </c>
      <c r="C41" s="80" t="s">
        <v>46</v>
      </c>
      <c r="D41" s="81"/>
      <c r="E41" s="82" t="str">
        <f>IF(SUM(SoucetDilu)=0,"",SUM(F41:J41)/SUM(SoucetDilu)*100)</f>
        <v/>
      </c>
      <c r="F41" s="83">
        <v>0</v>
      </c>
      <c r="G41" s="75">
        <v>0</v>
      </c>
      <c r="H41" s="83">
        <v>0</v>
      </c>
      <c r="I41" s="75">
        <v>0</v>
      </c>
      <c r="J41" s="83">
        <v>0</v>
      </c>
    </row>
    <row r="42" spans="2:10" ht="12.75">
      <c r="B42" s="79" t="s">
        <v>47</v>
      </c>
      <c r="C42" s="80" t="s">
        <v>48</v>
      </c>
      <c r="D42" s="81"/>
      <c r="E42" s="82" t="str">
        <f>IF(SUM(SoucetDilu)=0,"",SUM(F42:J42)/SUM(SoucetDilu)*100)</f>
        <v/>
      </c>
      <c r="F42" s="83">
        <v>0</v>
      </c>
      <c r="G42" s="75">
        <v>0</v>
      </c>
      <c r="H42" s="83">
        <v>0</v>
      </c>
      <c r="I42" s="75">
        <v>0</v>
      </c>
      <c r="J42" s="83">
        <v>0</v>
      </c>
    </row>
    <row r="43" spans="2:10" ht="12.75">
      <c r="B43" s="79" t="s">
        <v>49</v>
      </c>
      <c r="C43" s="80" t="s">
        <v>50</v>
      </c>
      <c r="D43" s="81"/>
      <c r="E43" s="82" t="str">
        <f>IF(SUM(SoucetDilu)=0,"",SUM(F43:J43)/SUM(SoucetDilu)*100)</f>
        <v/>
      </c>
      <c r="F43" s="83">
        <v>0</v>
      </c>
      <c r="G43" s="75">
        <v>0</v>
      </c>
      <c r="H43" s="83">
        <v>0</v>
      </c>
      <c r="I43" s="75">
        <v>0</v>
      </c>
      <c r="J43" s="83">
        <v>0</v>
      </c>
    </row>
    <row r="44" spans="2:10" ht="12.75">
      <c r="B44" s="79" t="s">
        <v>51</v>
      </c>
      <c r="C44" s="80" t="s">
        <v>52</v>
      </c>
      <c r="D44" s="81"/>
      <c r="E44" s="82" t="str">
        <f>IF(SUM(SoucetDilu)=0,"",SUM(F44:J44)/SUM(SoucetDilu)*100)</f>
        <v/>
      </c>
      <c r="F44" s="83">
        <v>0</v>
      </c>
      <c r="G44" s="75">
        <v>0</v>
      </c>
      <c r="H44" s="83">
        <v>0</v>
      </c>
      <c r="I44" s="75">
        <v>0</v>
      </c>
      <c r="J44" s="83">
        <v>0</v>
      </c>
    </row>
    <row r="45" spans="2:10" ht="12.75">
      <c r="B45" s="79" t="s">
        <v>53</v>
      </c>
      <c r="C45" s="80" t="s">
        <v>54</v>
      </c>
      <c r="D45" s="81"/>
      <c r="E45" s="82" t="str">
        <f>IF(SUM(SoucetDilu)=0,"",SUM(F45:J45)/SUM(SoucetDilu)*100)</f>
        <v/>
      </c>
      <c r="F45" s="83">
        <v>0</v>
      </c>
      <c r="G45" s="75">
        <v>0</v>
      </c>
      <c r="H45" s="83">
        <v>0</v>
      </c>
      <c r="I45" s="75">
        <v>0</v>
      </c>
      <c r="J45" s="83">
        <v>0</v>
      </c>
    </row>
    <row r="46" spans="2:10" ht="12.75">
      <c r="B46" s="79" t="s">
        <v>55</v>
      </c>
      <c r="C46" s="80" t="s">
        <v>56</v>
      </c>
      <c r="D46" s="81"/>
      <c r="E46" s="82" t="str">
        <f>IF(SUM(SoucetDilu)=0,"",SUM(F46:J46)/SUM(SoucetDilu)*100)</f>
        <v/>
      </c>
      <c r="F46" s="83">
        <v>0</v>
      </c>
      <c r="G46" s="75">
        <v>0</v>
      </c>
      <c r="H46" s="83">
        <v>0</v>
      </c>
      <c r="I46" s="75">
        <v>0</v>
      </c>
      <c r="J46" s="83">
        <v>0</v>
      </c>
    </row>
    <row r="47" spans="2:10" ht="12.75">
      <c r="B47" s="64" t="s">
        <v>29</v>
      </c>
      <c r="C47" s="65"/>
      <c r="D47" s="66"/>
      <c r="E47" s="84" t="str">
        <f>IF(SUM(SoucetDilu)=0,"",SUM(F47:J47)/SUM(SoucetDilu)*100)</f>
        <v/>
      </c>
      <c r="F47" s="68">
        <f>SUM(F39:F46)</f>
        <v>0</v>
      </c>
      <c r="G47" s="76">
        <f>SUM(G39:G46)</f>
        <v>0</v>
      </c>
      <c r="H47" s="68">
        <f>SUM(H39:H46)</f>
        <v>0</v>
      </c>
      <c r="I47" s="76">
        <f>SUM(I39:I46)</f>
        <v>0</v>
      </c>
      <c r="J47" s="68">
        <f>SUM(J39:J46)</f>
        <v>0</v>
      </c>
    </row>
    <row r="48" ht="2.25" customHeight="1"/>
    <row r="49" ht="1.5" customHeight="1"/>
    <row r="50" ht="0.75" customHeight="1"/>
    <row r="51" ht="0.75" customHeight="1"/>
    <row r="52" ht="0.75" customHeight="1"/>
    <row r="53" spans="2:10" ht="18">
      <c r="B53" s="13" t="s">
        <v>57</v>
      </c>
      <c r="C53" s="49"/>
      <c r="D53" s="49"/>
      <c r="E53" s="49"/>
      <c r="F53" s="49"/>
      <c r="G53" s="49"/>
      <c r="H53" s="49"/>
      <c r="I53" s="49"/>
      <c r="J53" s="49"/>
    </row>
    <row r="54" spans="2:8" s="1" customFormat="1" ht="12.75">
      <c r="B54" s="51" t="s">
        <v>58</v>
      </c>
      <c r="C54" s="52"/>
      <c r="D54" s="52"/>
      <c r="E54" s="85"/>
      <c r="F54" s="86"/>
      <c r="G54" s="55"/>
      <c r="H54" s="54" t="s">
        <v>25</v>
      </c>
    </row>
    <row r="55" spans="2:8" s="1" customFormat="1" ht="12.75">
      <c r="B55" s="56" t="s">
        <v>59</v>
      </c>
      <c r="C55" s="57"/>
      <c r="D55" s="58"/>
      <c r="E55" s="87"/>
      <c r="F55" s="88"/>
      <c r="G55" s="61"/>
      <c r="H55" s="62">
        <v>0</v>
      </c>
    </row>
    <row r="56" spans="2:8" s="1" customFormat="1" ht="12.75">
      <c r="B56" s="79" t="s">
        <v>60</v>
      </c>
      <c r="C56" s="80"/>
      <c r="D56" s="81"/>
      <c r="E56" s="89"/>
      <c r="F56" s="90"/>
      <c r="G56" s="75"/>
      <c r="H56" s="83">
        <v>0</v>
      </c>
    </row>
    <row r="57" spans="2:8" s="1" customFormat="1" ht="12.75">
      <c r="B57" s="79" t="s">
        <v>61</v>
      </c>
      <c r="C57" s="80"/>
      <c r="D57" s="81"/>
      <c r="E57" s="89"/>
      <c r="F57" s="90"/>
      <c r="G57" s="75"/>
      <c r="H57" s="83">
        <v>0</v>
      </c>
    </row>
    <row r="58" spans="2:8" s="1" customFormat="1" ht="12.75">
      <c r="B58" s="79" t="s">
        <v>62</v>
      </c>
      <c r="C58" s="80"/>
      <c r="D58" s="81"/>
      <c r="E58" s="89"/>
      <c r="F58" s="90"/>
      <c r="G58" s="75"/>
      <c r="H58" s="83">
        <v>0</v>
      </c>
    </row>
    <row r="59" spans="2:8" s="1" customFormat="1" ht="12.75">
      <c r="B59" s="79" t="s">
        <v>63</v>
      </c>
      <c r="C59" s="80"/>
      <c r="D59" s="81"/>
      <c r="E59" s="89"/>
      <c r="F59" s="90"/>
      <c r="G59" s="75"/>
      <c r="H59" s="83">
        <v>0</v>
      </c>
    </row>
    <row r="60" spans="2:8" s="1" customFormat="1" ht="12.75">
      <c r="B60" s="79" t="s">
        <v>64</v>
      </c>
      <c r="C60" s="80"/>
      <c r="D60" s="81"/>
      <c r="E60" s="89"/>
      <c r="F60" s="90"/>
      <c r="G60" s="75"/>
      <c r="H60" s="83">
        <v>0</v>
      </c>
    </row>
    <row r="61" spans="2:8" s="1" customFormat="1" ht="12.75">
      <c r="B61" s="79" t="s">
        <v>65</v>
      </c>
      <c r="C61" s="80"/>
      <c r="D61" s="81"/>
      <c r="E61" s="89"/>
      <c r="F61" s="90"/>
      <c r="G61" s="75"/>
      <c r="H61" s="83">
        <v>0</v>
      </c>
    </row>
    <row r="62" spans="2:8" s="1" customFormat="1" ht="12.75">
      <c r="B62" s="79" t="s">
        <v>66</v>
      </c>
      <c r="C62" s="80"/>
      <c r="D62" s="81"/>
      <c r="E62" s="89"/>
      <c r="F62" s="90"/>
      <c r="G62" s="75"/>
      <c r="H62" s="83">
        <v>0</v>
      </c>
    </row>
    <row r="63" spans="2:8" s="1" customFormat="1" ht="12.75">
      <c r="B63" s="64" t="s">
        <v>29</v>
      </c>
      <c r="C63" s="65"/>
      <c r="D63" s="66"/>
      <c r="E63" s="91"/>
      <c r="F63" s="92"/>
      <c r="G63" s="76"/>
      <c r="H63" s="68">
        <f>SUM(H55:H62)</f>
        <v>0</v>
      </c>
    </row>
  </sheetData>
  <mergeCells count="5">
    <mergeCell ref="I17:J17"/>
    <mergeCell ref="I18:J18"/>
    <mergeCell ref="I19:J19"/>
    <mergeCell ref="I20:J20"/>
    <mergeCell ref="I21:J21"/>
  </mergeCells>
  <printOptions/>
  <pageMargins left="0.39375" right="0.196527777777778" top="0.39375" bottom="0.393055555555556" header="0.511805555555555" footer="0.196527777777778"/>
  <pageSetup fitToHeight="1000" fitToWidth="1" horizontalDpi="300" verticalDpi="300" orientation="portrait" paperSize="9" copies="1"/>
  <headerFooter>
    <oddFooter>&amp;L&amp;9Zpracováno programem 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45"/>
  <sheetViews>
    <sheetView showZeros="0" workbookViewId="0" topLeftCell="A10">
      <selection activeCell="A10" sqref="A1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025" width="9.125" style="1" customWidth="1"/>
  </cols>
  <sheetData>
    <row r="1" spans="1:7" ht="24.75" customHeight="1">
      <c r="A1" s="93" t="s">
        <v>67</v>
      </c>
      <c r="B1" s="93"/>
      <c r="C1" s="93"/>
      <c r="D1" s="93"/>
      <c r="E1" s="93"/>
      <c r="F1" s="93"/>
      <c r="G1" s="93"/>
    </row>
    <row r="2" spans="1:7" ht="12.75" customHeight="1">
      <c r="A2" s="94" t="s">
        <v>68</v>
      </c>
      <c r="B2" s="95"/>
      <c r="C2" s="96" t="s">
        <v>69</v>
      </c>
      <c r="D2" s="96" t="s">
        <v>28</v>
      </c>
      <c r="E2" s="97"/>
      <c r="F2" s="98" t="s">
        <v>70</v>
      </c>
      <c r="G2" s="99"/>
    </row>
    <row r="3" spans="1:7" ht="3" customHeight="1" hidden="1">
      <c r="A3" s="100"/>
      <c r="B3" s="101"/>
      <c r="C3" s="102"/>
      <c r="D3" s="102"/>
      <c r="E3" s="103"/>
      <c r="F3" s="104"/>
      <c r="G3" s="105"/>
    </row>
    <row r="4" spans="1:7" ht="12" customHeight="1">
      <c r="A4" s="106" t="s">
        <v>71</v>
      </c>
      <c r="B4" s="101"/>
      <c r="C4" s="102"/>
      <c r="D4" s="102"/>
      <c r="E4" s="103"/>
      <c r="F4" s="104" t="s">
        <v>72</v>
      </c>
      <c r="G4" s="107"/>
    </row>
    <row r="5" spans="1:7" ht="12.95" customHeight="1">
      <c r="A5" s="108" t="s">
        <v>27</v>
      </c>
      <c r="B5" s="109"/>
      <c r="C5" s="110" t="s">
        <v>28</v>
      </c>
      <c r="D5" s="111"/>
      <c r="E5" s="109"/>
      <c r="F5" s="104" t="s">
        <v>73</v>
      </c>
      <c r="G5" s="105"/>
    </row>
    <row r="6" spans="1:15" ht="12.95" customHeight="1">
      <c r="A6" s="106" t="s">
        <v>74</v>
      </c>
      <c r="B6" s="101"/>
      <c r="C6" s="102"/>
      <c r="D6" s="102"/>
      <c r="E6" s="103"/>
      <c r="F6" s="112" t="s">
        <v>75</v>
      </c>
      <c r="G6" s="113"/>
      <c r="O6" s="114"/>
    </row>
    <row r="7" spans="1:7" ht="12.95" customHeight="1">
      <c r="A7" s="115" t="s">
        <v>4</v>
      </c>
      <c r="B7" s="116"/>
      <c r="C7" s="117" t="s">
        <v>5</v>
      </c>
      <c r="D7" s="118"/>
      <c r="E7" s="118"/>
      <c r="F7" s="119" t="s">
        <v>76</v>
      </c>
      <c r="G7" s="113" t="e">
        <f>IF(G6=0,,ROUND((F30+F32)/G6,1))</f>
        <v>#N/A</v>
      </c>
    </row>
    <row r="8" spans="1:9" ht="12.75">
      <c r="A8" s="120" t="s">
        <v>77</v>
      </c>
      <c r="B8" s="104"/>
      <c r="C8" s="121" t="s">
        <v>78</v>
      </c>
      <c r="D8" s="121"/>
      <c r="E8" s="121"/>
      <c r="F8" s="122" t="s">
        <v>79</v>
      </c>
      <c r="G8" s="123"/>
      <c r="H8" s="124"/>
      <c r="I8" s="125"/>
    </row>
    <row r="9" spans="1:8" ht="12.75">
      <c r="A9" s="120" t="s">
        <v>80</v>
      </c>
      <c r="B9" s="104"/>
      <c r="C9" s="121"/>
      <c r="D9" s="121"/>
      <c r="E9" s="121"/>
      <c r="F9" s="104"/>
      <c r="G9" s="126"/>
      <c r="H9" s="127"/>
    </row>
    <row r="10" spans="1:8" ht="12.75">
      <c r="A10" s="120" t="s">
        <v>81</v>
      </c>
      <c r="B10" s="104"/>
      <c r="C10" s="128" t="s">
        <v>7</v>
      </c>
      <c r="D10" s="128"/>
      <c r="E10" s="128"/>
      <c r="F10" s="129"/>
      <c r="G10" s="130"/>
      <c r="H10" s="131"/>
    </row>
    <row r="11" spans="1:57" ht="13.5" customHeight="1">
      <c r="A11" s="120" t="s">
        <v>82</v>
      </c>
      <c r="B11" s="104"/>
      <c r="C11" s="128" t="s">
        <v>14</v>
      </c>
      <c r="D11" s="128"/>
      <c r="E11" s="128"/>
      <c r="F11" s="132" t="s">
        <v>83</v>
      </c>
      <c r="G11" s="133"/>
      <c r="H11" s="127"/>
      <c r="BA11" s="134"/>
      <c r="BB11" s="134"/>
      <c r="BC11" s="134"/>
      <c r="BD11" s="134"/>
      <c r="BE11" s="134"/>
    </row>
    <row r="12" spans="1:8" ht="12.75" customHeight="1">
      <c r="A12" s="135" t="s">
        <v>84</v>
      </c>
      <c r="B12" s="101"/>
      <c r="C12" s="136"/>
      <c r="D12" s="136"/>
      <c r="E12" s="136"/>
      <c r="F12" s="137" t="s">
        <v>85</v>
      </c>
      <c r="G12" s="138"/>
      <c r="H12" s="127"/>
    </row>
    <row r="13" spans="1:8" ht="28.5" customHeight="1">
      <c r="A13" s="139" t="s">
        <v>86</v>
      </c>
      <c r="B13" s="139"/>
      <c r="C13" s="139"/>
      <c r="D13" s="139"/>
      <c r="E13" s="139"/>
      <c r="F13" s="139"/>
      <c r="G13" s="139"/>
      <c r="H13" s="127"/>
    </row>
    <row r="14" spans="1:7" ht="17.25" customHeight="1">
      <c r="A14" s="140" t="s">
        <v>87</v>
      </c>
      <c r="B14" s="141"/>
      <c r="C14" s="142"/>
      <c r="D14" s="143" t="s">
        <v>88</v>
      </c>
      <c r="E14" s="143"/>
      <c r="F14" s="143"/>
      <c r="G14" s="143"/>
    </row>
    <row r="15" spans="1:7" ht="15.95" customHeight="1">
      <c r="A15" s="144"/>
      <c r="B15" s="145" t="s">
        <v>89</v>
      </c>
      <c r="C15" s="146">
        <f>'SO 01 1 Rek'!E15</f>
        <v>0</v>
      </c>
      <c r="D15" s="147" t="str">
        <f>'SO 01 1 Rek'!A20</f>
        <v>Ztížené výrobní podmínky</v>
      </c>
      <c r="E15" s="148"/>
      <c r="F15" s="149"/>
      <c r="G15" s="146">
        <f>'SO 01 1 Rek'!I20</f>
        <v>0</v>
      </c>
    </row>
    <row r="16" spans="1:7" ht="15.95" customHeight="1">
      <c r="A16" s="144" t="s">
        <v>90</v>
      </c>
      <c r="B16" s="145" t="s">
        <v>91</v>
      </c>
      <c r="C16" s="146">
        <f>'SO 01 1 Rek'!F15</f>
        <v>0</v>
      </c>
      <c r="D16" s="100" t="str">
        <f>'SO 01 1 Rek'!A21</f>
        <v>Oborová přirážka</v>
      </c>
      <c r="E16" s="150"/>
      <c r="F16" s="151"/>
      <c r="G16" s="146">
        <f>'SO 01 1 Rek'!I21</f>
        <v>0</v>
      </c>
    </row>
    <row r="17" spans="1:7" ht="15.95" customHeight="1">
      <c r="A17" s="144" t="s">
        <v>92</v>
      </c>
      <c r="B17" s="145" t="s">
        <v>93</v>
      </c>
      <c r="C17" s="146">
        <f>'SO 01 1 Rek'!H15</f>
        <v>0</v>
      </c>
      <c r="D17" s="100" t="str">
        <f>'SO 01 1 Rek'!A22</f>
        <v>Přesun stavebních kapacit</v>
      </c>
      <c r="E17" s="150"/>
      <c r="F17" s="151"/>
      <c r="G17" s="146">
        <f>'SO 01 1 Rek'!I22</f>
        <v>0</v>
      </c>
    </row>
    <row r="18" spans="1:7" ht="15.95" customHeight="1">
      <c r="A18" s="152" t="s">
        <v>94</v>
      </c>
      <c r="B18" s="153" t="s">
        <v>95</v>
      </c>
      <c r="C18" s="146">
        <f>'SO 01 1 Rek'!G15</f>
        <v>0</v>
      </c>
      <c r="D18" s="100" t="str">
        <f>'SO 01 1 Rek'!A23</f>
        <v>Mimostaveništní doprava</v>
      </c>
      <c r="E18" s="150"/>
      <c r="F18" s="151"/>
      <c r="G18" s="146">
        <f>'SO 01 1 Rek'!I23</f>
        <v>0</v>
      </c>
    </row>
    <row r="19" spans="1:7" ht="15.95" customHeight="1">
      <c r="A19" s="154" t="s">
        <v>96</v>
      </c>
      <c r="B19" s="145"/>
      <c r="C19" s="146">
        <f>SUM(C15:C18)</f>
        <v>0</v>
      </c>
      <c r="D19" s="100" t="str">
        <f>'SO 01 1 Rek'!A24</f>
        <v>Zařízení staveniště</v>
      </c>
      <c r="E19" s="150"/>
      <c r="F19" s="151"/>
      <c r="G19" s="146">
        <f>'SO 01 1 Rek'!I24</f>
        <v>0</v>
      </c>
    </row>
    <row r="20" spans="1:7" ht="15.95" customHeight="1">
      <c r="A20" s="154"/>
      <c r="B20" s="145"/>
      <c r="C20" s="146"/>
      <c r="D20" s="100" t="str">
        <f>'SO 01 1 Rek'!A25</f>
        <v>Provoz investora</v>
      </c>
      <c r="E20" s="150"/>
      <c r="F20" s="151"/>
      <c r="G20" s="146">
        <f>'SO 01 1 Rek'!I25</f>
        <v>0</v>
      </c>
    </row>
    <row r="21" spans="1:7" ht="15.95" customHeight="1">
      <c r="A21" s="154" t="s">
        <v>40</v>
      </c>
      <c r="B21" s="145"/>
      <c r="C21" s="146">
        <f>'SO 01 1 Rek'!I15</f>
        <v>0</v>
      </c>
      <c r="D21" s="100" t="str">
        <f>'SO 01 1 Rek'!A26</f>
        <v>Kompletační činnost (IČD)</v>
      </c>
      <c r="E21" s="150"/>
      <c r="F21" s="151"/>
      <c r="G21" s="146">
        <f>'SO 01 1 Rek'!I26</f>
        <v>0</v>
      </c>
    </row>
    <row r="22" spans="1:7" ht="15.95" customHeight="1">
      <c r="A22" s="155" t="s">
        <v>97</v>
      </c>
      <c r="B22" s="127"/>
      <c r="C22" s="146">
        <f>C19+C21</f>
        <v>0</v>
      </c>
      <c r="D22" s="100" t="s">
        <v>98</v>
      </c>
      <c r="E22" s="150"/>
      <c r="F22" s="151"/>
      <c r="G22" s="146">
        <f>G23-SUM(G15:G21)</f>
        <v>0</v>
      </c>
    </row>
    <row r="23" spans="1:7" ht="15.95" customHeight="1">
      <c r="A23" s="156" t="s">
        <v>99</v>
      </c>
      <c r="B23" s="156"/>
      <c r="C23" s="157">
        <f>C22+G23</f>
        <v>0</v>
      </c>
      <c r="D23" s="158" t="s">
        <v>100</v>
      </c>
      <c r="E23" s="159"/>
      <c r="F23" s="160"/>
      <c r="G23" s="146">
        <f>'SO 01 1 Rek'!H28</f>
        <v>0</v>
      </c>
    </row>
    <row r="24" spans="1:7" ht="12.75">
      <c r="A24" s="161" t="s">
        <v>101</v>
      </c>
      <c r="B24" s="162"/>
      <c r="C24" s="163"/>
      <c r="D24" s="162" t="s">
        <v>102</v>
      </c>
      <c r="E24" s="162"/>
      <c r="F24" s="164" t="s">
        <v>103</v>
      </c>
      <c r="G24" s="165"/>
    </row>
    <row r="25" spans="1:7" ht="12.75">
      <c r="A25" s="155" t="s">
        <v>104</v>
      </c>
      <c r="B25" s="127"/>
      <c r="C25" s="166"/>
      <c r="D25" s="127" t="s">
        <v>104</v>
      </c>
      <c r="F25" s="167" t="s">
        <v>104</v>
      </c>
      <c r="G25" s="168"/>
    </row>
    <row r="26" spans="1:7" ht="37.5" customHeight="1">
      <c r="A26" s="155" t="s">
        <v>105</v>
      </c>
      <c r="B26" s="169"/>
      <c r="C26" s="166"/>
      <c r="D26" s="127" t="s">
        <v>105</v>
      </c>
      <c r="F26" s="167" t="s">
        <v>105</v>
      </c>
      <c r="G26" s="168"/>
    </row>
    <row r="27" spans="1:7" ht="12.75">
      <c r="A27" s="155"/>
      <c r="B27" s="170"/>
      <c r="C27" s="166"/>
      <c r="D27" s="127"/>
      <c r="F27" s="167"/>
      <c r="G27" s="168"/>
    </row>
    <row r="28" spans="1:7" ht="12.75">
      <c r="A28" s="155" t="s">
        <v>106</v>
      </c>
      <c r="B28" s="127"/>
      <c r="C28" s="166"/>
      <c r="D28" s="167" t="s">
        <v>107</v>
      </c>
      <c r="E28" s="166"/>
      <c r="F28" s="171" t="s">
        <v>107</v>
      </c>
      <c r="G28" s="168"/>
    </row>
    <row r="29" spans="1:7" ht="69" customHeight="1">
      <c r="A29" s="155"/>
      <c r="B29" s="127"/>
      <c r="C29" s="172"/>
      <c r="D29" s="173"/>
      <c r="E29" s="172"/>
      <c r="F29" s="127"/>
      <c r="G29" s="168"/>
    </row>
    <row r="30" spans="1:7" ht="12.75">
      <c r="A30" s="174" t="s">
        <v>19</v>
      </c>
      <c r="B30" s="175"/>
      <c r="C30" s="176">
        <v>20</v>
      </c>
      <c r="D30" s="175" t="s">
        <v>108</v>
      </c>
      <c r="E30" s="177"/>
      <c r="F30" s="178">
        <f>C23-F32</f>
        <v>0</v>
      </c>
      <c r="G30" s="178"/>
    </row>
    <row r="31" spans="1:7" ht="12.75">
      <c r="A31" s="174" t="s">
        <v>109</v>
      </c>
      <c r="B31" s="175"/>
      <c r="C31" s="176">
        <f>C30</f>
        <v>20</v>
      </c>
      <c r="D31" s="175" t="s">
        <v>110</v>
      </c>
      <c r="E31" s="177"/>
      <c r="F31" s="178">
        <f>ROUND(PRODUCT(F30,C31/100),0)</f>
        <v>0</v>
      </c>
      <c r="G31" s="178"/>
    </row>
    <row r="32" spans="1:7" ht="12.75">
      <c r="A32" s="174" t="s">
        <v>19</v>
      </c>
      <c r="B32" s="175"/>
      <c r="C32" s="176">
        <v>0</v>
      </c>
      <c r="D32" s="175" t="s">
        <v>110</v>
      </c>
      <c r="E32" s="177"/>
      <c r="F32" s="178">
        <v>0</v>
      </c>
      <c r="G32" s="178"/>
    </row>
    <row r="33" spans="1:7" ht="12.75">
      <c r="A33" s="174" t="s">
        <v>109</v>
      </c>
      <c r="B33" s="179"/>
      <c r="C33" s="180">
        <f>C32</f>
        <v>0</v>
      </c>
      <c r="D33" s="175" t="s">
        <v>110</v>
      </c>
      <c r="E33" s="151"/>
      <c r="F33" s="178">
        <f>ROUND(PRODUCT(F32,C33/100),0)</f>
        <v>0</v>
      </c>
      <c r="G33" s="178"/>
    </row>
    <row r="34" spans="1:7" s="185" customFormat="1" ht="19.5" customHeight="1">
      <c r="A34" s="181" t="s">
        <v>111</v>
      </c>
      <c r="B34" s="182"/>
      <c r="C34" s="182"/>
      <c r="D34" s="182"/>
      <c r="E34" s="183"/>
      <c r="F34" s="184">
        <f>ROUND(SUM(F30:F33),0)</f>
        <v>0</v>
      </c>
      <c r="G34" s="184"/>
    </row>
    <row r="35" ht="12.75"/>
    <row r="36" spans="1:8" ht="12.75">
      <c r="A36" s="2" t="s">
        <v>112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186"/>
      <c r="C37" s="186"/>
      <c r="D37" s="186"/>
      <c r="E37" s="186"/>
      <c r="F37" s="186"/>
      <c r="G37" s="186"/>
      <c r="H37" s="1" t="s">
        <v>2</v>
      </c>
    </row>
    <row r="38" spans="1:8" ht="12.75" customHeight="1">
      <c r="A38" s="187"/>
      <c r="B38" s="186"/>
      <c r="C38" s="186"/>
      <c r="D38" s="186"/>
      <c r="E38" s="186"/>
      <c r="F38" s="186"/>
      <c r="G38" s="186"/>
      <c r="H38" s="1" t="s">
        <v>2</v>
      </c>
    </row>
    <row r="39" spans="1:8" ht="12.75">
      <c r="A39" s="187"/>
      <c r="B39" s="186"/>
      <c r="C39" s="186"/>
      <c r="D39" s="186"/>
      <c r="E39" s="186"/>
      <c r="F39" s="186"/>
      <c r="G39" s="186"/>
      <c r="H39" s="1" t="s">
        <v>2</v>
      </c>
    </row>
    <row r="40" spans="1:8" ht="12.75">
      <c r="A40" s="187"/>
      <c r="B40" s="186"/>
      <c r="C40" s="186"/>
      <c r="D40" s="186"/>
      <c r="E40" s="186"/>
      <c r="F40" s="186"/>
      <c r="G40" s="186"/>
      <c r="H40" s="1" t="s">
        <v>2</v>
      </c>
    </row>
    <row r="41" spans="1:8" ht="12.75">
      <c r="A41" s="187"/>
      <c r="B41" s="186"/>
      <c r="C41" s="186"/>
      <c r="D41" s="186"/>
      <c r="E41" s="186"/>
      <c r="F41" s="186"/>
      <c r="G41" s="186"/>
      <c r="H41" s="1" t="s">
        <v>2</v>
      </c>
    </row>
    <row r="42" spans="1:8" ht="12.75">
      <c r="A42" s="187"/>
      <c r="B42" s="186"/>
      <c r="C42" s="186"/>
      <c r="D42" s="186"/>
      <c r="E42" s="186"/>
      <c r="F42" s="186"/>
      <c r="G42" s="186"/>
      <c r="H42" s="1" t="s">
        <v>2</v>
      </c>
    </row>
    <row r="43" spans="1:8" ht="12.75">
      <c r="A43" s="187"/>
      <c r="B43" s="186"/>
      <c r="C43" s="186"/>
      <c r="D43" s="186"/>
      <c r="E43" s="186"/>
      <c r="F43" s="186"/>
      <c r="G43" s="186"/>
      <c r="H43" s="1" t="s">
        <v>2</v>
      </c>
    </row>
    <row r="44" spans="1:8" ht="12.75" customHeight="1">
      <c r="A44" s="187"/>
      <c r="B44" s="186"/>
      <c r="C44" s="186"/>
      <c r="D44" s="186"/>
      <c r="E44" s="186"/>
      <c r="F44" s="186"/>
      <c r="G44" s="186"/>
      <c r="H44" s="1" t="s">
        <v>2</v>
      </c>
    </row>
    <row r="45" spans="1:8" ht="12.75" customHeight="1">
      <c r="A45" s="187"/>
      <c r="B45" s="186"/>
      <c r="C45" s="186"/>
      <c r="D45" s="186"/>
      <c r="E45" s="186"/>
      <c r="F45" s="186"/>
      <c r="G45" s="186"/>
      <c r="H45" s="1" t="s">
        <v>2</v>
      </c>
    </row>
  </sheetData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8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025" width="9.125" style="1" customWidth="1"/>
  </cols>
  <sheetData>
    <row r="1" spans="1:9" ht="13.5">
      <c r="A1" s="188" t="s">
        <v>3</v>
      </c>
      <c r="B1" s="188"/>
      <c r="C1" s="189" t="s">
        <v>113</v>
      </c>
      <c r="D1" s="190"/>
      <c r="E1" s="191"/>
      <c r="F1" s="190"/>
      <c r="G1" s="192" t="s">
        <v>114</v>
      </c>
      <c r="H1" s="193" t="s">
        <v>69</v>
      </c>
      <c r="I1" s="194"/>
    </row>
    <row r="2" spans="1:9" ht="13.5">
      <c r="A2" s="195" t="s">
        <v>115</v>
      </c>
      <c r="B2" s="195"/>
      <c r="C2" s="196" t="s">
        <v>116</v>
      </c>
      <c r="D2" s="197"/>
      <c r="E2" s="198"/>
      <c r="F2" s="197"/>
      <c r="G2" s="199" t="s">
        <v>28</v>
      </c>
      <c r="H2" s="199"/>
      <c r="I2" s="199"/>
    </row>
    <row r="3" ht="13.5">
      <c r="F3" s="127"/>
    </row>
    <row r="4" spans="1:9" ht="19.5" customHeight="1">
      <c r="A4" s="200" t="s">
        <v>117</v>
      </c>
      <c r="B4" s="200"/>
      <c r="C4" s="200"/>
      <c r="D4" s="200"/>
      <c r="E4" s="200"/>
      <c r="F4" s="200"/>
      <c r="G4" s="200"/>
      <c r="H4" s="200"/>
      <c r="I4" s="200"/>
    </row>
    <row r="5" ht="13.5"/>
    <row r="6" spans="1:9" s="127" customFormat="1" ht="13.5">
      <c r="A6" s="201"/>
      <c r="B6" s="202" t="s">
        <v>118</v>
      </c>
      <c r="C6" s="202"/>
      <c r="D6" s="143"/>
      <c r="E6" s="203" t="s">
        <v>36</v>
      </c>
      <c r="F6" s="204" t="s">
        <v>37</v>
      </c>
      <c r="G6" s="204" t="s">
        <v>38</v>
      </c>
      <c r="H6" s="204" t="s">
        <v>39</v>
      </c>
      <c r="I6" s="205" t="s">
        <v>40</v>
      </c>
    </row>
    <row r="7" spans="1:9" ht="12.75">
      <c r="A7" s="206" t="str">
        <f>'SO 01 1 Pol'!B7</f>
        <v>61</v>
      </c>
      <c r="B7" s="81" t="str">
        <f>'SO 01 1 Pol'!C7</f>
        <v>Upravy povrchů vnitřní</v>
      </c>
      <c r="D7" s="207"/>
      <c r="E7" s="208">
        <f>'SO 01 1 Pol'!BA24</f>
        <v>0</v>
      </c>
      <c r="F7" s="209">
        <f>'SO 01 1 Pol'!BB24</f>
        <v>0</v>
      </c>
      <c r="G7" s="209">
        <f>'SO 01 1 Pol'!BC24</f>
        <v>0</v>
      </c>
      <c r="H7" s="209">
        <f>'SO 01 1 Pol'!BD24</f>
        <v>0</v>
      </c>
      <c r="I7" s="210">
        <f>'SO 01 1 Pol'!BE24</f>
        <v>0</v>
      </c>
    </row>
    <row r="8" spans="1:9" ht="12.75">
      <c r="A8" s="206" t="str">
        <f>'SO 01 1 Pol'!B25</f>
        <v>62</v>
      </c>
      <c r="B8" s="81" t="str">
        <f>'SO 01 1 Pol'!C25</f>
        <v>Úpravy povrchů vnější</v>
      </c>
      <c r="D8" s="207"/>
      <c r="E8" s="208">
        <f>'SO 01 1 Pol'!BA60</f>
        <v>0</v>
      </c>
      <c r="F8" s="209">
        <f>'SO 01 1 Pol'!BB60</f>
        <v>0</v>
      </c>
      <c r="G8" s="209">
        <f>'SO 01 1 Pol'!BC60</f>
        <v>0</v>
      </c>
      <c r="H8" s="209">
        <f>'SO 01 1 Pol'!BD60</f>
        <v>0</v>
      </c>
      <c r="I8" s="210">
        <f>'SO 01 1 Pol'!BE60</f>
        <v>0</v>
      </c>
    </row>
    <row r="9" spans="1:9" ht="12.75">
      <c r="A9" s="206" t="str">
        <f>'SO 01 1 Pol'!B61</f>
        <v>64</v>
      </c>
      <c r="B9" s="81" t="str">
        <f>'SO 01 1 Pol'!C61</f>
        <v>Výplně otvorů</v>
      </c>
      <c r="D9" s="207"/>
      <c r="E9" s="208">
        <f>'SO 01 1 Pol'!BA201</f>
        <v>0</v>
      </c>
      <c r="F9" s="209">
        <f>'SO 01 1 Pol'!BB201</f>
        <v>0</v>
      </c>
      <c r="G9" s="209">
        <f>'SO 01 1 Pol'!BC201</f>
        <v>0</v>
      </c>
      <c r="H9" s="209">
        <f>'SO 01 1 Pol'!BD201</f>
        <v>0</v>
      </c>
      <c r="I9" s="210">
        <f>'SO 01 1 Pol'!BE201</f>
        <v>0</v>
      </c>
    </row>
    <row r="10" spans="1:9" ht="12.75">
      <c r="A10" s="206" t="str">
        <f>'SO 01 1 Pol'!B202</f>
        <v>96</v>
      </c>
      <c r="B10" s="81" t="str">
        <f>'SO 01 1 Pol'!C201</f>
        <v>64 Výplně otvorů</v>
      </c>
      <c r="D10" s="207"/>
      <c r="E10" s="208">
        <f>'SO 01 1 Pol'!BA223</f>
        <v>0</v>
      </c>
      <c r="F10" s="209">
        <f>'SO 01 1 Pol'!BB223</f>
        <v>0</v>
      </c>
      <c r="G10" s="209">
        <f>'SO 01 1 Pol'!BC223</f>
        <v>0</v>
      </c>
      <c r="H10" s="209">
        <f>'SO 01 1 Pol'!BD223</f>
        <v>0</v>
      </c>
      <c r="I10" s="210">
        <f>'SO 01 1 Pol'!BE223</f>
        <v>0</v>
      </c>
    </row>
    <row r="11" spans="1:9" ht="12.75">
      <c r="A11" s="206" t="str">
        <f>'SO 01 1 Pol'!B224</f>
        <v>97</v>
      </c>
      <c r="B11" s="81" t="str">
        <f>'SO 01 1 Pol'!C224</f>
        <v>Prorážení otvorů</v>
      </c>
      <c r="D11" s="207"/>
      <c r="E11" s="208">
        <f>'SO 01 1 Pol'!BA239</f>
        <v>0</v>
      </c>
      <c r="F11" s="209">
        <f>'SO 01 1 Pol'!BB239</f>
        <v>0</v>
      </c>
      <c r="G11" s="209">
        <f>'SO 01 1 Pol'!BC239</f>
        <v>0</v>
      </c>
      <c r="H11" s="209">
        <f>'SO 01 1 Pol'!BD239</f>
        <v>0</v>
      </c>
      <c r="I11" s="210">
        <f>'SO 01 1 Pol'!BE239</f>
        <v>0</v>
      </c>
    </row>
    <row r="12" spans="1:9" ht="12.75">
      <c r="A12" s="206" t="str">
        <f>'SO 01 1 Pol'!B240</f>
        <v>99</v>
      </c>
      <c r="B12" s="81" t="str">
        <f>'SO 01 1 Pol'!C240</f>
        <v>Staveništní přesun hmot</v>
      </c>
      <c r="D12" s="207"/>
      <c r="E12" s="208">
        <f>'SO 01 1 Pol'!BA243</f>
        <v>0</v>
      </c>
      <c r="F12" s="209">
        <f>'SO 01 1 Pol'!BB243</f>
        <v>0</v>
      </c>
      <c r="G12" s="209">
        <f>'SO 01 1 Pol'!BC243</f>
        <v>0</v>
      </c>
      <c r="H12" s="209">
        <f>'SO 01 1 Pol'!BD243</f>
        <v>0</v>
      </c>
      <c r="I12" s="210">
        <f>'SO 01 1 Pol'!BE243</f>
        <v>0</v>
      </c>
    </row>
    <row r="13" spans="1:9" ht="12.75">
      <c r="A13" s="206" t="str">
        <f>'SO 01 1 Pol'!B244</f>
        <v>764</v>
      </c>
      <c r="B13" s="81" t="str">
        <f>'SO 01 1 Pol'!C244</f>
        <v>Konstrukce klempířské</v>
      </c>
      <c r="D13" s="207"/>
      <c r="E13" s="208">
        <f>'SO 01 1 Pol'!BA249</f>
        <v>0</v>
      </c>
      <c r="F13" s="209">
        <f>'SO 01 1 Pol'!BB249</f>
        <v>0</v>
      </c>
      <c r="G13" s="209">
        <f>'SO 01 1 Pol'!BC249</f>
        <v>0</v>
      </c>
      <c r="H13" s="209">
        <f>'SO 01 1 Pol'!BD249</f>
        <v>0</v>
      </c>
      <c r="I13" s="210">
        <f>'SO 01 1 Pol'!BE249</f>
        <v>0</v>
      </c>
    </row>
    <row r="14" spans="1:9" ht="13.5">
      <c r="A14" s="206" t="str">
        <f>'SO 01 1 Pol'!B250</f>
        <v>784</v>
      </c>
      <c r="B14" s="81" t="str">
        <f>'SO 01 1 Pol'!C250</f>
        <v>Malby</v>
      </c>
      <c r="D14" s="207"/>
      <c r="E14" s="208">
        <f>'SO 01 1 Pol'!BA267</f>
        <v>0</v>
      </c>
      <c r="F14" s="209">
        <f>'SO 01 1 Pol'!BB267</f>
        <v>0</v>
      </c>
      <c r="G14" s="209">
        <f>'SO 01 1 Pol'!BC267</f>
        <v>0</v>
      </c>
      <c r="H14" s="209">
        <f>'SO 01 1 Pol'!BD267</f>
        <v>0</v>
      </c>
      <c r="I14" s="210">
        <f>'SO 01 1 Pol'!BE267</f>
        <v>0</v>
      </c>
    </row>
    <row r="15" spans="1:9" s="14" customFormat="1" ht="13.5">
      <c r="A15" s="211"/>
      <c r="B15" s="212" t="s">
        <v>119</v>
      </c>
      <c r="C15" s="212"/>
      <c r="D15" s="213"/>
      <c r="E15" s="214">
        <f>SUM(E7:E14)</f>
        <v>0</v>
      </c>
      <c r="F15" s="215">
        <f>SUM(F7:F14)</f>
        <v>0</v>
      </c>
      <c r="G15" s="215">
        <f>SUM(G7:G14)</f>
        <v>0</v>
      </c>
      <c r="H15" s="215">
        <f>SUM(H7:H14)</f>
        <v>0</v>
      </c>
      <c r="I15" s="216">
        <f>SUM(I7:I14)</f>
        <v>0</v>
      </c>
    </row>
    <row r="16" spans="1:9" ht="12.75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57" ht="19.5" customHeight="1">
      <c r="A17" s="217" t="s">
        <v>120</v>
      </c>
      <c r="B17" s="217"/>
      <c r="C17" s="217"/>
      <c r="D17" s="217"/>
      <c r="E17" s="217"/>
      <c r="F17" s="217"/>
      <c r="G17" s="217"/>
      <c r="H17" s="217"/>
      <c r="I17" s="217"/>
      <c r="BA17" s="134"/>
      <c r="BB17" s="134"/>
      <c r="BC17" s="134"/>
      <c r="BD17" s="134"/>
      <c r="BE17" s="134"/>
    </row>
    <row r="18" ht="13.5"/>
    <row r="19" spans="1:9" ht="12.75">
      <c r="A19" s="161" t="s">
        <v>121</v>
      </c>
      <c r="B19" s="162"/>
      <c r="C19" s="162"/>
      <c r="D19" s="218"/>
      <c r="E19" s="219" t="s">
        <v>122</v>
      </c>
      <c r="F19" s="220" t="s">
        <v>20</v>
      </c>
      <c r="G19" s="221" t="s">
        <v>123</v>
      </c>
      <c r="H19" s="222"/>
      <c r="I19" s="223" t="s">
        <v>122</v>
      </c>
    </row>
    <row r="20" spans="1:53" ht="12.75">
      <c r="A20" s="154" t="s">
        <v>59</v>
      </c>
      <c r="B20" s="145"/>
      <c r="C20" s="145"/>
      <c r="D20" s="224"/>
      <c r="E20" s="225"/>
      <c r="F20" s="226"/>
      <c r="G20" s="227">
        <v>0</v>
      </c>
      <c r="H20" s="228"/>
      <c r="I20" s="229">
        <f>E20+F20*G20/100</f>
        <v>0</v>
      </c>
      <c r="BA20" s="1">
        <v>0</v>
      </c>
    </row>
    <row r="21" spans="1:53" ht="12.75">
      <c r="A21" s="154" t="s">
        <v>60</v>
      </c>
      <c r="B21" s="145"/>
      <c r="C21" s="145"/>
      <c r="D21" s="224"/>
      <c r="E21" s="225"/>
      <c r="F21" s="226"/>
      <c r="G21" s="227">
        <v>0</v>
      </c>
      <c r="H21" s="228"/>
      <c r="I21" s="229">
        <f>E21+F21*G21/100</f>
        <v>0</v>
      </c>
      <c r="BA21" s="1">
        <v>0</v>
      </c>
    </row>
    <row r="22" spans="1:53" ht="12.75">
      <c r="A22" s="154" t="s">
        <v>61</v>
      </c>
      <c r="B22" s="145"/>
      <c r="C22" s="145"/>
      <c r="D22" s="224"/>
      <c r="E22" s="225"/>
      <c r="F22" s="226"/>
      <c r="G22" s="227">
        <v>0</v>
      </c>
      <c r="H22" s="228"/>
      <c r="I22" s="229">
        <f>E22+F22*G22/100</f>
        <v>0</v>
      </c>
      <c r="BA22" s="1">
        <v>0</v>
      </c>
    </row>
    <row r="23" spans="1:53" ht="12.75">
      <c r="A23" s="154" t="s">
        <v>62</v>
      </c>
      <c r="B23" s="145"/>
      <c r="C23" s="145"/>
      <c r="D23" s="224"/>
      <c r="E23" s="225"/>
      <c r="F23" s="226"/>
      <c r="G23" s="227">
        <v>0</v>
      </c>
      <c r="H23" s="228"/>
      <c r="I23" s="229">
        <f>E23+F23*G23/100</f>
        <v>0</v>
      </c>
      <c r="BA23" s="1">
        <v>0</v>
      </c>
    </row>
    <row r="24" spans="1:53" ht="12.75">
      <c r="A24" s="154" t="s">
        <v>63</v>
      </c>
      <c r="B24" s="145"/>
      <c r="C24" s="145"/>
      <c r="D24" s="224"/>
      <c r="E24" s="225"/>
      <c r="F24" s="226"/>
      <c r="G24" s="227">
        <v>0</v>
      </c>
      <c r="H24" s="228"/>
      <c r="I24" s="229">
        <f>E24+F24*G24/100</f>
        <v>0</v>
      </c>
      <c r="BA24" s="1">
        <v>1</v>
      </c>
    </row>
    <row r="25" spans="1:53" ht="12.75">
      <c r="A25" s="154" t="s">
        <v>64</v>
      </c>
      <c r="B25" s="145"/>
      <c r="C25" s="145"/>
      <c r="D25" s="224"/>
      <c r="E25" s="225"/>
      <c r="F25" s="226"/>
      <c r="G25" s="227">
        <v>0</v>
      </c>
      <c r="H25" s="228"/>
      <c r="I25" s="229">
        <f>E25+F25*G25/100</f>
        <v>0</v>
      </c>
      <c r="BA25" s="1">
        <v>1</v>
      </c>
    </row>
    <row r="26" spans="1:53" ht="12.75">
      <c r="A26" s="154" t="s">
        <v>65</v>
      </c>
      <c r="B26" s="145"/>
      <c r="C26" s="145"/>
      <c r="D26" s="224"/>
      <c r="E26" s="225"/>
      <c r="F26" s="226"/>
      <c r="G26" s="227">
        <v>0</v>
      </c>
      <c r="H26" s="228"/>
      <c r="I26" s="229">
        <f>E26+F26*G26/100</f>
        <v>0</v>
      </c>
      <c r="BA26" s="1">
        <v>2</v>
      </c>
    </row>
    <row r="27" spans="1:53" ht="12.75">
      <c r="A27" s="154" t="s">
        <v>66</v>
      </c>
      <c r="B27" s="145"/>
      <c r="C27" s="145"/>
      <c r="D27" s="224"/>
      <c r="E27" s="225"/>
      <c r="F27" s="226"/>
      <c r="G27" s="227">
        <v>0</v>
      </c>
      <c r="H27" s="228"/>
      <c r="I27" s="229">
        <f>E27+F27*G27/100</f>
        <v>0</v>
      </c>
      <c r="BA27" s="1">
        <v>2</v>
      </c>
    </row>
    <row r="28" spans="1:9" ht="13.5">
      <c r="A28" s="230"/>
      <c r="B28" s="231" t="s">
        <v>124</v>
      </c>
      <c r="C28" s="232"/>
      <c r="D28" s="233"/>
      <c r="E28" s="234"/>
      <c r="F28" s="235"/>
      <c r="G28" s="235"/>
      <c r="H28" s="236">
        <f>SUM(I20:I27)</f>
        <v>0</v>
      </c>
      <c r="I28" s="236"/>
    </row>
  </sheetData>
  <mergeCells count="6">
    <mergeCell ref="A1:B1"/>
    <mergeCell ref="A2:B2"/>
    <mergeCell ref="G2:I2"/>
    <mergeCell ref="A4:I4"/>
    <mergeCell ref="A17:I17"/>
    <mergeCell ref="H28:I28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267"/>
  <sheetViews>
    <sheetView showGridLines="0" showZeros="0" tabSelected="1" workbookViewId="0" topLeftCell="A167">
      <selection activeCell="B200" sqref="B200"/>
    </sheetView>
  </sheetViews>
  <sheetFormatPr defaultColWidth="9.00390625" defaultRowHeight="12.75"/>
  <cols>
    <col min="1" max="1" width="4.375" style="237" customWidth="1"/>
    <col min="2" max="2" width="11.625" style="237" customWidth="1"/>
    <col min="3" max="3" width="40.375" style="237" customWidth="1"/>
    <col min="4" max="4" width="5.625" style="237" customWidth="1"/>
    <col min="5" max="5" width="8.625" style="238" customWidth="1"/>
    <col min="6" max="6" width="9.875" style="237" customWidth="1"/>
    <col min="7" max="7" width="13.875" style="237" customWidth="1"/>
    <col min="8" max="8" width="11.75390625" style="237" customWidth="1"/>
    <col min="9" max="9" width="11.625" style="237" customWidth="1"/>
    <col min="10" max="10" width="9.625" style="237" customWidth="1"/>
    <col min="11" max="11" width="9.375" style="237" customWidth="1"/>
    <col min="12" max="12" width="75.375" style="237" customWidth="1"/>
    <col min="13" max="13" width="45.25390625" style="237" customWidth="1"/>
    <col min="14" max="1025" width="9.125" style="237" customWidth="1"/>
  </cols>
  <sheetData>
    <row r="1" spans="1:7" ht="15">
      <c r="A1" s="239" t="s">
        <v>125</v>
      </c>
      <c r="B1" s="239"/>
      <c r="C1" s="239"/>
      <c r="D1" s="239"/>
      <c r="E1" s="239"/>
      <c r="F1" s="239"/>
      <c r="G1" s="239"/>
    </row>
    <row r="2" spans="2:7" ht="14.25" customHeight="1">
      <c r="B2" s="240"/>
      <c r="C2" s="241"/>
      <c r="D2" s="241"/>
      <c r="E2" s="242"/>
      <c r="F2" s="241"/>
      <c r="G2" s="241"/>
    </row>
    <row r="3" spans="1:7" ht="13.5">
      <c r="A3" s="188" t="s">
        <v>3</v>
      </c>
      <c r="B3" s="188"/>
      <c r="C3" s="189" t="s">
        <v>113</v>
      </c>
      <c r="D3" s="243"/>
      <c r="E3" s="244" t="s">
        <v>126</v>
      </c>
      <c r="F3" s="245" t="str">
        <f>'SO 01 1 Rek'!H1</f>
        <v>1</v>
      </c>
      <c r="G3" s="246"/>
    </row>
    <row r="4" spans="1:7" ht="13.5">
      <c r="A4" s="247" t="s">
        <v>115</v>
      </c>
      <c r="B4" s="247"/>
      <c r="C4" s="196" t="s">
        <v>116</v>
      </c>
      <c r="D4" s="248"/>
      <c r="E4" s="249" t="str">
        <f>'SO 01 1 Rek'!G2</f>
        <v>Výměna oken Dvořákova 1330/22,1331/20</v>
      </c>
      <c r="F4" s="249"/>
      <c r="G4" s="249"/>
    </row>
    <row r="5" spans="1:7" ht="13.5">
      <c r="A5" s="250"/>
      <c r="G5" s="251"/>
    </row>
    <row r="6" spans="1:11" ht="27" customHeight="1">
      <c r="A6" s="252" t="s">
        <v>127</v>
      </c>
      <c r="B6" s="253" t="s">
        <v>128</v>
      </c>
      <c r="C6" s="253" t="s">
        <v>129</v>
      </c>
      <c r="D6" s="253" t="s">
        <v>130</v>
      </c>
      <c r="E6" s="254" t="s">
        <v>131</v>
      </c>
      <c r="F6" s="253" t="s">
        <v>132</v>
      </c>
      <c r="G6" s="255" t="s">
        <v>133</v>
      </c>
      <c r="H6" s="256" t="s">
        <v>134</v>
      </c>
      <c r="I6" s="256" t="s">
        <v>135</v>
      </c>
      <c r="J6" s="256" t="s">
        <v>136</v>
      </c>
      <c r="K6" s="256" t="s">
        <v>137</v>
      </c>
    </row>
    <row r="7" spans="1:15" ht="12.75">
      <c r="A7" s="257" t="s">
        <v>138</v>
      </c>
      <c r="B7" s="258" t="s">
        <v>41</v>
      </c>
      <c r="C7" s="259" t="s">
        <v>42</v>
      </c>
      <c r="D7" s="260"/>
      <c r="E7" s="261"/>
      <c r="F7" s="261"/>
      <c r="G7" s="262"/>
      <c r="H7" s="263"/>
      <c r="I7" s="264"/>
      <c r="J7" s="265"/>
      <c r="K7" s="266"/>
      <c r="O7" s="267">
        <v>1</v>
      </c>
    </row>
    <row r="8" spans="1:80" ht="22.5">
      <c r="A8" s="268">
        <v>1</v>
      </c>
      <c r="B8" s="269" t="s">
        <v>139</v>
      </c>
      <c r="C8" s="270" t="s">
        <v>140</v>
      </c>
      <c r="D8" s="271" t="s">
        <v>141</v>
      </c>
      <c r="E8" s="272">
        <v>145.0512</v>
      </c>
      <c r="F8" s="272">
        <v>0</v>
      </c>
      <c r="G8" s="273">
        <f>E8*F8</f>
        <v>0</v>
      </c>
      <c r="H8" s="274">
        <v>0.02798</v>
      </c>
      <c r="I8" s="275">
        <f>E8*H8</f>
        <v>4.058532576</v>
      </c>
      <c r="J8" s="274">
        <v>0</v>
      </c>
      <c r="K8" s="275">
        <f>E8*J8</f>
        <v>0</v>
      </c>
      <c r="O8" s="267">
        <v>2</v>
      </c>
      <c r="AA8" s="237">
        <v>1</v>
      </c>
      <c r="AB8" s="237">
        <v>1</v>
      </c>
      <c r="AC8" s="237">
        <v>1</v>
      </c>
      <c r="AZ8" s="237">
        <v>1</v>
      </c>
      <c r="BA8" s="237">
        <f>IF(AZ8=1,G8,0)</f>
        <v>0</v>
      </c>
      <c r="BB8" s="237">
        <f>IF(AZ8=2,G8,0)</f>
        <v>0</v>
      </c>
      <c r="BC8" s="237">
        <f>IF(AZ8=3,G8,0)</f>
        <v>0</v>
      </c>
      <c r="BD8" s="237">
        <f>IF(AZ8=4,G8,0)</f>
        <v>0</v>
      </c>
      <c r="BE8" s="237">
        <f>IF(AZ8=5,G8,0)</f>
        <v>0</v>
      </c>
      <c r="CA8" s="267">
        <v>1</v>
      </c>
      <c r="CB8" s="267">
        <v>1</v>
      </c>
    </row>
    <row r="9" spans="1:15" ht="12.75" customHeight="1">
      <c r="A9" s="276"/>
      <c r="B9" s="277"/>
      <c r="C9" s="278" t="s">
        <v>142</v>
      </c>
      <c r="D9" s="278"/>
      <c r="E9" s="279">
        <v>4.32</v>
      </c>
      <c r="F9" s="280"/>
      <c r="G9" s="281"/>
      <c r="H9" s="282"/>
      <c r="I9" s="283"/>
      <c r="J9" s="284"/>
      <c r="K9" s="283"/>
      <c r="M9" s="285" t="s">
        <v>142</v>
      </c>
      <c r="O9" s="267"/>
    </row>
    <row r="10" spans="1:15" ht="12.75" customHeight="1">
      <c r="A10" s="276"/>
      <c r="B10" s="277"/>
      <c r="C10" s="278" t="s">
        <v>143</v>
      </c>
      <c r="D10" s="278"/>
      <c r="E10" s="279">
        <v>1.6929</v>
      </c>
      <c r="F10" s="280"/>
      <c r="G10" s="281"/>
      <c r="H10" s="282"/>
      <c r="I10" s="283"/>
      <c r="J10" s="284"/>
      <c r="K10" s="283"/>
      <c r="M10" s="285" t="s">
        <v>143</v>
      </c>
      <c r="O10" s="267"/>
    </row>
    <row r="11" spans="1:15" ht="12.75" customHeight="1">
      <c r="A11" s="276"/>
      <c r="B11" s="277"/>
      <c r="C11" s="278" t="s">
        <v>144</v>
      </c>
      <c r="D11" s="278"/>
      <c r="E11" s="279">
        <v>3.978</v>
      </c>
      <c r="F11" s="280"/>
      <c r="G11" s="281"/>
      <c r="H11" s="282"/>
      <c r="I11" s="283"/>
      <c r="J11" s="284"/>
      <c r="K11" s="283"/>
      <c r="M11" s="285" t="s">
        <v>144</v>
      </c>
      <c r="O11" s="267"/>
    </row>
    <row r="12" spans="1:15" ht="12.75" customHeight="1">
      <c r="A12" s="276"/>
      <c r="B12" s="277"/>
      <c r="C12" s="278" t="s">
        <v>145</v>
      </c>
      <c r="D12" s="278"/>
      <c r="E12" s="279">
        <v>2.034</v>
      </c>
      <c r="F12" s="280"/>
      <c r="G12" s="281"/>
      <c r="H12" s="282"/>
      <c r="I12" s="283"/>
      <c r="J12" s="284"/>
      <c r="K12" s="283"/>
      <c r="M12" s="285" t="s">
        <v>145</v>
      </c>
      <c r="O12" s="267"/>
    </row>
    <row r="13" spans="1:15" ht="12.75" customHeight="1">
      <c r="A13" s="276"/>
      <c r="B13" s="277"/>
      <c r="C13" s="278" t="s">
        <v>146</v>
      </c>
      <c r="D13" s="278"/>
      <c r="E13" s="279">
        <v>63.855</v>
      </c>
      <c r="F13" s="280"/>
      <c r="G13" s="281"/>
      <c r="H13" s="282"/>
      <c r="I13" s="283"/>
      <c r="J13" s="284"/>
      <c r="K13" s="283"/>
      <c r="M13" s="285" t="s">
        <v>146</v>
      </c>
      <c r="O13" s="267"/>
    </row>
    <row r="14" spans="1:15" ht="12.75" customHeight="1">
      <c r="A14" s="276"/>
      <c r="B14" s="277"/>
      <c r="C14" s="278" t="s">
        <v>147</v>
      </c>
      <c r="D14" s="278"/>
      <c r="E14" s="279">
        <v>17.028</v>
      </c>
      <c r="F14" s="280"/>
      <c r="G14" s="281"/>
      <c r="H14" s="282"/>
      <c r="I14" s="283"/>
      <c r="J14" s="284"/>
      <c r="K14" s="283"/>
      <c r="M14" s="285" t="s">
        <v>147</v>
      </c>
      <c r="O14" s="267"/>
    </row>
    <row r="15" spans="1:15" ht="12.75" customHeight="1">
      <c r="A15" s="276"/>
      <c r="B15" s="277"/>
      <c r="C15" s="278" t="s">
        <v>148</v>
      </c>
      <c r="D15" s="278"/>
      <c r="E15" s="279">
        <v>24.012</v>
      </c>
      <c r="F15" s="280"/>
      <c r="G15" s="281"/>
      <c r="H15" s="282"/>
      <c r="I15" s="283"/>
      <c r="J15" s="284"/>
      <c r="K15" s="283"/>
      <c r="M15" s="285" t="s">
        <v>148</v>
      </c>
      <c r="O15" s="267"/>
    </row>
    <row r="16" spans="1:15" ht="12.75" customHeight="1">
      <c r="A16" s="276"/>
      <c r="B16" s="277"/>
      <c r="C16" s="278" t="s">
        <v>149</v>
      </c>
      <c r="D16" s="278"/>
      <c r="E16" s="279">
        <v>5.535</v>
      </c>
      <c r="F16" s="280"/>
      <c r="G16" s="281"/>
      <c r="H16" s="282"/>
      <c r="I16" s="283"/>
      <c r="J16" s="284"/>
      <c r="K16" s="283"/>
      <c r="M16" s="285" t="s">
        <v>149</v>
      </c>
      <c r="O16" s="267"/>
    </row>
    <row r="17" spans="1:15" ht="12.75" customHeight="1">
      <c r="A17" s="276"/>
      <c r="B17" s="277"/>
      <c r="C17" s="278" t="s">
        <v>150</v>
      </c>
      <c r="D17" s="278"/>
      <c r="E17" s="279">
        <v>5.4</v>
      </c>
      <c r="F17" s="280"/>
      <c r="G17" s="281"/>
      <c r="H17" s="282"/>
      <c r="I17" s="283"/>
      <c r="J17" s="284"/>
      <c r="K17" s="283"/>
      <c r="M17" s="285" t="s">
        <v>150</v>
      </c>
      <c r="O17" s="267"/>
    </row>
    <row r="18" spans="1:15" ht="12.75" customHeight="1">
      <c r="A18" s="276"/>
      <c r="B18" s="277"/>
      <c r="C18" s="278" t="s">
        <v>151</v>
      </c>
      <c r="D18" s="278"/>
      <c r="E18" s="279">
        <v>0.7425</v>
      </c>
      <c r="F18" s="280"/>
      <c r="G18" s="281"/>
      <c r="H18" s="282"/>
      <c r="I18" s="283"/>
      <c r="J18" s="284"/>
      <c r="K18" s="283"/>
      <c r="M18" s="285" t="s">
        <v>151</v>
      </c>
      <c r="O18" s="267"/>
    </row>
    <row r="19" spans="1:15" ht="12.75" customHeight="1">
      <c r="A19" s="276"/>
      <c r="B19" s="277"/>
      <c r="C19" s="278" t="s">
        <v>152</v>
      </c>
      <c r="D19" s="278"/>
      <c r="E19" s="279">
        <v>5.805</v>
      </c>
      <c r="F19" s="280"/>
      <c r="G19" s="281"/>
      <c r="H19" s="282"/>
      <c r="I19" s="283"/>
      <c r="J19" s="284"/>
      <c r="K19" s="283"/>
      <c r="M19" s="285" t="s">
        <v>152</v>
      </c>
      <c r="O19" s="267"/>
    </row>
    <row r="20" spans="1:15" ht="12.75" customHeight="1">
      <c r="A20" s="276"/>
      <c r="B20" s="277"/>
      <c r="C20" s="278" t="s">
        <v>153</v>
      </c>
      <c r="D20" s="278"/>
      <c r="E20" s="279">
        <v>5.985</v>
      </c>
      <c r="F20" s="280"/>
      <c r="G20" s="281"/>
      <c r="H20" s="282"/>
      <c r="I20" s="283"/>
      <c r="J20" s="284"/>
      <c r="K20" s="283"/>
      <c r="M20" s="285" t="s">
        <v>153</v>
      </c>
      <c r="O20" s="267"/>
    </row>
    <row r="21" spans="1:15" ht="12.75" customHeight="1">
      <c r="A21" s="276"/>
      <c r="B21" s="277"/>
      <c r="C21" s="278" t="s">
        <v>154</v>
      </c>
      <c r="D21" s="278"/>
      <c r="E21" s="279">
        <v>1.107</v>
      </c>
      <c r="F21" s="280"/>
      <c r="G21" s="281"/>
      <c r="H21" s="282"/>
      <c r="I21" s="283"/>
      <c r="J21" s="284"/>
      <c r="K21" s="283"/>
      <c r="M21" s="285" t="s">
        <v>154</v>
      </c>
      <c r="O21" s="267"/>
    </row>
    <row r="22" spans="1:15" ht="12.75" customHeight="1">
      <c r="A22" s="276"/>
      <c r="B22" s="277"/>
      <c r="C22" s="278" t="s">
        <v>155</v>
      </c>
      <c r="D22" s="278"/>
      <c r="E22" s="279">
        <v>0.756</v>
      </c>
      <c r="F22" s="280"/>
      <c r="G22" s="281"/>
      <c r="H22" s="282"/>
      <c r="I22" s="283"/>
      <c r="J22" s="284"/>
      <c r="K22" s="283"/>
      <c r="M22" s="285" t="s">
        <v>155</v>
      </c>
      <c r="O22" s="267"/>
    </row>
    <row r="23" spans="1:15" ht="12.75" customHeight="1">
      <c r="A23" s="276"/>
      <c r="B23" s="277"/>
      <c r="C23" s="278" t="s">
        <v>156</v>
      </c>
      <c r="D23" s="278"/>
      <c r="E23" s="279">
        <v>2.8008</v>
      </c>
      <c r="F23" s="280"/>
      <c r="G23" s="281"/>
      <c r="H23" s="282"/>
      <c r="I23" s="283"/>
      <c r="J23" s="284"/>
      <c r="K23" s="283"/>
      <c r="M23" s="285" t="s">
        <v>156</v>
      </c>
      <c r="O23" s="267"/>
    </row>
    <row r="24" spans="1:57" ht="12.75">
      <c r="A24" s="286"/>
      <c r="B24" s="287" t="s">
        <v>157</v>
      </c>
      <c r="C24" s="288" t="s">
        <v>158</v>
      </c>
      <c r="D24" s="289"/>
      <c r="E24" s="290"/>
      <c r="F24" s="291"/>
      <c r="G24" s="292">
        <f>SUM(G7:G23)</f>
        <v>0</v>
      </c>
      <c r="H24" s="293"/>
      <c r="I24" s="294">
        <f>SUM(I7:I23)</f>
        <v>4.058532576</v>
      </c>
      <c r="J24" s="293"/>
      <c r="K24" s="294">
        <f>SUM(K7:K23)</f>
        <v>0</v>
      </c>
      <c r="O24" s="267">
        <v>4</v>
      </c>
      <c r="BA24" s="295">
        <f>SUM(BA7:BA23)</f>
        <v>0</v>
      </c>
      <c r="BB24" s="295">
        <f>SUM(BB7:BB23)</f>
        <v>0</v>
      </c>
      <c r="BC24" s="295">
        <f>SUM(BC7:BC23)</f>
        <v>0</v>
      </c>
      <c r="BD24" s="295">
        <f>SUM(BD7:BD23)</f>
        <v>0</v>
      </c>
      <c r="BE24" s="295">
        <f>SUM(BE7:BE23)</f>
        <v>0</v>
      </c>
    </row>
    <row r="25" spans="1:15" ht="12.75">
      <c r="A25" s="257" t="s">
        <v>138</v>
      </c>
      <c r="B25" s="258" t="s">
        <v>43</v>
      </c>
      <c r="C25" s="259" t="s">
        <v>44</v>
      </c>
      <c r="D25" s="260"/>
      <c r="E25" s="261"/>
      <c r="F25" s="261"/>
      <c r="G25" s="262"/>
      <c r="H25" s="263"/>
      <c r="I25" s="264"/>
      <c r="J25" s="265"/>
      <c r="K25" s="266"/>
      <c r="O25" s="267">
        <v>1</v>
      </c>
    </row>
    <row r="26" spans="1:80" ht="22.5">
      <c r="A26" s="268">
        <v>2</v>
      </c>
      <c r="B26" s="269" t="s">
        <v>159</v>
      </c>
      <c r="C26" s="270" t="s">
        <v>160</v>
      </c>
      <c r="D26" s="271" t="s">
        <v>141</v>
      </c>
      <c r="E26" s="272">
        <v>195.8856</v>
      </c>
      <c r="F26" s="272">
        <v>0</v>
      </c>
      <c r="G26" s="273">
        <f>E26*F26</f>
        <v>0</v>
      </c>
      <c r="H26" s="274">
        <v>0.00263</v>
      </c>
      <c r="I26" s="275">
        <f>E26*H26</f>
        <v>0.515179128</v>
      </c>
      <c r="J26" s="274">
        <v>0</v>
      </c>
      <c r="K26" s="275">
        <f>E26*J26</f>
        <v>0</v>
      </c>
      <c r="O26" s="267">
        <v>2</v>
      </c>
      <c r="AA26" s="237">
        <v>1</v>
      </c>
      <c r="AB26" s="237">
        <v>1</v>
      </c>
      <c r="AC26" s="237">
        <v>1</v>
      </c>
      <c r="AZ26" s="237">
        <v>1</v>
      </c>
      <c r="BA26" s="237">
        <f>IF(AZ26=1,G26,0)</f>
        <v>0</v>
      </c>
      <c r="BB26" s="237">
        <f>IF(AZ26=2,G26,0)</f>
        <v>0</v>
      </c>
      <c r="BC26" s="237">
        <f>IF(AZ26=3,G26,0)</f>
        <v>0</v>
      </c>
      <c r="BD26" s="237">
        <f>IF(AZ26=4,G26,0)</f>
        <v>0</v>
      </c>
      <c r="BE26" s="237">
        <f>IF(AZ26=5,G26,0)</f>
        <v>0</v>
      </c>
      <c r="CA26" s="267">
        <v>1</v>
      </c>
      <c r="CB26" s="267">
        <v>1</v>
      </c>
    </row>
    <row r="27" spans="1:15" ht="12.75" customHeight="1">
      <c r="A27" s="276"/>
      <c r="B27" s="277"/>
      <c r="C27" s="278" t="s">
        <v>161</v>
      </c>
      <c r="D27" s="278"/>
      <c r="E27" s="279">
        <v>5.76</v>
      </c>
      <c r="F27" s="280"/>
      <c r="G27" s="281"/>
      <c r="H27" s="282"/>
      <c r="I27" s="283"/>
      <c r="J27" s="284"/>
      <c r="K27" s="283"/>
      <c r="M27" s="285" t="s">
        <v>161</v>
      </c>
      <c r="O27" s="267"/>
    </row>
    <row r="28" spans="1:15" ht="12.75" customHeight="1">
      <c r="A28" s="276"/>
      <c r="B28" s="277"/>
      <c r="C28" s="278" t="s">
        <v>162</v>
      </c>
      <c r="D28" s="278"/>
      <c r="E28" s="279">
        <v>2.2572</v>
      </c>
      <c r="F28" s="280"/>
      <c r="G28" s="281"/>
      <c r="H28" s="282"/>
      <c r="I28" s="283"/>
      <c r="J28" s="284"/>
      <c r="K28" s="283"/>
      <c r="M28" s="285" t="s">
        <v>162</v>
      </c>
      <c r="O28" s="267"/>
    </row>
    <row r="29" spans="1:15" ht="12.75" customHeight="1">
      <c r="A29" s="276"/>
      <c r="B29" s="277"/>
      <c r="C29" s="278" t="s">
        <v>163</v>
      </c>
      <c r="D29" s="278"/>
      <c r="E29" s="279">
        <v>5.304</v>
      </c>
      <c r="F29" s="280"/>
      <c r="G29" s="281"/>
      <c r="H29" s="282"/>
      <c r="I29" s="283"/>
      <c r="J29" s="284"/>
      <c r="K29" s="283"/>
      <c r="M29" s="285" t="s">
        <v>163</v>
      </c>
      <c r="O29" s="267"/>
    </row>
    <row r="30" spans="1:15" ht="12.75" customHeight="1">
      <c r="A30" s="276"/>
      <c r="B30" s="277"/>
      <c r="C30" s="278" t="s">
        <v>164</v>
      </c>
      <c r="D30" s="278"/>
      <c r="E30" s="279">
        <v>2.712</v>
      </c>
      <c r="F30" s="280"/>
      <c r="G30" s="281"/>
      <c r="H30" s="282"/>
      <c r="I30" s="283"/>
      <c r="J30" s="284"/>
      <c r="K30" s="283"/>
      <c r="M30" s="285" t="s">
        <v>164</v>
      </c>
      <c r="O30" s="267"/>
    </row>
    <row r="31" spans="1:15" ht="12.75" customHeight="1">
      <c r="A31" s="276"/>
      <c r="B31" s="277"/>
      <c r="C31" s="278" t="s">
        <v>165</v>
      </c>
      <c r="D31" s="278"/>
      <c r="E31" s="279">
        <v>85.14</v>
      </c>
      <c r="F31" s="280"/>
      <c r="G31" s="281"/>
      <c r="H31" s="282"/>
      <c r="I31" s="283"/>
      <c r="J31" s="284"/>
      <c r="K31" s="283"/>
      <c r="M31" s="285" t="s">
        <v>165</v>
      </c>
      <c r="O31" s="267"/>
    </row>
    <row r="32" spans="1:15" ht="12.75" customHeight="1">
      <c r="A32" s="276"/>
      <c r="B32" s="277"/>
      <c r="C32" s="278" t="s">
        <v>166</v>
      </c>
      <c r="D32" s="278"/>
      <c r="E32" s="279">
        <v>22.704</v>
      </c>
      <c r="F32" s="280"/>
      <c r="G32" s="281"/>
      <c r="H32" s="282"/>
      <c r="I32" s="283"/>
      <c r="J32" s="284"/>
      <c r="K32" s="283"/>
      <c r="M32" s="285" t="s">
        <v>166</v>
      </c>
      <c r="O32" s="267"/>
    </row>
    <row r="33" spans="1:15" ht="12.75" customHeight="1">
      <c r="A33" s="276"/>
      <c r="B33" s="277"/>
      <c r="C33" s="278" t="s">
        <v>167</v>
      </c>
      <c r="D33" s="278"/>
      <c r="E33" s="279">
        <v>34.5</v>
      </c>
      <c r="F33" s="280"/>
      <c r="G33" s="281"/>
      <c r="H33" s="282"/>
      <c r="I33" s="283"/>
      <c r="J33" s="284"/>
      <c r="K33" s="283"/>
      <c r="M33" s="285" t="s">
        <v>167</v>
      </c>
      <c r="O33" s="267"/>
    </row>
    <row r="34" spans="1:15" ht="12.75" customHeight="1">
      <c r="A34" s="276"/>
      <c r="B34" s="277"/>
      <c r="C34" s="278" t="s">
        <v>168</v>
      </c>
      <c r="D34" s="278"/>
      <c r="E34" s="279">
        <v>7.38</v>
      </c>
      <c r="F34" s="280"/>
      <c r="G34" s="281"/>
      <c r="H34" s="282"/>
      <c r="I34" s="283"/>
      <c r="J34" s="284"/>
      <c r="K34" s="283"/>
      <c r="M34" s="285" t="s">
        <v>168</v>
      </c>
      <c r="O34" s="267"/>
    </row>
    <row r="35" spans="1:15" ht="12.75" customHeight="1">
      <c r="A35" s="276"/>
      <c r="B35" s="277"/>
      <c r="C35" s="278" t="s">
        <v>169</v>
      </c>
      <c r="D35" s="278"/>
      <c r="E35" s="279">
        <v>7.2</v>
      </c>
      <c r="F35" s="280"/>
      <c r="G35" s="281"/>
      <c r="H35" s="282"/>
      <c r="I35" s="283"/>
      <c r="J35" s="284"/>
      <c r="K35" s="283"/>
      <c r="M35" s="285" t="s">
        <v>169</v>
      </c>
      <c r="O35" s="267"/>
    </row>
    <row r="36" spans="1:15" ht="12.75" customHeight="1">
      <c r="A36" s="276"/>
      <c r="B36" s="277"/>
      <c r="C36" s="278" t="s">
        <v>170</v>
      </c>
      <c r="D36" s="278"/>
      <c r="E36" s="279">
        <v>0.99</v>
      </c>
      <c r="F36" s="280"/>
      <c r="G36" s="281"/>
      <c r="H36" s="282"/>
      <c r="I36" s="283"/>
      <c r="J36" s="284"/>
      <c r="K36" s="283"/>
      <c r="M36" s="285" t="s">
        <v>170</v>
      </c>
      <c r="O36" s="267"/>
    </row>
    <row r="37" spans="1:15" ht="12.75" customHeight="1">
      <c r="A37" s="276"/>
      <c r="B37" s="277"/>
      <c r="C37" s="278" t="s">
        <v>171</v>
      </c>
      <c r="D37" s="278"/>
      <c r="E37" s="279">
        <v>7.74</v>
      </c>
      <c r="F37" s="280"/>
      <c r="G37" s="281"/>
      <c r="H37" s="282"/>
      <c r="I37" s="283"/>
      <c r="J37" s="284"/>
      <c r="K37" s="283"/>
      <c r="M37" s="285" t="s">
        <v>171</v>
      </c>
      <c r="O37" s="267"/>
    </row>
    <row r="38" spans="1:15" ht="12.75" customHeight="1">
      <c r="A38" s="276"/>
      <c r="B38" s="277"/>
      <c r="C38" s="278" t="s">
        <v>172</v>
      </c>
      <c r="D38" s="278"/>
      <c r="E38" s="279">
        <v>7.98</v>
      </c>
      <c r="F38" s="280"/>
      <c r="G38" s="281"/>
      <c r="H38" s="282"/>
      <c r="I38" s="283"/>
      <c r="J38" s="284"/>
      <c r="K38" s="283"/>
      <c r="M38" s="285" t="s">
        <v>172</v>
      </c>
      <c r="O38" s="267"/>
    </row>
    <row r="39" spans="1:15" ht="12.75" customHeight="1">
      <c r="A39" s="276"/>
      <c r="B39" s="277"/>
      <c r="C39" s="278" t="s">
        <v>173</v>
      </c>
      <c r="D39" s="278"/>
      <c r="E39" s="279">
        <v>1.476</v>
      </c>
      <c r="F39" s="280"/>
      <c r="G39" s="281"/>
      <c r="H39" s="282"/>
      <c r="I39" s="283"/>
      <c r="J39" s="284"/>
      <c r="K39" s="283"/>
      <c r="M39" s="285" t="s">
        <v>173</v>
      </c>
      <c r="O39" s="267"/>
    </row>
    <row r="40" spans="1:15" ht="12.75" customHeight="1">
      <c r="A40" s="276"/>
      <c r="B40" s="277"/>
      <c r="C40" s="278" t="s">
        <v>174</v>
      </c>
      <c r="D40" s="278"/>
      <c r="E40" s="279">
        <v>1.008</v>
      </c>
      <c r="F40" s="280"/>
      <c r="G40" s="281"/>
      <c r="H40" s="282"/>
      <c r="I40" s="283"/>
      <c r="J40" s="284"/>
      <c r="K40" s="283"/>
      <c r="M40" s="285" t="s">
        <v>174</v>
      </c>
      <c r="O40" s="267"/>
    </row>
    <row r="41" spans="1:15" ht="12.75" customHeight="1">
      <c r="A41" s="276"/>
      <c r="B41" s="277"/>
      <c r="C41" s="278" t="s">
        <v>175</v>
      </c>
      <c r="D41" s="278"/>
      <c r="E41" s="279">
        <v>3.7344</v>
      </c>
      <c r="F41" s="280"/>
      <c r="G41" s="281"/>
      <c r="H41" s="282"/>
      <c r="I41" s="283"/>
      <c r="J41" s="284"/>
      <c r="K41" s="283"/>
      <c r="M41" s="285" t="s">
        <v>175</v>
      </c>
      <c r="O41" s="267"/>
    </row>
    <row r="42" spans="1:80" ht="22.5">
      <c r="A42" s="268">
        <v>3</v>
      </c>
      <c r="B42" s="269" t="s">
        <v>176</v>
      </c>
      <c r="C42" s="270" t="s">
        <v>177</v>
      </c>
      <c r="D42" s="271" t="s">
        <v>141</v>
      </c>
      <c r="E42" s="272">
        <v>195.88</v>
      </c>
      <c r="F42" s="272">
        <v>0</v>
      </c>
      <c r="G42" s="273">
        <f>E42*F42</f>
        <v>0</v>
      </c>
      <c r="H42" s="274">
        <v>0.00367</v>
      </c>
      <c r="I42" s="275">
        <f>E42*H42</f>
        <v>0.7188796</v>
      </c>
      <c r="J42" s="274">
        <v>0</v>
      </c>
      <c r="K42" s="275">
        <f>E42*J42</f>
        <v>0</v>
      </c>
      <c r="O42" s="267">
        <v>2</v>
      </c>
      <c r="AA42" s="237">
        <v>1</v>
      </c>
      <c r="AB42" s="237">
        <v>1</v>
      </c>
      <c r="AC42" s="237">
        <v>1</v>
      </c>
      <c r="AZ42" s="237">
        <v>1</v>
      </c>
      <c r="BA42" s="237">
        <f>IF(AZ42=1,G42,0)</f>
        <v>0</v>
      </c>
      <c r="BB42" s="237">
        <f>IF(AZ42=2,G42,0)</f>
        <v>0</v>
      </c>
      <c r="BC42" s="237">
        <f>IF(AZ42=3,G42,0)</f>
        <v>0</v>
      </c>
      <c r="BD42" s="237">
        <f>IF(AZ42=4,G42,0)</f>
        <v>0</v>
      </c>
      <c r="BE42" s="237">
        <f>IF(AZ42=5,G42,0)</f>
        <v>0</v>
      </c>
      <c r="CA42" s="267">
        <v>1</v>
      </c>
      <c r="CB42" s="267">
        <v>1</v>
      </c>
    </row>
    <row r="43" spans="1:15" ht="12.75" customHeight="1">
      <c r="A43" s="276"/>
      <c r="B43" s="277"/>
      <c r="C43" s="278" t="s">
        <v>178</v>
      </c>
      <c r="D43" s="278"/>
      <c r="E43" s="279">
        <v>195.88</v>
      </c>
      <c r="F43" s="280"/>
      <c r="G43" s="281"/>
      <c r="H43" s="282"/>
      <c r="I43" s="283"/>
      <c r="J43" s="284"/>
      <c r="K43" s="283"/>
      <c r="M43" s="285" t="s">
        <v>178</v>
      </c>
      <c r="O43" s="267"/>
    </row>
    <row r="44" spans="1:80" ht="22.5">
      <c r="A44" s="268">
        <v>4</v>
      </c>
      <c r="B44" s="269" t="s">
        <v>179</v>
      </c>
      <c r="C44" s="270" t="s">
        <v>180</v>
      </c>
      <c r="D44" s="271" t="s">
        <v>141</v>
      </c>
      <c r="E44" s="272">
        <v>652.952</v>
      </c>
      <c r="F44" s="272">
        <v>0</v>
      </c>
      <c r="G44" s="273">
        <f>E44*F44</f>
        <v>0</v>
      </c>
      <c r="H44" s="274">
        <v>3E-05</v>
      </c>
      <c r="I44" s="275">
        <f>E44*H44</f>
        <v>0.01958856</v>
      </c>
      <c r="J44" s="274">
        <v>0</v>
      </c>
      <c r="K44" s="275">
        <f>E44*J44</f>
        <v>0</v>
      </c>
      <c r="O44" s="267">
        <v>2</v>
      </c>
      <c r="AA44" s="237">
        <v>1</v>
      </c>
      <c r="AB44" s="237">
        <v>1</v>
      </c>
      <c r="AC44" s="237">
        <v>1</v>
      </c>
      <c r="AZ44" s="237">
        <v>1</v>
      </c>
      <c r="BA44" s="237">
        <f>IF(AZ44=1,G44,0)</f>
        <v>0</v>
      </c>
      <c r="BB44" s="237">
        <f>IF(AZ44=2,G44,0)</f>
        <v>0</v>
      </c>
      <c r="BC44" s="237">
        <f>IF(AZ44=3,G44,0)</f>
        <v>0</v>
      </c>
      <c r="BD44" s="237">
        <f>IF(AZ44=4,G44,0)</f>
        <v>0</v>
      </c>
      <c r="BE44" s="237">
        <f>IF(AZ44=5,G44,0)</f>
        <v>0</v>
      </c>
      <c r="CA44" s="267">
        <v>1</v>
      </c>
      <c r="CB44" s="267">
        <v>1</v>
      </c>
    </row>
    <row r="45" spans="1:15" ht="12.75" customHeight="1">
      <c r="A45" s="276"/>
      <c r="B45" s="277"/>
      <c r="C45" s="278" t="s">
        <v>181</v>
      </c>
      <c r="D45" s="278"/>
      <c r="E45" s="279">
        <v>19.2</v>
      </c>
      <c r="F45" s="280"/>
      <c r="G45" s="281"/>
      <c r="H45" s="282"/>
      <c r="I45" s="283"/>
      <c r="J45" s="284"/>
      <c r="K45" s="283"/>
      <c r="M45" s="285" t="s">
        <v>181</v>
      </c>
      <c r="O45" s="267"/>
    </row>
    <row r="46" spans="1:15" ht="12.75" customHeight="1">
      <c r="A46" s="276"/>
      <c r="B46" s="277"/>
      <c r="C46" s="278" t="s">
        <v>182</v>
      </c>
      <c r="D46" s="278"/>
      <c r="E46" s="279">
        <v>7.524</v>
      </c>
      <c r="F46" s="280"/>
      <c r="G46" s="281"/>
      <c r="H46" s="282"/>
      <c r="I46" s="283"/>
      <c r="J46" s="284"/>
      <c r="K46" s="283"/>
      <c r="M46" s="285" t="s">
        <v>182</v>
      </c>
      <c r="O46" s="267"/>
    </row>
    <row r="47" spans="1:15" ht="12.75" customHeight="1">
      <c r="A47" s="276"/>
      <c r="B47" s="277"/>
      <c r="C47" s="278" t="s">
        <v>183</v>
      </c>
      <c r="D47" s="278"/>
      <c r="E47" s="279">
        <v>17.68</v>
      </c>
      <c r="F47" s="280"/>
      <c r="G47" s="281"/>
      <c r="H47" s="282"/>
      <c r="I47" s="283"/>
      <c r="J47" s="284"/>
      <c r="K47" s="283"/>
      <c r="M47" s="285" t="s">
        <v>183</v>
      </c>
      <c r="O47" s="267"/>
    </row>
    <row r="48" spans="1:15" ht="12.75" customHeight="1">
      <c r="A48" s="276"/>
      <c r="B48" s="277"/>
      <c r="C48" s="278" t="s">
        <v>184</v>
      </c>
      <c r="D48" s="278"/>
      <c r="E48" s="279">
        <v>9.04</v>
      </c>
      <c r="F48" s="280"/>
      <c r="G48" s="281"/>
      <c r="H48" s="282"/>
      <c r="I48" s="283"/>
      <c r="J48" s="284"/>
      <c r="K48" s="283"/>
      <c r="M48" s="285" t="s">
        <v>184</v>
      </c>
      <c r="O48" s="267"/>
    </row>
    <row r="49" spans="1:15" ht="12.75" customHeight="1">
      <c r="A49" s="276"/>
      <c r="B49" s="277"/>
      <c r="C49" s="278" t="s">
        <v>185</v>
      </c>
      <c r="D49" s="278"/>
      <c r="E49" s="279">
        <v>283.8</v>
      </c>
      <c r="F49" s="280"/>
      <c r="G49" s="281"/>
      <c r="H49" s="282"/>
      <c r="I49" s="283"/>
      <c r="J49" s="284"/>
      <c r="K49" s="283"/>
      <c r="M49" s="285" t="s">
        <v>185</v>
      </c>
      <c r="O49" s="267"/>
    </row>
    <row r="50" spans="1:15" ht="12.75" customHeight="1">
      <c r="A50" s="276"/>
      <c r="B50" s="277"/>
      <c r="C50" s="278" t="s">
        <v>186</v>
      </c>
      <c r="D50" s="278"/>
      <c r="E50" s="279">
        <v>75.68</v>
      </c>
      <c r="F50" s="280"/>
      <c r="G50" s="281"/>
      <c r="H50" s="282"/>
      <c r="I50" s="283"/>
      <c r="J50" s="284"/>
      <c r="K50" s="283"/>
      <c r="M50" s="285" t="s">
        <v>186</v>
      </c>
      <c r="O50" s="267"/>
    </row>
    <row r="51" spans="1:15" ht="12.75" customHeight="1">
      <c r="A51" s="276"/>
      <c r="B51" s="277"/>
      <c r="C51" s="278" t="s">
        <v>187</v>
      </c>
      <c r="D51" s="278"/>
      <c r="E51" s="279">
        <v>115</v>
      </c>
      <c r="F51" s="280"/>
      <c r="G51" s="281"/>
      <c r="H51" s="282"/>
      <c r="I51" s="283"/>
      <c r="J51" s="284"/>
      <c r="K51" s="283"/>
      <c r="M51" s="285" t="s">
        <v>187</v>
      </c>
      <c r="O51" s="267"/>
    </row>
    <row r="52" spans="1:15" ht="12.75" customHeight="1">
      <c r="A52" s="276"/>
      <c r="B52" s="277"/>
      <c r="C52" s="278" t="s">
        <v>188</v>
      </c>
      <c r="D52" s="278"/>
      <c r="E52" s="279">
        <v>24.6</v>
      </c>
      <c r="F52" s="280"/>
      <c r="G52" s="281"/>
      <c r="H52" s="282"/>
      <c r="I52" s="283"/>
      <c r="J52" s="284"/>
      <c r="K52" s="283"/>
      <c r="M52" s="285" t="s">
        <v>188</v>
      </c>
      <c r="O52" s="267"/>
    </row>
    <row r="53" spans="1:15" ht="12.75" customHeight="1">
      <c r="A53" s="276"/>
      <c r="B53" s="277"/>
      <c r="C53" s="278" t="s">
        <v>189</v>
      </c>
      <c r="D53" s="278"/>
      <c r="E53" s="279">
        <v>24</v>
      </c>
      <c r="F53" s="280"/>
      <c r="G53" s="281"/>
      <c r="H53" s="282"/>
      <c r="I53" s="283"/>
      <c r="J53" s="284"/>
      <c r="K53" s="283"/>
      <c r="M53" s="285" t="s">
        <v>189</v>
      </c>
      <c r="O53" s="267"/>
    </row>
    <row r="54" spans="1:15" ht="12.75" customHeight="1">
      <c r="A54" s="276"/>
      <c r="B54" s="277"/>
      <c r="C54" s="278" t="s">
        <v>190</v>
      </c>
      <c r="D54" s="278"/>
      <c r="E54" s="279">
        <v>3.3</v>
      </c>
      <c r="F54" s="280"/>
      <c r="G54" s="281"/>
      <c r="H54" s="282"/>
      <c r="I54" s="283"/>
      <c r="J54" s="284"/>
      <c r="K54" s="283"/>
      <c r="M54" s="285" t="s">
        <v>190</v>
      </c>
      <c r="O54" s="267"/>
    </row>
    <row r="55" spans="1:15" ht="12.75" customHeight="1">
      <c r="A55" s="276"/>
      <c r="B55" s="277"/>
      <c r="C55" s="278" t="s">
        <v>191</v>
      </c>
      <c r="D55" s="278"/>
      <c r="E55" s="279">
        <v>25.8</v>
      </c>
      <c r="F55" s="280"/>
      <c r="G55" s="281"/>
      <c r="H55" s="282"/>
      <c r="I55" s="283"/>
      <c r="J55" s="284"/>
      <c r="K55" s="283"/>
      <c r="M55" s="285" t="s">
        <v>191</v>
      </c>
      <c r="O55" s="267"/>
    </row>
    <row r="56" spans="1:15" ht="12.75" customHeight="1">
      <c r="A56" s="276"/>
      <c r="B56" s="277"/>
      <c r="C56" s="278" t="s">
        <v>192</v>
      </c>
      <c r="D56" s="278"/>
      <c r="E56" s="279">
        <v>26.6</v>
      </c>
      <c r="F56" s="280"/>
      <c r="G56" s="281"/>
      <c r="H56" s="282"/>
      <c r="I56" s="283"/>
      <c r="J56" s="284"/>
      <c r="K56" s="283"/>
      <c r="M56" s="285" t="s">
        <v>192</v>
      </c>
      <c r="O56" s="267"/>
    </row>
    <row r="57" spans="1:15" ht="12.75" customHeight="1">
      <c r="A57" s="276"/>
      <c r="B57" s="277"/>
      <c r="C57" s="278" t="s">
        <v>193</v>
      </c>
      <c r="D57" s="278"/>
      <c r="E57" s="279">
        <v>4.92</v>
      </c>
      <c r="F57" s="280"/>
      <c r="G57" s="281"/>
      <c r="H57" s="282"/>
      <c r="I57" s="283"/>
      <c r="J57" s="284"/>
      <c r="K57" s="283"/>
      <c r="M57" s="285" t="s">
        <v>193</v>
      </c>
      <c r="O57" s="267"/>
    </row>
    <row r="58" spans="1:15" ht="12.75" customHeight="1">
      <c r="A58" s="276"/>
      <c r="B58" s="277"/>
      <c r="C58" s="278" t="s">
        <v>194</v>
      </c>
      <c r="D58" s="278"/>
      <c r="E58" s="279">
        <v>3.36</v>
      </c>
      <c r="F58" s="280"/>
      <c r="G58" s="281"/>
      <c r="H58" s="282"/>
      <c r="I58" s="283"/>
      <c r="J58" s="284"/>
      <c r="K58" s="283"/>
      <c r="M58" s="285" t="s">
        <v>194</v>
      </c>
      <c r="O58" s="267"/>
    </row>
    <row r="59" spans="1:15" ht="12.75" customHeight="1">
      <c r="A59" s="276"/>
      <c r="B59" s="277"/>
      <c r="C59" s="278" t="s">
        <v>195</v>
      </c>
      <c r="D59" s="278"/>
      <c r="E59" s="279">
        <v>12.448</v>
      </c>
      <c r="F59" s="280"/>
      <c r="G59" s="281"/>
      <c r="H59" s="282"/>
      <c r="I59" s="283"/>
      <c r="J59" s="284"/>
      <c r="K59" s="283"/>
      <c r="M59" s="285" t="s">
        <v>195</v>
      </c>
      <c r="O59" s="267"/>
    </row>
    <row r="60" spans="1:57" ht="12.75">
      <c r="A60" s="286"/>
      <c r="B60" s="287" t="s">
        <v>157</v>
      </c>
      <c r="C60" s="288" t="s">
        <v>196</v>
      </c>
      <c r="D60" s="289"/>
      <c r="E60" s="290"/>
      <c r="F60" s="291"/>
      <c r="G60" s="292">
        <f>SUM(G25:G59)</f>
        <v>0</v>
      </c>
      <c r="H60" s="293"/>
      <c r="I60" s="294">
        <f>SUM(I25:I59)</f>
        <v>1.253647288</v>
      </c>
      <c r="J60" s="293"/>
      <c r="K60" s="294">
        <f>SUM(K25:K59)</f>
        <v>0</v>
      </c>
      <c r="O60" s="267">
        <v>4</v>
      </c>
      <c r="BA60" s="295">
        <f>SUM(BA25:BA59)</f>
        <v>0</v>
      </c>
      <c r="BB60" s="295">
        <f>SUM(BB25:BB59)</f>
        <v>0</v>
      </c>
      <c r="BC60" s="295">
        <f>SUM(BC25:BC59)</f>
        <v>0</v>
      </c>
      <c r="BD60" s="295">
        <f>SUM(BD25:BD59)</f>
        <v>0</v>
      </c>
      <c r="BE60" s="295">
        <f>SUM(BE25:BE59)</f>
        <v>0</v>
      </c>
    </row>
    <row r="61" spans="1:15" ht="12.75">
      <c r="A61" s="257" t="s">
        <v>138</v>
      </c>
      <c r="B61" s="258" t="s">
        <v>45</v>
      </c>
      <c r="C61" s="259" t="s">
        <v>46</v>
      </c>
      <c r="D61" s="260"/>
      <c r="E61" s="261"/>
      <c r="F61" s="261"/>
      <c r="G61" s="262"/>
      <c r="H61" s="263"/>
      <c r="I61" s="264"/>
      <c r="J61" s="265"/>
      <c r="K61" s="266"/>
      <c r="O61" s="267">
        <v>1</v>
      </c>
    </row>
    <row r="62" spans="1:80" ht="12.75">
      <c r="A62" s="268">
        <v>5</v>
      </c>
      <c r="B62" s="269" t="s">
        <v>197</v>
      </c>
      <c r="C62" s="270" t="s">
        <v>198</v>
      </c>
      <c r="D62" s="271" t="s">
        <v>199</v>
      </c>
      <c r="E62" s="272">
        <v>16</v>
      </c>
      <c r="F62" s="272">
        <v>0</v>
      </c>
      <c r="G62" s="273">
        <f>E62*F62</f>
        <v>0</v>
      </c>
      <c r="H62" s="274">
        <v>0</v>
      </c>
      <c r="I62" s="275">
        <f>E62*H62</f>
        <v>0</v>
      </c>
      <c r="J62" s="274"/>
      <c r="K62" s="275">
        <f>E62*J62</f>
        <v>0</v>
      </c>
      <c r="O62" s="267">
        <v>2</v>
      </c>
      <c r="AA62" s="237">
        <v>11</v>
      </c>
      <c r="AB62" s="237">
        <v>3</v>
      </c>
      <c r="AC62" s="237">
        <v>26</v>
      </c>
      <c r="AZ62" s="237">
        <v>1</v>
      </c>
      <c r="BA62" s="237">
        <f>IF(AZ62=1,G62,0)</f>
        <v>0</v>
      </c>
      <c r="BB62" s="237">
        <f>IF(AZ62=2,G62,0)</f>
        <v>0</v>
      </c>
      <c r="BC62" s="237">
        <f>IF(AZ62=3,G62,0)</f>
        <v>0</v>
      </c>
      <c r="BD62" s="237">
        <f>IF(AZ62=4,G62,0)</f>
        <v>0</v>
      </c>
      <c r="BE62" s="237">
        <f>IF(AZ62=5,G62,0)</f>
        <v>0</v>
      </c>
      <c r="CA62" s="267">
        <v>11</v>
      </c>
      <c r="CB62" s="267">
        <v>3</v>
      </c>
    </row>
    <row r="63" spans="1:15" ht="12.75" customHeight="1">
      <c r="A63" s="276"/>
      <c r="B63" s="277"/>
      <c r="C63" s="278" t="s">
        <v>200</v>
      </c>
      <c r="D63" s="278"/>
      <c r="E63" s="279">
        <v>16</v>
      </c>
      <c r="F63" s="280"/>
      <c r="G63" s="281"/>
      <c r="H63" s="282"/>
      <c r="I63" s="283"/>
      <c r="J63" s="284"/>
      <c r="K63" s="283"/>
      <c r="M63" s="285">
        <v>16</v>
      </c>
      <c r="O63" s="267"/>
    </row>
    <row r="64" spans="1:80" ht="12.75">
      <c r="A64" s="268">
        <v>6</v>
      </c>
      <c r="B64" s="269" t="s">
        <v>201</v>
      </c>
      <c r="C64" s="270" t="s">
        <v>202</v>
      </c>
      <c r="D64" s="271" t="s">
        <v>199</v>
      </c>
      <c r="E64" s="272">
        <v>9</v>
      </c>
      <c r="F64" s="272">
        <v>0</v>
      </c>
      <c r="G64" s="273">
        <f>E64*F64</f>
        <v>0</v>
      </c>
      <c r="H64" s="274">
        <v>0</v>
      </c>
      <c r="I64" s="275">
        <f>E64*H64</f>
        <v>0</v>
      </c>
      <c r="J64" s="274"/>
      <c r="K64" s="275">
        <f>E64*J64</f>
        <v>0</v>
      </c>
      <c r="O64" s="267">
        <v>2</v>
      </c>
      <c r="AA64" s="237">
        <v>11</v>
      </c>
      <c r="AB64" s="237">
        <v>3</v>
      </c>
      <c r="AC64" s="237">
        <v>27</v>
      </c>
      <c r="AZ64" s="237">
        <v>1</v>
      </c>
      <c r="BA64" s="237">
        <f>IF(AZ64=1,G64,0)</f>
        <v>0</v>
      </c>
      <c r="BB64" s="237">
        <f>IF(AZ64=2,G64,0)</f>
        <v>0</v>
      </c>
      <c r="BC64" s="237">
        <f>IF(AZ64=3,G64,0)</f>
        <v>0</v>
      </c>
      <c r="BD64" s="237">
        <f>IF(AZ64=4,G64,0)</f>
        <v>0</v>
      </c>
      <c r="BE64" s="237">
        <f>IF(AZ64=5,G64,0)</f>
        <v>0</v>
      </c>
      <c r="CA64" s="267">
        <v>11</v>
      </c>
      <c r="CB64" s="267">
        <v>3</v>
      </c>
    </row>
    <row r="65" spans="1:15" ht="12.75" customHeight="1">
      <c r="A65" s="276"/>
      <c r="B65" s="277"/>
      <c r="C65" s="278" t="s">
        <v>203</v>
      </c>
      <c r="D65" s="278"/>
      <c r="E65" s="279">
        <v>9</v>
      </c>
      <c r="F65" s="280"/>
      <c r="G65" s="281"/>
      <c r="H65" s="282"/>
      <c r="I65" s="283"/>
      <c r="J65" s="284"/>
      <c r="K65" s="283"/>
      <c r="M65" s="285">
        <v>9</v>
      </c>
      <c r="O65" s="267"/>
    </row>
    <row r="66" spans="1:80" ht="12.75">
      <c r="A66" s="268">
        <v>7</v>
      </c>
      <c r="B66" s="269" t="s">
        <v>204</v>
      </c>
      <c r="C66" s="270" t="s">
        <v>205</v>
      </c>
      <c r="D66" s="271" t="s">
        <v>199</v>
      </c>
      <c r="E66" s="272">
        <v>17</v>
      </c>
      <c r="F66" s="272">
        <v>0</v>
      </c>
      <c r="G66" s="273">
        <f>E66*F66</f>
        <v>0</v>
      </c>
      <c r="H66" s="274">
        <v>0</v>
      </c>
      <c r="I66" s="275">
        <f>E66*H66</f>
        <v>0</v>
      </c>
      <c r="J66" s="274"/>
      <c r="K66" s="275">
        <f>E66*J66</f>
        <v>0</v>
      </c>
      <c r="O66" s="267">
        <v>2</v>
      </c>
      <c r="AA66" s="237">
        <v>11</v>
      </c>
      <c r="AB66" s="237">
        <v>3</v>
      </c>
      <c r="AC66" s="237">
        <v>28</v>
      </c>
      <c r="AZ66" s="237">
        <v>1</v>
      </c>
      <c r="BA66" s="237">
        <f>IF(AZ66=1,G66,0)</f>
        <v>0</v>
      </c>
      <c r="BB66" s="237">
        <f>IF(AZ66=2,G66,0)</f>
        <v>0</v>
      </c>
      <c r="BC66" s="237">
        <f>IF(AZ66=3,G66,0)</f>
        <v>0</v>
      </c>
      <c r="BD66" s="237">
        <f>IF(AZ66=4,G66,0)</f>
        <v>0</v>
      </c>
      <c r="BE66" s="237">
        <f>IF(AZ66=5,G66,0)</f>
        <v>0</v>
      </c>
      <c r="CA66" s="267">
        <v>11</v>
      </c>
      <c r="CB66" s="267">
        <v>3</v>
      </c>
    </row>
    <row r="67" spans="1:15" ht="12.75" customHeight="1">
      <c r="A67" s="276"/>
      <c r="B67" s="277"/>
      <c r="C67" s="278" t="s">
        <v>206</v>
      </c>
      <c r="D67" s="278"/>
      <c r="E67" s="279">
        <v>17</v>
      </c>
      <c r="F67" s="280"/>
      <c r="G67" s="281"/>
      <c r="H67" s="282"/>
      <c r="I67" s="283"/>
      <c r="J67" s="284"/>
      <c r="K67" s="283"/>
      <c r="M67" s="285">
        <v>17</v>
      </c>
      <c r="O67" s="267"/>
    </row>
    <row r="68" spans="1:80" ht="12.75">
      <c r="A68" s="268">
        <v>8</v>
      </c>
      <c r="B68" s="269" t="s">
        <v>207</v>
      </c>
      <c r="C68" s="270" t="s">
        <v>208</v>
      </c>
      <c r="D68" s="271" t="s">
        <v>199</v>
      </c>
      <c r="E68" s="272">
        <v>8</v>
      </c>
      <c r="F68" s="272">
        <v>0</v>
      </c>
      <c r="G68" s="273">
        <f>E68*F68</f>
        <v>0</v>
      </c>
      <c r="H68" s="274">
        <v>0</v>
      </c>
      <c r="I68" s="275">
        <f>E68*H68</f>
        <v>0</v>
      </c>
      <c r="J68" s="274"/>
      <c r="K68" s="275">
        <f>E68*J68</f>
        <v>0</v>
      </c>
      <c r="O68" s="267">
        <v>2</v>
      </c>
      <c r="AA68" s="237">
        <v>11</v>
      </c>
      <c r="AB68" s="237">
        <v>3</v>
      </c>
      <c r="AC68" s="237">
        <v>29</v>
      </c>
      <c r="AZ68" s="237">
        <v>1</v>
      </c>
      <c r="BA68" s="237">
        <f>IF(AZ68=1,G68,0)</f>
        <v>0</v>
      </c>
      <c r="BB68" s="237">
        <f>IF(AZ68=2,G68,0)</f>
        <v>0</v>
      </c>
      <c r="BC68" s="237">
        <f>IF(AZ68=3,G68,0)</f>
        <v>0</v>
      </c>
      <c r="BD68" s="237">
        <f>IF(AZ68=4,G68,0)</f>
        <v>0</v>
      </c>
      <c r="BE68" s="237">
        <f>IF(AZ68=5,G68,0)</f>
        <v>0</v>
      </c>
      <c r="CA68" s="267">
        <v>11</v>
      </c>
      <c r="CB68" s="267">
        <v>3</v>
      </c>
    </row>
    <row r="69" spans="1:15" ht="12.75" customHeight="1">
      <c r="A69" s="276"/>
      <c r="B69" s="277"/>
      <c r="C69" s="278" t="s">
        <v>209</v>
      </c>
      <c r="D69" s="278"/>
      <c r="E69" s="279">
        <v>8</v>
      </c>
      <c r="F69" s="280"/>
      <c r="G69" s="281"/>
      <c r="H69" s="282"/>
      <c r="I69" s="283"/>
      <c r="J69" s="284"/>
      <c r="K69" s="283"/>
      <c r="M69" s="285">
        <v>8</v>
      </c>
      <c r="O69" s="267"/>
    </row>
    <row r="70" spans="1:80" ht="12.75">
      <c r="A70" s="268">
        <v>9</v>
      </c>
      <c r="B70" s="269" t="s">
        <v>210</v>
      </c>
      <c r="C70" s="270" t="s">
        <v>211</v>
      </c>
      <c r="D70" s="271" t="s">
        <v>199</v>
      </c>
      <c r="E70" s="272">
        <v>330</v>
      </c>
      <c r="F70" s="272">
        <v>0</v>
      </c>
      <c r="G70" s="273">
        <f>E70*F70</f>
        <v>0</v>
      </c>
      <c r="H70" s="274">
        <v>0</v>
      </c>
      <c r="I70" s="275">
        <f>E70*H70</f>
        <v>0</v>
      </c>
      <c r="J70" s="274"/>
      <c r="K70" s="275">
        <f>E70*J70</f>
        <v>0</v>
      </c>
      <c r="O70" s="267">
        <v>2</v>
      </c>
      <c r="AA70" s="237">
        <v>11</v>
      </c>
      <c r="AB70" s="237">
        <v>3</v>
      </c>
      <c r="AC70" s="237">
        <v>30</v>
      </c>
      <c r="AZ70" s="237">
        <v>1</v>
      </c>
      <c r="BA70" s="237">
        <f>IF(AZ70=1,G70,0)</f>
        <v>0</v>
      </c>
      <c r="BB70" s="237">
        <f>IF(AZ70=2,G70,0)</f>
        <v>0</v>
      </c>
      <c r="BC70" s="237">
        <f>IF(AZ70=3,G70,0)</f>
        <v>0</v>
      </c>
      <c r="BD70" s="237">
        <f>IF(AZ70=4,G70,0)</f>
        <v>0</v>
      </c>
      <c r="BE70" s="237">
        <f>IF(AZ70=5,G70,0)</f>
        <v>0</v>
      </c>
      <c r="CA70" s="267">
        <v>11</v>
      </c>
      <c r="CB70" s="267">
        <v>3</v>
      </c>
    </row>
    <row r="71" spans="1:15" ht="12.75" customHeight="1">
      <c r="A71" s="276"/>
      <c r="B71" s="277"/>
      <c r="C71" s="278" t="s">
        <v>212</v>
      </c>
      <c r="D71" s="278"/>
      <c r="E71" s="279">
        <v>330</v>
      </c>
      <c r="F71" s="280"/>
      <c r="G71" s="281"/>
      <c r="H71" s="282"/>
      <c r="I71" s="283"/>
      <c r="J71" s="284"/>
      <c r="K71" s="283"/>
      <c r="M71" s="285">
        <v>330</v>
      </c>
      <c r="O71" s="267"/>
    </row>
    <row r="72" spans="1:80" ht="22.5">
      <c r="A72" s="268">
        <v>10</v>
      </c>
      <c r="B72" s="269" t="s">
        <v>213</v>
      </c>
      <c r="C72" s="270" t="s">
        <v>214</v>
      </c>
      <c r="D72" s="271" t="s">
        <v>199</v>
      </c>
      <c r="E72" s="272">
        <v>88</v>
      </c>
      <c r="F72" s="272">
        <v>0</v>
      </c>
      <c r="G72" s="273">
        <f>E72*F72</f>
        <v>0</v>
      </c>
      <c r="H72" s="274">
        <v>0</v>
      </c>
      <c r="I72" s="275">
        <f>E72*H72</f>
        <v>0</v>
      </c>
      <c r="J72" s="274"/>
      <c r="K72" s="275">
        <f>E72*J72</f>
        <v>0</v>
      </c>
      <c r="O72" s="267">
        <v>2</v>
      </c>
      <c r="AA72" s="237">
        <v>11</v>
      </c>
      <c r="AB72" s="237">
        <v>3</v>
      </c>
      <c r="AC72" s="237">
        <v>31</v>
      </c>
      <c r="AZ72" s="237">
        <v>1</v>
      </c>
      <c r="BA72" s="237">
        <f>IF(AZ72=1,G72,0)</f>
        <v>0</v>
      </c>
      <c r="BB72" s="237">
        <f>IF(AZ72=2,G72,0)</f>
        <v>0</v>
      </c>
      <c r="BC72" s="237">
        <f>IF(AZ72=3,G72,0)</f>
        <v>0</v>
      </c>
      <c r="BD72" s="237">
        <f>IF(AZ72=4,G72,0)</f>
        <v>0</v>
      </c>
      <c r="BE72" s="237">
        <f>IF(AZ72=5,G72,0)</f>
        <v>0</v>
      </c>
      <c r="CA72" s="267">
        <v>11</v>
      </c>
      <c r="CB72" s="267">
        <v>3</v>
      </c>
    </row>
    <row r="73" spans="1:15" ht="12.75" customHeight="1">
      <c r="A73" s="276"/>
      <c r="B73" s="277"/>
      <c r="C73" s="278" t="s">
        <v>215</v>
      </c>
      <c r="D73" s="278"/>
      <c r="E73" s="279">
        <v>88</v>
      </c>
      <c r="F73" s="280"/>
      <c r="G73" s="281"/>
      <c r="H73" s="282"/>
      <c r="I73" s="283"/>
      <c r="J73" s="284"/>
      <c r="K73" s="283"/>
      <c r="M73" s="285">
        <v>88</v>
      </c>
      <c r="O73" s="267"/>
    </row>
    <row r="74" spans="1:80" ht="22.5">
      <c r="A74" s="268">
        <v>11</v>
      </c>
      <c r="B74" s="269" t="s">
        <v>216</v>
      </c>
      <c r="C74" s="270" t="s">
        <v>217</v>
      </c>
      <c r="D74" s="271" t="s">
        <v>199</v>
      </c>
      <c r="E74" s="272">
        <v>92</v>
      </c>
      <c r="F74" s="272">
        <v>0</v>
      </c>
      <c r="G74" s="273">
        <f>E74*F74</f>
        <v>0</v>
      </c>
      <c r="H74" s="274">
        <v>0</v>
      </c>
      <c r="I74" s="275">
        <f>E74*H74</f>
        <v>0</v>
      </c>
      <c r="J74" s="274"/>
      <c r="K74" s="275">
        <f>E74*J74</f>
        <v>0</v>
      </c>
      <c r="O74" s="267">
        <v>2</v>
      </c>
      <c r="AA74" s="237">
        <v>11</v>
      </c>
      <c r="AB74" s="237">
        <v>3</v>
      </c>
      <c r="AC74" s="237">
        <v>32</v>
      </c>
      <c r="AZ74" s="237">
        <v>1</v>
      </c>
      <c r="BA74" s="237">
        <f>IF(AZ74=1,G74,0)</f>
        <v>0</v>
      </c>
      <c r="BB74" s="237">
        <f>IF(AZ74=2,G74,0)</f>
        <v>0</v>
      </c>
      <c r="BC74" s="237">
        <f>IF(AZ74=3,G74,0)</f>
        <v>0</v>
      </c>
      <c r="BD74" s="237">
        <f>IF(AZ74=4,G74,0)</f>
        <v>0</v>
      </c>
      <c r="BE74" s="237">
        <f>IF(AZ74=5,G74,0)</f>
        <v>0</v>
      </c>
      <c r="CA74" s="267">
        <v>11</v>
      </c>
      <c r="CB74" s="267">
        <v>3</v>
      </c>
    </row>
    <row r="75" spans="1:15" ht="12.75" customHeight="1">
      <c r="A75" s="276"/>
      <c r="B75" s="277"/>
      <c r="C75" s="278" t="s">
        <v>218</v>
      </c>
      <c r="D75" s="278"/>
      <c r="E75" s="279">
        <v>92</v>
      </c>
      <c r="F75" s="280"/>
      <c r="G75" s="281"/>
      <c r="H75" s="282"/>
      <c r="I75" s="283"/>
      <c r="J75" s="284"/>
      <c r="K75" s="283"/>
      <c r="M75" s="285">
        <v>92</v>
      </c>
      <c r="O75" s="267"/>
    </row>
    <row r="76" spans="1:80" ht="22.5">
      <c r="A76" s="268">
        <v>12</v>
      </c>
      <c r="B76" s="269" t="s">
        <v>219</v>
      </c>
      <c r="C76" s="270" t="s">
        <v>220</v>
      </c>
      <c r="D76" s="271" t="s">
        <v>199</v>
      </c>
      <c r="E76" s="272">
        <v>20</v>
      </c>
      <c r="F76" s="272">
        <v>0</v>
      </c>
      <c r="G76" s="273">
        <f>E76*F76</f>
        <v>0</v>
      </c>
      <c r="H76" s="274">
        <v>0</v>
      </c>
      <c r="I76" s="275">
        <f>E76*H76</f>
        <v>0</v>
      </c>
      <c r="J76" s="274"/>
      <c r="K76" s="275">
        <f>E76*J76</f>
        <v>0</v>
      </c>
      <c r="O76" s="267">
        <v>2</v>
      </c>
      <c r="AA76" s="237">
        <v>11</v>
      </c>
      <c r="AB76" s="237">
        <v>3</v>
      </c>
      <c r="AC76" s="237">
        <v>33</v>
      </c>
      <c r="AZ76" s="237">
        <v>1</v>
      </c>
      <c r="BA76" s="237">
        <f>IF(AZ76=1,G76,0)</f>
        <v>0</v>
      </c>
      <c r="BB76" s="237">
        <f>IF(AZ76=2,G76,0)</f>
        <v>0</v>
      </c>
      <c r="BC76" s="237">
        <f>IF(AZ76=3,G76,0)</f>
        <v>0</v>
      </c>
      <c r="BD76" s="237">
        <f>IF(AZ76=4,G76,0)</f>
        <v>0</v>
      </c>
      <c r="BE76" s="237">
        <f>IF(AZ76=5,G76,0)</f>
        <v>0</v>
      </c>
      <c r="CA76" s="267">
        <v>11</v>
      </c>
      <c r="CB76" s="267">
        <v>3</v>
      </c>
    </row>
    <row r="77" spans="1:15" ht="12.75" customHeight="1">
      <c r="A77" s="276"/>
      <c r="B77" s="277"/>
      <c r="C77" s="278" t="s">
        <v>221</v>
      </c>
      <c r="D77" s="278"/>
      <c r="E77" s="279">
        <v>20</v>
      </c>
      <c r="F77" s="280"/>
      <c r="G77" s="281"/>
      <c r="H77" s="282"/>
      <c r="I77" s="283"/>
      <c r="J77" s="284"/>
      <c r="K77" s="283"/>
      <c r="M77" s="285">
        <v>20</v>
      </c>
      <c r="O77" s="267"/>
    </row>
    <row r="78" spans="1:80" ht="12.75">
      <c r="A78" s="268">
        <v>13</v>
      </c>
      <c r="B78" s="269" t="s">
        <v>222</v>
      </c>
      <c r="C78" s="270" t="s">
        <v>223</v>
      </c>
      <c r="D78" s="271" t="s">
        <v>199</v>
      </c>
      <c r="E78" s="272">
        <v>40</v>
      </c>
      <c r="F78" s="272">
        <v>0</v>
      </c>
      <c r="G78" s="273">
        <f>E78*F78</f>
        <v>0</v>
      </c>
      <c r="H78" s="274">
        <v>0</v>
      </c>
      <c r="I78" s="275">
        <f>E78*H78</f>
        <v>0</v>
      </c>
      <c r="J78" s="274"/>
      <c r="K78" s="275">
        <f>E78*J78</f>
        <v>0</v>
      </c>
      <c r="O78" s="267">
        <v>2</v>
      </c>
      <c r="AA78" s="237">
        <v>11</v>
      </c>
      <c r="AB78" s="237">
        <v>3</v>
      </c>
      <c r="AC78" s="237">
        <v>34</v>
      </c>
      <c r="AZ78" s="237">
        <v>1</v>
      </c>
      <c r="BA78" s="237">
        <f>IF(AZ78=1,G78,0)</f>
        <v>0</v>
      </c>
      <c r="BB78" s="237">
        <f>IF(AZ78=2,G78,0)</f>
        <v>0</v>
      </c>
      <c r="BC78" s="237">
        <f>IF(AZ78=3,G78,0)</f>
        <v>0</v>
      </c>
      <c r="BD78" s="237">
        <f>IF(AZ78=4,G78,0)</f>
        <v>0</v>
      </c>
      <c r="BE78" s="237">
        <f>IF(AZ78=5,G78,0)</f>
        <v>0</v>
      </c>
      <c r="CA78" s="267">
        <v>11</v>
      </c>
      <c r="CB78" s="267">
        <v>3</v>
      </c>
    </row>
    <row r="79" spans="1:15" ht="12.75" customHeight="1">
      <c r="A79" s="276"/>
      <c r="B79" s="277"/>
      <c r="C79" s="278" t="s">
        <v>224</v>
      </c>
      <c r="D79" s="278"/>
      <c r="E79" s="279">
        <v>40</v>
      </c>
      <c r="F79" s="280"/>
      <c r="G79" s="281"/>
      <c r="H79" s="282"/>
      <c r="I79" s="283"/>
      <c r="J79" s="284"/>
      <c r="K79" s="283"/>
      <c r="M79" s="285">
        <v>40</v>
      </c>
      <c r="O79" s="267"/>
    </row>
    <row r="80" spans="1:80" ht="12.75">
      <c r="A80" s="268">
        <v>14</v>
      </c>
      <c r="B80" s="269" t="s">
        <v>225</v>
      </c>
      <c r="C80" s="270" t="s">
        <v>226</v>
      </c>
      <c r="D80" s="271" t="s">
        <v>199</v>
      </c>
      <c r="E80" s="272">
        <v>11</v>
      </c>
      <c r="F80" s="272">
        <v>0</v>
      </c>
      <c r="G80" s="273">
        <f>E80*F80</f>
        <v>0</v>
      </c>
      <c r="H80" s="274">
        <v>0</v>
      </c>
      <c r="I80" s="275">
        <f>E80*H80</f>
        <v>0</v>
      </c>
      <c r="J80" s="274"/>
      <c r="K80" s="275">
        <f>E80*J80</f>
        <v>0</v>
      </c>
      <c r="O80" s="267">
        <v>2</v>
      </c>
      <c r="AA80" s="237">
        <v>11</v>
      </c>
      <c r="AB80" s="237">
        <v>3</v>
      </c>
      <c r="AC80" s="237">
        <v>35</v>
      </c>
      <c r="AZ80" s="237">
        <v>1</v>
      </c>
      <c r="BA80" s="237">
        <f>IF(AZ80=1,G80,0)</f>
        <v>0</v>
      </c>
      <c r="BB80" s="237">
        <f>IF(AZ80=2,G80,0)</f>
        <v>0</v>
      </c>
      <c r="BC80" s="237">
        <f>IF(AZ80=3,G80,0)</f>
        <v>0</v>
      </c>
      <c r="BD80" s="237">
        <f>IF(AZ80=4,G80,0)</f>
        <v>0</v>
      </c>
      <c r="BE80" s="237">
        <f>IF(AZ80=5,G80,0)</f>
        <v>0</v>
      </c>
      <c r="CA80" s="267">
        <v>11</v>
      </c>
      <c r="CB80" s="267">
        <v>3</v>
      </c>
    </row>
    <row r="81" spans="1:15" ht="12.75" customHeight="1">
      <c r="A81" s="276"/>
      <c r="B81" s="277"/>
      <c r="C81" s="278" t="s">
        <v>227</v>
      </c>
      <c r="D81" s="278"/>
      <c r="E81" s="279">
        <v>11</v>
      </c>
      <c r="F81" s="280"/>
      <c r="G81" s="281"/>
      <c r="H81" s="282"/>
      <c r="I81" s="283"/>
      <c r="J81" s="284"/>
      <c r="K81" s="283"/>
      <c r="M81" s="285">
        <v>11</v>
      </c>
      <c r="O81" s="267"/>
    </row>
    <row r="82" spans="1:80" ht="12.75">
      <c r="A82" s="268">
        <v>15</v>
      </c>
      <c r="B82" s="269" t="s">
        <v>228</v>
      </c>
      <c r="C82" s="270" t="s">
        <v>229</v>
      </c>
      <c r="D82" s="271" t="s">
        <v>199</v>
      </c>
      <c r="E82" s="272">
        <v>20</v>
      </c>
      <c r="F82" s="272">
        <v>0</v>
      </c>
      <c r="G82" s="273">
        <f>E82*F82</f>
        <v>0</v>
      </c>
      <c r="H82" s="274">
        <v>0</v>
      </c>
      <c r="I82" s="275">
        <f>E82*H82</f>
        <v>0</v>
      </c>
      <c r="J82" s="274"/>
      <c r="K82" s="275">
        <f>E82*J82</f>
        <v>0</v>
      </c>
      <c r="O82" s="267">
        <v>2</v>
      </c>
      <c r="AA82" s="237">
        <v>11</v>
      </c>
      <c r="AB82" s="237">
        <v>3</v>
      </c>
      <c r="AC82" s="237">
        <v>36</v>
      </c>
      <c r="AZ82" s="237">
        <v>1</v>
      </c>
      <c r="BA82" s="237">
        <f>IF(AZ82=1,G82,0)</f>
        <v>0</v>
      </c>
      <c r="BB82" s="237">
        <f>IF(AZ82=2,G82,0)</f>
        <v>0</v>
      </c>
      <c r="BC82" s="237">
        <f>IF(AZ82=3,G82,0)</f>
        <v>0</v>
      </c>
      <c r="BD82" s="237">
        <f>IF(AZ82=4,G82,0)</f>
        <v>0</v>
      </c>
      <c r="BE82" s="237">
        <f>IF(AZ82=5,G82,0)</f>
        <v>0</v>
      </c>
      <c r="CA82" s="267">
        <v>11</v>
      </c>
      <c r="CB82" s="267">
        <v>3</v>
      </c>
    </row>
    <row r="83" spans="1:15" ht="12.75" customHeight="1">
      <c r="A83" s="276"/>
      <c r="B83" s="277"/>
      <c r="C83" s="278" t="s">
        <v>221</v>
      </c>
      <c r="D83" s="278"/>
      <c r="E83" s="279">
        <v>20</v>
      </c>
      <c r="F83" s="280"/>
      <c r="G83" s="281"/>
      <c r="H83" s="282"/>
      <c r="I83" s="283"/>
      <c r="J83" s="284"/>
      <c r="K83" s="283"/>
      <c r="M83" s="285">
        <v>20</v>
      </c>
      <c r="O83" s="267"/>
    </row>
    <row r="84" spans="1:80" ht="12.75">
      <c r="A84" s="268">
        <v>16</v>
      </c>
      <c r="B84" s="269" t="s">
        <v>230</v>
      </c>
      <c r="C84" s="270" t="s">
        <v>231</v>
      </c>
      <c r="D84" s="271" t="s">
        <v>199</v>
      </c>
      <c r="E84" s="272">
        <v>20</v>
      </c>
      <c r="F84" s="272">
        <v>0</v>
      </c>
      <c r="G84" s="273">
        <f>E84*F84</f>
        <v>0</v>
      </c>
      <c r="H84" s="274">
        <v>0</v>
      </c>
      <c r="I84" s="275">
        <f>E84*H84</f>
        <v>0</v>
      </c>
      <c r="J84" s="274"/>
      <c r="K84" s="275">
        <f>E84*J84</f>
        <v>0</v>
      </c>
      <c r="O84" s="267">
        <v>2</v>
      </c>
      <c r="AA84" s="237">
        <v>11</v>
      </c>
      <c r="AB84" s="237">
        <v>3</v>
      </c>
      <c r="AC84" s="237">
        <v>37</v>
      </c>
      <c r="AZ84" s="237">
        <v>1</v>
      </c>
      <c r="BA84" s="237">
        <f>IF(AZ84=1,G84,0)</f>
        <v>0</v>
      </c>
      <c r="BB84" s="237">
        <f>IF(AZ84=2,G84,0)</f>
        <v>0</v>
      </c>
      <c r="BC84" s="237">
        <f>IF(AZ84=3,G84,0)</f>
        <v>0</v>
      </c>
      <c r="BD84" s="237">
        <f>IF(AZ84=4,G84,0)</f>
        <v>0</v>
      </c>
      <c r="BE84" s="237">
        <f>IF(AZ84=5,G84,0)</f>
        <v>0</v>
      </c>
      <c r="CA84" s="267">
        <v>11</v>
      </c>
      <c r="CB84" s="267">
        <v>3</v>
      </c>
    </row>
    <row r="85" spans="1:15" ht="12.75" customHeight="1">
      <c r="A85" s="276"/>
      <c r="B85" s="277"/>
      <c r="C85" s="278" t="s">
        <v>221</v>
      </c>
      <c r="D85" s="278"/>
      <c r="E85" s="279">
        <v>20</v>
      </c>
      <c r="F85" s="280"/>
      <c r="G85" s="281"/>
      <c r="H85" s="282"/>
      <c r="I85" s="283"/>
      <c r="J85" s="284"/>
      <c r="K85" s="283"/>
      <c r="M85" s="285">
        <v>20</v>
      </c>
      <c r="O85" s="267"/>
    </row>
    <row r="86" spans="1:80" ht="12.75">
      <c r="A86" s="268">
        <v>17</v>
      </c>
      <c r="B86" s="269" t="s">
        <v>232</v>
      </c>
      <c r="C86" s="270" t="s">
        <v>233</v>
      </c>
      <c r="D86" s="271" t="s">
        <v>199</v>
      </c>
      <c r="E86" s="272">
        <v>6</v>
      </c>
      <c r="F86" s="272">
        <v>0</v>
      </c>
      <c r="G86" s="273">
        <f>E86*F86</f>
        <v>0</v>
      </c>
      <c r="H86" s="274">
        <v>0</v>
      </c>
      <c r="I86" s="275">
        <f>E86*H86</f>
        <v>0</v>
      </c>
      <c r="J86" s="274"/>
      <c r="K86" s="275">
        <f>E86*J86</f>
        <v>0</v>
      </c>
      <c r="O86" s="267">
        <v>2</v>
      </c>
      <c r="AA86" s="237">
        <v>11</v>
      </c>
      <c r="AB86" s="237">
        <v>3</v>
      </c>
      <c r="AC86" s="237">
        <v>38</v>
      </c>
      <c r="AZ86" s="237">
        <v>1</v>
      </c>
      <c r="BA86" s="237">
        <f>IF(AZ86=1,G86,0)</f>
        <v>0</v>
      </c>
      <c r="BB86" s="237">
        <f>IF(AZ86=2,G86,0)</f>
        <v>0</v>
      </c>
      <c r="BC86" s="237">
        <f>IF(AZ86=3,G86,0)</f>
        <v>0</v>
      </c>
      <c r="BD86" s="237">
        <f>IF(AZ86=4,G86,0)</f>
        <v>0</v>
      </c>
      <c r="BE86" s="237">
        <f>IF(AZ86=5,G86,0)</f>
        <v>0</v>
      </c>
      <c r="CA86" s="267">
        <v>11</v>
      </c>
      <c r="CB86" s="267">
        <v>3</v>
      </c>
    </row>
    <row r="87" spans="1:15" ht="12.75" customHeight="1">
      <c r="A87" s="276"/>
      <c r="B87" s="277"/>
      <c r="C87" s="278" t="s">
        <v>234</v>
      </c>
      <c r="D87" s="278"/>
      <c r="E87" s="279">
        <v>6</v>
      </c>
      <c r="F87" s="280"/>
      <c r="G87" s="281"/>
      <c r="H87" s="282"/>
      <c r="I87" s="283"/>
      <c r="J87" s="284"/>
      <c r="K87" s="283"/>
      <c r="M87" s="285">
        <v>6</v>
      </c>
      <c r="O87" s="267"/>
    </row>
    <row r="88" spans="1:80" ht="12.75">
      <c r="A88" s="268">
        <v>18</v>
      </c>
      <c r="B88" s="269" t="s">
        <v>235</v>
      </c>
      <c r="C88" s="270" t="s">
        <v>236</v>
      </c>
      <c r="D88" s="271" t="s">
        <v>199</v>
      </c>
      <c r="E88" s="272">
        <v>7</v>
      </c>
      <c r="F88" s="272">
        <v>0</v>
      </c>
      <c r="G88" s="273">
        <f>E88*F88</f>
        <v>0</v>
      </c>
      <c r="H88" s="274">
        <v>0</v>
      </c>
      <c r="I88" s="275">
        <f>E88*H88</f>
        <v>0</v>
      </c>
      <c r="J88" s="274"/>
      <c r="K88" s="275">
        <f>E88*J88</f>
        <v>0</v>
      </c>
      <c r="O88" s="267">
        <v>2</v>
      </c>
      <c r="AA88" s="237">
        <v>11</v>
      </c>
      <c r="AB88" s="237">
        <v>3</v>
      </c>
      <c r="AC88" s="237">
        <v>39</v>
      </c>
      <c r="AZ88" s="237">
        <v>1</v>
      </c>
      <c r="BA88" s="237">
        <f>IF(AZ88=1,G88,0)</f>
        <v>0</v>
      </c>
      <c r="BB88" s="237">
        <f>IF(AZ88=2,G88,0)</f>
        <v>0</v>
      </c>
      <c r="BC88" s="237">
        <f>IF(AZ88=3,G88,0)</f>
        <v>0</v>
      </c>
      <c r="BD88" s="237">
        <f>IF(AZ88=4,G88,0)</f>
        <v>0</v>
      </c>
      <c r="BE88" s="237">
        <f>IF(AZ88=5,G88,0)</f>
        <v>0</v>
      </c>
      <c r="CA88" s="267">
        <v>11</v>
      </c>
      <c r="CB88" s="267">
        <v>3</v>
      </c>
    </row>
    <row r="89" spans="1:15" ht="12.75" customHeight="1">
      <c r="A89" s="276"/>
      <c r="B89" s="277"/>
      <c r="C89" s="278" t="s">
        <v>237</v>
      </c>
      <c r="D89" s="278"/>
      <c r="E89" s="279">
        <v>7</v>
      </c>
      <c r="F89" s="280"/>
      <c r="G89" s="281"/>
      <c r="H89" s="282"/>
      <c r="I89" s="283"/>
      <c r="J89" s="284"/>
      <c r="K89" s="283"/>
      <c r="M89" s="285">
        <v>7</v>
      </c>
      <c r="O89" s="267"/>
    </row>
    <row r="90" spans="1:80" ht="12.75">
      <c r="A90" s="268">
        <v>19</v>
      </c>
      <c r="B90" s="269" t="s">
        <v>238</v>
      </c>
      <c r="C90" s="270" t="s">
        <v>239</v>
      </c>
      <c r="D90" s="271" t="s">
        <v>199</v>
      </c>
      <c r="E90" s="272">
        <v>4</v>
      </c>
      <c r="F90" s="272">
        <v>0</v>
      </c>
      <c r="G90" s="273">
        <f>E90*F90</f>
        <v>0</v>
      </c>
      <c r="H90" s="274">
        <v>0</v>
      </c>
      <c r="I90" s="275">
        <f>E90*H90</f>
        <v>0</v>
      </c>
      <c r="J90" s="274"/>
      <c r="K90" s="275">
        <f>E90*J90</f>
        <v>0</v>
      </c>
      <c r="O90" s="267">
        <v>2</v>
      </c>
      <c r="AA90" s="237">
        <v>11</v>
      </c>
      <c r="AB90" s="237">
        <v>3</v>
      </c>
      <c r="AC90" s="237">
        <v>40</v>
      </c>
      <c r="AZ90" s="237">
        <v>1</v>
      </c>
      <c r="BA90" s="237">
        <f>IF(AZ90=1,G90,0)</f>
        <v>0</v>
      </c>
      <c r="BB90" s="237">
        <f>IF(AZ90=2,G90,0)</f>
        <v>0</v>
      </c>
      <c r="BC90" s="237">
        <f>IF(AZ90=3,G90,0)</f>
        <v>0</v>
      </c>
      <c r="BD90" s="237">
        <f>IF(AZ90=4,G90,0)</f>
        <v>0</v>
      </c>
      <c r="BE90" s="237">
        <f>IF(AZ90=5,G90,0)</f>
        <v>0</v>
      </c>
      <c r="CA90" s="267">
        <v>11</v>
      </c>
      <c r="CB90" s="267">
        <v>3</v>
      </c>
    </row>
    <row r="91" spans="1:15" ht="12.75" customHeight="1">
      <c r="A91" s="276"/>
      <c r="B91" s="277"/>
      <c r="C91" s="278" t="s">
        <v>240</v>
      </c>
      <c r="D91" s="278"/>
      <c r="E91" s="279">
        <v>4</v>
      </c>
      <c r="F91" s="280"/>
      <c r="G91" s="281"/>
      <c r="H91" s="282"/>
      <c r="I91" s="283"/>
      <c r="J91" s="284"/>
      <c r="K91" s="283"/>
      <c r="M91" s="285">
        <v>4</v>
      </c>
      <c r="O91" s="267"/>
    </row>
    <row r="92" spans="1:80" ht="12.75">
      <c r="A92" s="268">
        <v>20</v>
      </c>
      <c r="B92" s="269" t="s">
        <v>241</v>
      </c>
      <c r="C92" s="270" t="s">
        <v>242</v>
      </c>
      <c r="D92" s="271" t="s">
        <v>199</v>
      </c>
      <c r="E92" s="272">
        <v>4</v>
      </c>
      <c r="F92" s="272">
        <v>0</v>
      </c>
      <c r="G92" s="273">
        <f>E92*F92</f>
        <v>0</v>
      </c>
      <c r="H92" s="274">
        <v>0</v>
      </c>
      <c r="I92" s="275">
        <f>E92*H92</f>
        <v>0</v>
      </c>
      <c r="J92" s="274"/>
      <c r="K92" s="275">
        <f>E92*J92</f>
        <v>0</v>
      </c>
      <c r="O92" s="267">
        <v>2</v>
      </c>
      <c r="AA92" s="237">
        <v>11</v>
      </c>
      <c r="AB92" s="237">
        <v>3</v>
      </c>
      <c r="AC92" s="237">
        <v>41</v>
      </c>
      <c r="AZ92" s="237">
        <v>1</v>
      </c>
      <c r="BA92" s="237">
        <f>IF(AZ92=1,G92,0)</f>
        <v>0</v>
      </c>
      <c r="BB92" s="237">
        <f>IF(AZ92=2,G92,0)</f>
        <v>0</v>
      </c>
      <c r="BC92" s="237">
        <f>IF(AZ92=3,G92,0)</f>
        <v>0</v>
      </c>
      <c r="BD92" s="237">
        <f>IF(AZ92=4,G92,0)</f>
        <v>0</v>
      </c>
      <c r="BE92" s="237">
        <f>IF(AZ92=5,G92,0)</f>
        <v>0</v>
      </c>
      <c r="CA92" s="267">
        <v>11</v>
      </c>
      <c r="CB92" s="267">
        <v>3</v>
      </c>
    </row>
    <row r="93" spans="1:15" ht="12.75" customHeight="1">
      <c r="A93" s="276"/>
      <c r="B93" s="277"/>
      <c r="C93" s="278" t="s">
        <v>240</v>
      </c>
      <c r="D93" s="278"/>
      <c r="E93" s="279">
        <v>4</v>
      </c>
      <c r="F93" s="280"/>
      <c r="G93" s="281"/>
      <c r="H93" s="282"/>
      <c r="I93" s="283"/>
      <c r="J93" s="284"/>
      <c r="K93" s="283"/>
      <c r="M93" s="285">
        <v>4</v>
      </c>
      <c r="O93" s="267"/>
    </row>
    <row r="94" spans="1:80" ht="12.75">
      <c r="A94" s="268">
        <v>21</v>
      </c>
      <c r="B94" s="269" t="s">
        <v>243</v>
      </c>
      <c r="C94" s="270" t="s">
        <v>244</v>
      </c>
      <c r="D94" s="271" t="s">
        <v>199</v>
      </c>
      <c r="E94" s="272">
        <v>8</v>
      </c>
      <c r="F94" s="272">
        <v>0</v>
      </c>
      <c r="G94" s="273">
        <f>E94*F94</f>
        <v>0</v>
      </c>
      <c r="H94" s="274">
        <v>0</v>
      </c>
      <c r="I94" s="275">
        <f>E94*H94</f>
        <v>0</v>
      </c>
      <c r="J94" s="274"/>
      <c r="K94" s="275">
        <f>E94*J94</f>
        <v>0</v>
      </c>
      <c r="O94" s="267">
        <v>2</v>
      </c>
      <c r="AA94" s="237">
        <v>11</v>
      </c>
      <c r="AB94" s="237">
        <v>3</v>
      </c>
      <c r="AC94" s="237">
        <v>42</v>
      </c>
      <c r="AZ94" s="237">
        <v>1</v>
      </c>
      <c r="BA94" s="237">
        <f>IF(AZ94=1,G94,0)</f>
        <v>0</v>
      </c>
      <c r="BB94" s="237">
        <f>IF(AZ94=2,G94,0)</f>
        <v>0</v>
      </c>
      <c r="BC94" s="237">
        <f>IF(AZ94=3,G94,0)</f>
        <v>0</v>
      </c>
      <c r="BD94" s="237">
        <f>IF(AZ94=4,G94,0)</f>
        <v>0</v>
      </c>
      <c r="BE94" s="237">
        <f>IF(AZ94=5,G94,0)</f>
        <v>0</v>
      </c>
      <c r="CA94" s="267">
        <v>11</v>
      </c>
      <c r="CB94" s="267">
        <v>3</v>
      </c>
    </row>
    <row r="95" spans="1:15" ht="12.75" customHeight="1">
      <c r="A95" s="276"/>
      <c r="B95" s="277"/>
      <c r="C95" s="278" t="s">
        <v>245</v>
      </c>
      <c r="D95" s="278"/>
      <c r="E95" s="279">
        <v>8</v>
      </c>
      <c r="F95" s="280"/>
      <c r="G95" s="281"/>
      <c r="H95" s="282"/>
      <c r="I95" s="283"/>
      <c r="J95" s="284"/>
      <c r="K95" s="283"/>
      <c r="M95" s="285" t="s">
        <v>245</v>
      </c>
      <c r="O95" s="267"/>
    </row>
    <row r="96" spans="1:80" ht="12.75">
      <c r="A96" s="268">
        <v>22</v>
      </c>
      <c r="B96" s="269" t="s">
        <v>246</v>
      </c>
      <c r="C96" s="270" t="s">
        <v>247</v>
      </c>
      <c r="D96" s="271" t="s">
        <v>199</v>
      </c>
      <c r="E96" s="272">
        <v>192</v>
      </c>
      <c r="F96" s="272">
        <v>0</v>
      </c>
      <c r="G96" s="273">
        <f>E96*F96</f>
        <v>0</v>
      </c>
      <c r="H96" s="274">
        <v>0</v>
      </c>
      <c r="I96" s="275">
        <f>E96*H96</f>
        <v>0</v>
      </c>
      <c r="J96" s="274"/>
      <c r="K96" s="275">
        <f>E96*J96</f>
        <v>0</v>
      </c>
      <c r="O96" s="267">
        <v>2</v>
      </c>
      <c r="AA96" s="237">
        <v>11</v>
      </c>
      <c r="AB96" s="237">
        <v>3</v>
      </c>
      <c r="AC96" s="237">
        <v>43</v>
      </c>
      <c r="AZ96" s="237">
        <v>1</v>
      </c>
      <c r="BA96" s="237">
        <f>IF(AZ96=1,G96,0)</f>
        <v>0</v>
      </c>
      <c r="BB96" s="237">
        <f>IF(AZ96=2,G96,0)</f>
        <v>0</v>
      </c>
      <c r="BC96" s="237">
        <f>IF(AZ96=3,G96,0)</f>
        <v>0</v>
      </c>
      <c r="BD96" s="237">
        <f>IF(AZ96=4,G96,0)</f>
        <v>0</v>
      </c>
      <c r="BE96" s="237">
        <f>IF(AZ96=5,G96,0)</f>
        <v>0</v>
      </c>
      <c r="CA96" s="267">
        <v>11</v>
      </c>
      <c r="CB96" s="267">
        <v>3</v>
      </c>
    </row>
    <row r="97" spans="1:15" ht="12.75" customHeight="1">
      <c r="A97" s="276"/>
      <c r="B97" s="277"/>
      <c r="C97" s="278" t="s">
        <v>248</v>
      </c>
      <c r="D97" s="278"/>
      <c r="E97" s="279">
        <v>192</v>
      </c>
      <c r="F97" s="280"/>
      <c r="G97" s="281"/>
      <c r="H97" s="282"/>
      <c r="I97" s="283"/>
      <c r="J97" s="284"/>
      <c r="K97" s="283"/>
      <c r="M97" s="285">
        <v>192</v>
      </c>
      <c r="O97" s="267"/>
    </row>
    <row r="98" spans="1:80" ht="22.5">
      <c r="A98" s="268">
        <v>23</v>
      </c>
      <c r="B98" s="269" t="s">
        <v>249</v>
      </c>
      <c r="C98" s="270" t="s">
        <v>250</v>
      </c>
      <c r="D98" s="271" t="s">
        <v>251</v>
      </c>
      <c r="E98" s="272">
        <v>495</v>
      </c>
      <c r="F98" s="272">
        <v>0</v>
      </c>
      <c r="G98" s="273">
        <f>E98*F98</f>
        <v>0</v>
      </c>
      <c r="H98" s="274">
        <v>0.00112</v>
      </c>
      <c r="I98" s="275">
        <f>E98*H98</f>
        <v>0.5544</v>
      </c>
      <c r="J98" s="274">
        <v>0</v>
      </c>
      <c r="K98" s="275">
        <f>E98*J98</f>
        <v>0</v>
      </c>
      <c r="O98" s="267">
        <v>2</v>
      </c>
      <c r="AA98" s="237">
        <v>1</v>
      </c>
      <c r="AB98" s="237">
        <v>1</v>
      </c>
      <c r="AC98" s="237">
        <v>1</v>
      </c>
      <c r="AZ98" s="237">
        <v>1</v>
      </c>
      <c r="BA98" s="237">
        <f>IF(AZ98=1,G98,0)</f>
        <v>0</v>
      </c>
      <c r="BB98" s="237">
        <f>IF(AZ98=2,G98,0)</f>
        <v>0</v>
      </c>
      <c r="BC98" s="237">
        <f>IF(AZ98=3,G98,0)</f>
        <v>0</v>
      </c>
      <c r="BD98" s="237">
        <f>IF(AZ98=4,G98,0)</f>
        <v>0</v>
      </c>
      <c r="BE98" s="237">
        <f>IF(AZ98=5,G98,0)</f>
        <v>0</v>
      </c>
      <c r="CA98" s="267">
        <v>1</v>
      </c>
      <c r="CB98" s="267">
        <v>1</v>
      </c>
    </row>
    <row r="99" spans="1:15" ht="12.75" customHeight="1">
      <c r="A99" s="276"/>
      <c r="B99" s="277"/>
      <c r="C99" s="278" t="s">
        <v>252</v>
      </c>
      <c r="D99" s="278"/>
      <c r="E99" s="279">
        <v>495</v>
      </c>
      <c r="F99" s="280"/>
      <c r="G99" s="281"/>
      <c r="H99" s="282"/>
      <c r="I99" s="283"/>
      <c r="J99" s="284"/>
      <c r="K99" s="283"/>
      <c r="M99" s="285">
        <v>495</v>
      </c>
      <c r="O99" s="267"/>
    </row>
    <row r="100" spans="1:80" ht="22.5">
      <c r="A100" s="268">
        <v>24</v>
      </c>
      <c r="B100" s="269" t="s">
        <v>224</v>
      </c>
      <c r="C100" s="270" t="s">
        <v>253</v>
      </c>
      <c r="D100" s="271" t="s">
        <v>199</v>
      </c>
      <c r="E100" s="272">
        <v>16</v>
      </c>
      <c r="F100" s="272">
        <v>0</v>
      </c>
      <c r="G100" s="273">
        <f>E100*F100</f>
        <v>0</v>
      </c>
      <c r="H100" s="274">
        <v>0.106</v>
      </c>
      <c r="I100" s="275">
        <f>E100*H100</f>
        <v>1.696</v>
      </c>
      <c r="J100" s="274"/>
      <c r="K100" s="275">
        <f>E100*J100</f>
        <v>0</v>
      </c>
      <c r="O100" s="267">
        <v>2</v>
      </c>
      <c r="AA100" s="237">
        <v>3</v>
      </c>
      <c r="AB100" s="237">
        <v>1</v>
      </c>
      <c r="AC100" s="237">
        <v>40</v>
      </c>
      <c r="AZ100" s="237">
        <v>1</v>
      </c>
      <c r="BA100" s="237">
        <f>IF(AZ100=1,G100,0)</f>
        <v>0</v>
      </c>
      <c r="BB100" s="237">
        <f>IF(AZ100=2,G100,0)</f>
        <v>0</v>
      </c>
      <c r="BC100" s="237">
        <f>IF(AZ100=3,G100,0)</f>
        <v>0</v>
      </c>
      <c r="BD100" s="237">
        <f>IF(AZ100=4,G100,0)</f>
        <v>0</v>
      </c>
      <c r="BE100" s="237">
        <f>IF(AZ100=5,G100,0)</f>
        <v>0</v>
      </c>
      <c r="CA100" s="267">
        <v>3</v>
      </c>
      <c r="CB100" s="267">
        <v>1</v>
      </c>
    </row>
    <row r="101" spans="1:15" ht="12.75" customHeight="1">
      <c r="A101" s="276"/>
      <c r="B101" s="277"/>
      <c r="C101" s="278" t="s">
        <v>254</v>
      </c>
      <c r="D101" s="278"/>
      <c r="E101" s="279">
        <v>16</v>
      </c>
      <c r="F101" s="280"/>
      <c r="G101" s="281"/>
      <c r="H101" s="282"/>
      <c r="I101" s="283"/>
      <c r="J101" s="284"/>
      <c r="K101" s="283"/>
      <c r="M101" s="285" t="s">
        <v>254</v>
      </c>
      <c r="O101" s="267"/>
    </row>
    <row r="102" spans="1:15" ht="12.75" customHeight="1">
      <c r="A102" s="276"/>
      <c r="B102" s="277"/>
      <c r="C102" s="278" t="s">
        <v>255</v>
      </c>
      <c r="D102" s="278"/>
      <c r="E102" s="279">
        <v>0</v>
      </c>
      <c r="F102" s="280"/>
      <c r="G102" s="281"/>
      <c r="H102" s="282"/>
      <c r="I102" s="283"/>
      <c r="J102" s="284"/>
      <c r="K102" s="283"/>
      <c r="M102" s="285" t="s">
        <v>255</v>
      </c>
      <c r="O102" s="267"/>
    </row>
    <row r="103" spans="1:15" ht="12.75" customHeight="1">
      <c r="A103" s="276"/>
      <c r="B103" s="277"/>
      <c r="C103" s="278" t="s">
        <v>256</v>
      </c>
      <c r="D103" s="278"/>
      <c r="E103" s="279">
        <v>0</v>
      </c>
      <c r="F103" s="280"/>
      <c r="G103" s="281"/>
      <c r="H103" s="282"/>
      <c r="I103" s="283"/>
      <c r="J103" s="284"/>
      <c r="K103" s="283"/>
      <c r="M103" s="285" t="s">
        <v>256</v>
      </c>
      <c r="O103" s="267"/>
    </row>
    <row r="104" spans="1:15" ht="12.75" customHeight="1">
      <c r="A104" s="276"/>
      <c r="B104" s="277"/>
      <c r="C104" s="278" t="s">
        <v>257</v>
      </c>
      <c r="D104" s="278"/>
      <c r="E104" s="279">
        <v>0</v>
      </c>
      <c r="F104" s="280"/>
      <c r="G104" s="281"/>
      <c r="H104" s="282"/>
      <c r="I104" s="283"/>
      <c r="J104" s="284"/>
      <c r="K104" s="283"/>
      <c r="M104" s="285" t="s">
        <v>257</v>
      </c>
      <c r="O104" s="267"/>
    </row>
    <row r="105" spans="1:15" ht="12.75" customHeight="1">
      <c r="A105" s="276"/>
      <c r="B105" s="277"/>
      <c r="C105" s="278" t="s">
        <v>258</v>
      </c>
      <c r="D105" s="278"/>
      <c r="E105" s="279">
        <v>0</v>
      </c>
      <c r="F105" s="280"/>
      <c r="G105" s="281"/>
      <c r="H105" s="282"/>
      <c r="I105" s="283"/>
      <c r="J105" s="284"/>
      <c r="K105" s="283"/>
      <c r="M105" s="285" t="s">
        <v>258</v>
      </c>
      <c r="O105" s="267"/>
    </row>
    <row r="106" spans="1:15" ht="12.75" customHeight="1">
      <c r="A106" s="276"/>
      <c r="B106" s="277"/>
      <c r="C106" s="278" t="s">
        <v>259</v>
      </c>
      <c r="D106" s="278"/>
      <c r="E106" s="279">
        <v>0</v>
      </c>
      <c r="F106" s="280"/>
      <c r="G106" s="281"/>
      <c r="H106" s="282"/>
      <c r="I106" s="283"/>
      <c r="J106" s="284"/>
      <c r="K106" s="283"/>
      <c r="M106" s="285" t="s">
        <v>259</v>
      </c>
      <c r="O106" s="267"/>
    </row>
    <row r="107" spans="1:15" ht="12.75" customHeight="1">
      <c r="A107" s="276"/>
      <c r="B107" s="277"/>
      <c r="C107" s="278" t="s">
        <v>260</v>
      </c>
      <c r="D107" s="278"/>
      <c r="E107" s="279">
        <v>0</v>
      </c>
      <c r="F107" s="280"/>
      <c r="G107" s="281"/>
      <c r="H107" s="282"/>
      <c r="I107" s="283"/>
      <c r="J107" s="284"/>
      <c r="K107" s="283"/>
      <c r="M107" s="285" t="s">
        <v>260</v>
      </c>
      <c r="O107" s="267"/>
    </row>
    <row r="108" spans="1:15" ht="12.75" customHeight="1">
      <c r="A108" s="276"/>
      <c r="B108" s="277"/>
      <c r="C108" s="278" t="s">
        <v>261</v>
      </c>
      <c r="D108" s="278"/>
      <c r="E108" s="279">
        <v>0</v>
      </c>
      <c r="F108" s="280"/>
      <c r="G108" s="281"/>
      <c r="H108" s="282"/>
      <c r="I108" s="283"/>
      <c r="J108" s="284"/>
      <c r="K108" s="283"/>
      <c r="M108" s="285" t="s">
        <v>261</v>
      </c>
      <c r="O108" s="267"/>
    </row>
    <row r="109" spans="1:15" ht="12.75" customHeight="1">
      <c r="A109" s="276"/>
      <c r="B109" s="277"/>
      <c r="C109" s="278" t="s">
        <v>262</v>
      </c>
      <c r="D109" s="278"/>
      <c r="E109" s="279">
        <v>0</v>
      </c>
      <c r="F109" s="280"/>
      <c r="G109" s="281"/>
      <c r="H109" s="282"/>
      <c r="I109" s="283"/>
      <c r="J109" s="284"/>
      <c r="K109" s="283"/>
      <c r="M109" s="285" t="s">
        <v>262</v>
      </c>
      <c r="O109" s="267"/>
    </row>
    <row r="110" spans="1:80" ht="22.5">
      <c r="A110" s="268">
        <v>25</v>
      </c>
      <c r="B110" s="269" t="s">
        <v>263</v>
      </c>
      <c r="C110" s="270" t="s">
        <v>264</v>
      </c>
      <c r="D110" s="271" t="s">
        <v>199</v>
      </c>
      <c r="E110" s="272">
        <v>9</v>
      </c>
      <c r="F110" s="272">
        <v>0</v>
      </c>
      <c r="G110" s="273">
        <f>E110*F110</f>
        <v>0</v>
      </c>
      <c r="H110" s="274">
        <v>0.049</v>
      </c>
      <c r="I110" s="275">
        <f>E110*H110</f>
        <v>0.441</v>
      </c>
      <c r="J110" s="274"/>
      <c r="K110" s="275">
        <f>E110*J110</f>
        <v>0</v>
      </c>
      <c r="O110" s="267">
        <v>2</v>
      </c>
      <c r="AA110" s="237">
        <v>3</v>
      </c>
      <c r="AB110" s="237">
        <v>1</v>
      </c>
      <c r="AC110" s="237">
        <v>41</v>
      </c>
      <c r="AZ110" s="237">
        <v>1</v>
      </c>
      <c r="BA110" s="237">
        <f>IF(AZ110=1,G110,0)</f>
        <v>0</v>
      </c>
      <c r="BB110" s="237">
        <f>IF(AZ110=2,G110,0)</f>
        <v>0</v>
      </c>
      <c r="BC110" s="237">
        <f>IF(AZ110=3,G110,0)</f>
        <v>0</v>
      </c>
      <c r="BD110" s="237">
        <f>IF(AZ110=4,G110,0)</f>
        <v>0</v>
      </c>
      <c r="BE110" s="237">
        <f>IF(AZ110=5,G110,0)</f>
        <v>0</v>
      </c>
      <c r="CA110" s="267">
        <v>3</v>
      </c>
      <c r="CB110" s="267">
        <v>1</v>
      </c>
    </row>
    <row r="111" spans="1:15" ht="12.75" customHeight="1">
      <c r="A111" s="276"/>
      <c r="B111" s="277"/>
      <c r="C111" s="278" t="s">
        <v>265</v>
      </c>
      <c r="D111" s="278"/>
      <c r="E111" s="279">
        <v>9</v>
      </c>
      <c r="F111" s="280"/>
      <c r="G111" s="281"/>
      <c r="H111" s="282"/>
      <c r="I111" s="283"/>
      <c r="J111" s="284"/>
      <c r="K111" s="283"/>
      <c r="M111" s="285" t="s">
        <v>265</v>
      </c>
      <c r="O111" s="267"/>
    </row>
    <row r="112" spans="1:15" ht="12.75" customHeight="1">
      <c r="A112" s="276"/>
      <c r="B112" s="277"/>
      <c r="C112" s="278" t="s">
        <v>266</v>
      </c>
      <c r="D112" s="278"/>
      <c r="E112" s="279">
        <v>0</v>
      </c>
      <c r="F112" s="280"/>
      <c r="G112" s="281"/>
      <c r="H112" s="282"/>
      <c r="I112" s="283"/>
      <c r="J112" s="284"/>
      <c r="K112" s="283"/>
      <c r="M112" s="285" t="s">
        <v>266</v>
      </c>
      <c r="O112" s="267"/>
    </row>
    <row r="113" spans="1:15" ht="12.75" customHeight="1">
      <c r="A113" s="276"/>
      <c r="B113" s="277"/>
      <c r="C113" s="278" t="s">
        <v>267</v>
      </c>
      <c r="D113" s="278"/>
      <c r="E113" s="279">
        <v>0</v>
      </c>
      <c r="F113" s="280"/>
      <c r="G113" s="281"/>
      <c r="H113" s="282"/>
      <c r="I113" s="283"/>
      <c r="J113" s="284"/>
      <c r="K113" s="283"/>
      <c r="M113" s="285" t="s">
        <v>267</v>
      </c>
      <c r="O113" s="267"/>
    </row>
    <row r="114" spans="1:15" ht="12.75" customHeight="1">
      <c r="A114" s="276"/>
      <c r="B114" s="277"/>
      <c r="C114" s="278" t="s">
        <v>268</v>
      </c>
      <c r="D114" s="278"/>
      <c r="E114" s="279">
        <v>0</v>
      </c>
      <c r="F114" s="280"/>
      <c r="G114" s="281"/>
      <c r="H114" s="282"/>
      <c r="I114" s="283"/>
      <c r="J114" s="284"/>
      <c r="K114" s="283"/>
      <c r="M114" s="285" t="s">
        <v>268</v>
      </c>
      <c r="O114" s="267"/>
    </row>
    <row r="115" spans="1:15" ht="12.75" customHeight="1">
      <c r="A115" s="276"/>
      <c r="B115" s="277"/>
      <c r="C115" s="278" t="s">
        <v>269</v>
      </c>
      <c r="D115" s="278"/>
      <c r="E115" s="279">
        <v>0</v>
      </c>
      <c r="F115" s="280"/>
      <c r="G115" s="281"/>
      <c r="H115" s="282"/>
      <c r="I115" s="283"/>
      <c r="J115" s="284"/>
      <c r="K115" s="283"/>
      <c r="M115" s="285" t="s">
        <v>269</v>
      </c>
      <c r="O115" s="267"/>
    </row>
    <row r="116" spans="1:80" ht="22.5">
      <c r="A116" s="268">
        <v>26</v>
      </c>
      <c r="B116" s="269" t="s">
        <v>270</v>
      </c>
      <c r="C116" s="270" t="s">
        <v>271</v>
      </c>
      <c r="D116" s="271" t="s">
        <v>199</v>
      </c>
      <c r="E116" s="272">
        <v>17</v>
      </c>
      <c r="F116" s="272">
        <v>0</v>
      </c>
      <c r="G116" s="273">
        <f>E116*F116</f>
        <v>0</v>
      </c>
      <c r="H116" s="274">
        <v>0.117</v>
      </c>
      <c r="I116" s="275">
        <f>E116*H116</f>
        <v>1.989</v>
      </c>
      <c r="J116" s="274"/>
      <c r="K116" s="275">
        <f>E116*J116</f>
        <v>0</v>
      </c>
      <c r="O116" s="267">
        <v>2</v>
      </c>
      <c r="AA116" s="237">
        <v>3</v>
      </c>
      <c r="AB116" s="237">
        <v>1</v>
      </c>
      <c r="AC116" s="237">
        <v>42</v>
      </c>
      <c r="AZ116" s="237">
        <v>1</v>
      </c>
      <c r="BA116" s="237">
        <f>IF(AZ116=1,G116,0)</f>
        <v>0</v>
      </c>
      <c r="BB116" s="237">
        <f>IF(AZ116=2,G116,0)</f>
        <v>0</v>
      </c>
      <c r="BC116" s="237">
        <f>IF(AZ116=3,G116,0)</f>
        <v>0</v>
      </c>
      <c r="BD116" s="237">
        <f>IF(AZ116=4,G116,0)</f>
        <v>0</v>
      </c>
      <c r="BE116" s="237">
        <f>IF(AZ116=5,G116,0)</f>
        <v>0</v>
      </c>
      <c r="CA116" s="267">
        <v>3</v>
      </c>
      <c r="CB116" s="267">
        <v>1</v>
      </c>
    </row>
    <row r="117" spans="1:15" ht="12.75" customHeight="1">
      <c r="A117" s="276"/>
      <c r="B117" s="277"/>
      <c r="C117" s="278" t="s">
        <v>272</v>
      </c>
      <c r="D117" s="278"/>
      <c r="E117" s="279">
        <v>17</v>
      </c>
      <c r="F117" s="280"/>
      <c r="G117" s="281"/>
      <c r="H117" s="282"/>
      <c r="I117" s="283"/>
      <c r="J117" s="284"/>
      <c r="K117" s="283"/>
      <c r="M117" s="285" t="s">
        <v>272</v>
      </c>
      <c r="O117" s="267"/>
    </row>
    <row r="118" spans="1:15" ht="12.75" customHeight="1">
      <c r="A118" s="276"/>
      <c r="B118" s="277"/>
      <c r="C118" s="278" t="s">
        <v>273</v>
      </c>
      <c r="D118" s="278"/>
      <c r="E118" s="279">
        <v>0</v>
      </c>
      <c r="F118" s="280"/>
      <c r="G118" s="281"/>
      <c r="H118" s="282"/>
      <c r="I118" s="283"/>
      <c r="J118" s="284"/>
      <c r="K118" s="283"/>
      <c r="M118" s="285" t="s">
        <v>273</v>
      </c>
      <c r="O118" s="267"/>
    </row>
    <row r="119" spans="1:15" ht="12.75" customHeight="1">
      <c r="A119" s="276"/>
      <c r="B119" s="277"/>
      <c r="C119" s="278" t="s">
        <v>274</v>
      </c>
      <c r="D119" s="278"/>
      <c r="E119" s="279">
        <v>0</v>
      </c>
      <c r="F119" s="280"/>
      <c r="G119" s="281"/>
      <c r="H119" s="282"/>
      <c r="I119" s="283"/>
      <c r="J119" s="284"/>
      <c r="K119" s="283"/>
      <c r="M119" s="285" t="s">
        <v>274</v>
      </c>
      <c r="O119" s="267"/>
    </row>
    <row r="120" spans="1:15" ht="12.75" customHeight="1">
      <c r="A120" s="276"/>
      <c r="B120" s="277"/>
      <c r="C120" s="278" t="s">
        <v>275</v>
      </c>
      <c r="D120" s="278"/>
      <c r="E120" s="279">
        <v>0</v>
      </c>
      <c r="F120" s="280"/>
      <c r="G120" s="281"/>
      <c r="H120" s="282"/>
      <c r="I120" s="283"/>
      <c r="J120" s="284"/>
      <c r="K120" s="283"/>
      <c r="M120" s="285" t="s">
        <v>275</v>
      </c>
      <c r="O120" s="267"/>
    </row>
    <row r="121" spans="1:15" ht="12.75" customHeight="1">
      <c r="A121" s="276"/>
      <c r="B121" s="277"/>
      <c r="C121" s="278" t="s">
        <v>276</v>
      </c>
      <c r="D121" s="278"/>
      <c r="E121" s="279">
        <v>0</v>
      </c>
      <c r="F121" s="280"/>
      <c r="G121" s="281"/>
      <c r="H121" s="282"/>
      <c r="I121" s="283"/>
      <c r="J121" s="284"/>
      <c r="K121" s="283"/>
      <c r="M121" s="285" t="s">
        <v>276</v>
      </c>
      <c r="O121" s="267"/>
    </row>
    <row r="122" spans="1:80" ht="22.5">
      <c r="A122" s="268">
        <v>27</v>
      </c>
      <c r="B122" s="269" t="s">
        <v>277</v>
      </c>
      <c r="C122" s="270" t="s">
        <v>278</v>
      </c>
      <c r="D122" s="271" t="s">
        <v>199</v>
      </c>
      <c r="E122" s="272">
        <v>8</v>
      </c>
      <c r="F122" s="272">
        <v>0</v>
      </c>
      <c r="G122" s="273">
        <f>E122*F122</f>
        <v>0</v>
      </c>
      <c r="H122" s="274">
        <v>0.0728</v>
      </c>
      <c r="I122" s="275">
        <f>E122*H122</f>
        <v>0.5824</v>
      </c>
      <c r="J122" s="274"/>
      <c r="K122" s="275">
        <f>E122*J122</f>
        <v>0</v>
      </c>
      <c r="O122" s="267">
        <v>2</v>
      </c>
      <c r="AA122" s="237">
        <v>3</v>
      </c>
      <c r="AB122" s="237">
        <v>1</v>
      </c>
      <c r="AC122" s="237">
        <v>43</v>
      </c>
      <c r="AZ122" s="237">
        <v>1</v>
      </c>
      <c r="BA122" s="237">
        <f>IF(AZ122=1,G122,0)</f>
        <v>0</v>
      </c>
      <c r="BB122" s="237">
        <f>IF(AZ122=2,G122,0)</f>
        <v>0</v>
      </c>
      <c r="BC122" s="237">
        <f>IF(AZ122=3,G122,0)</f>
        <v>0</v>
      </c>
      <c r="BD122" s="237">
        <f>IF(AZ122=4,G122,0)</f>
        <v>0</v>
      </c>
      <c r="BE122" s="237">
        <f>IF(AZ122=5,G122,0)</f>
        <v>0</v>
      </c>
      <c r="CA122" s="267">
        <v>3</v>
      </c>
      <c r="CB122" s="267">
        <v>1</v>
      </c>
    </row>
    <row r="123" spans="1:15" ht="12.75" customHeight="1">
      <c r="A123" s="276"/>
      <c r="B123" s="277"/>
      <c r="C123" s="278" t="s">
        <v>279</v>
      </c>
      <c r="D123" s="278"/>
      <c r="E123" s="279">
        <v>8</v>
      </c>
      <c r="F123" s="280"/>
      <c r="G123" s="281"/>
      <c r="H123" s="282"/>
      <c r="I123" s="283"/>
      <c r="J123" s="284"/>
      <c r="K123" s="283"/>
      <c r="M123" s="285" t="s">
        <v>279</v>
      </c>
      <c r="O123" s="267"/>
    </row>
    <row r="124" spans="1:15" ht="12.75" customHeight="1">
      <c r="A124" s="276"/>
      <c r="B124" s="277"/>
      <c r="C124" s="278" t="s">
        <v>280</v>
      </c>
      <c r="D124" s="278"/>
      <c r="E124" s="279">
        <v>0</v>
      </c>
      <c r="F124" s="280"/>
      <c r="G124" s="281"/>
      <c r="H124" s="282"/>
      <c r="I124" s="283"/>
      <c r="J124" s="284"/>
      <c r="K124" s="283"/>
      <c r="M124" s="285" t="s">
        <v>280</v>
      </c>
      <c r="O124" s="267"/>
    </row>
    <row r="125" spans="1:15" ht="12.75" customHeight="1">
      <c r="A125" s="276"/>
      <c r="B125" s="277"/>
      <c r="C125" s="278" t="s">
        <v>281</v>
      </c>
      <c r="D125" s="278"/>
      <c r="E125" s="279">
        <v>0</v>
      </c>
      <c r="F125" s="280"/>
      <c r="G125" s="281"/>
      <c r="H125" s="282"/>
      <c r="I125" s="283"/>
      <c r="J125" s="284"/>
      <c r="K125" s="283"/>
      <c r="M125" s="285" t="s">
        <v>281</v>
      </c>
      <c r="O125" s="267"/>
    </row>
    <row r="126" spans="1:15" ht="12.75" customHeight="1">
      <c r="A126" s="276"/>
      <c r="B126" s="277"/>
      <c r="C126" s="278" t="s">
        <v>282</v>
      </c>
      <c r="D126" s="278"/>
      <c r="E126" s="279">
        <v>0</v>
      </c>
      <c r="F126" s="280"/>
      <c r="G126" s="281"/>
      <c r="H126" s="282"/>
      <c r="I126" s="283"/>
      <c r="J126" s="284"/>
      <c r="K126" s="283"/>
      <c r="M126" s="285" t="s">
        <v>282</v>
      </c>
      <c r="O126" s="267"/>
    </row>
    <row r="127" spans="1:15" ht="12.75" customHeight="1">
      <c r="A127" s="276"/>
      <c r="B127" s="277"/>
      <c r="C127" s="278" t="s">
        <v>283</v>
      </c>
      <c r="D127" s="278"/>
      <c r="E127" s="279">
        <v>0</v>
      </c>
      <c r="F127" s="280"/>
      <c r="G127" s="281"/>
      <c r="H127" s="282"/>
      <c r="I127" s="283"/>
      <c r="J127" s="284"/>
      <c r="K127" s="283"/>
      <c r="M127" s="285" t="s">
        <v>283</v>
      </c>
      <c r="O127" s="267"/>
    </row>
    <row r="128" spans="1:80" ht="22.5">
      <c r="A128" s="268">
        <v>28</v>
      </c>
      <c r="B128" s="269" t="s">
        <v>284</v>
      </c>
      <c r="C128" s="270" t="s">
        <v>285</v>
      </c>
      <c r="D128" s="271" t="s">
        <v>199</v>
      </c>
      <c r="E128" s="272">
        <v>330</v>
      </c>
      <c r="F128" s="272">
        <v>0</v>
      </c>
      <c r="G128" s="273">
        <f>E128*F128</f>
        <v>0</v>
      </c>
      <c r="H128" s="274">
        <v>0.059</v>
      </c>
      <c r="I128" s="275">
        <f>E128*H128</f>
        <v>19.47</v>
      </c>
      <c r="J128" s="274"/>
      <c r="K128" s="275">
        <f>E128*J128</f>
        <v>0</v>
      </c>
      <c r="O128" s="267">
        <v>2</v>
      </c>
      <c r="AA128" s="237">
        <v>3</v>
      </c>
      <c r="AB128" s="237">
        <v>1</v>
      </c>
      <c r="AC128" s="237">
        <v>44</v>
      </c>
      <c r="AZ128" s="237">
        <v>1</v>
      </c>
      <c r="BA128" s="237">
        <f>IF(AZ128=1,G128,0)</f>
        <v>0</v>
      </c>
      <c r="BB128" s="237">
        <f>IF(AZ128=2,G128,0)</f>
        <v>0</v>
      </c>
      <c r="BC128" s="237">
        <f>IF(AZ128=3,G128,0)</f>
        <v>0</v>
      </c>
      <c r="BD128" s="237">
        <f>IF(AZ128=4,G128,0)</f>
        <v>0</v>
      </c>
      <c r="BE128" s="237">
        <f>IF(AZ128=5,G128,0)</f>
        <v>0</v>
      </c>
      <c r="CA128" s="267">
        <v>3</v>
      </c>
      <c r="CB128" s="267">
        <v>1</v>
      </c>
    </row>
    <row r="129" spans="1:15" ht="12.75" customHeight="1">
      <c r="A129" s="276"/>
      <c r="B129" s="277"/>
      <c r="C129" s="278" t="s">
        <v>286</v>
      </c>
      <c r="D129" s="278"/>
      <c r="E129" s="279">
        <v>330</v>
      </c>
      <c r="F129" s="280"/>
      <c r="G129" s="281"/>
      <c r="H129" s="282"/>
      <c r="I129" s="283"/>
      <c r="J129" s="284"/>
      <c r="K129" s="283"/>
      <c r="M129" s="285" t="s">
        <v>286</v>
      </c>
      <c r="O129" s="267"/>
    </row>
    <row r="130" spans="1:15" ht="12.75" customHeight="1">
      <c r="A130" s="276"/>
      <c r="B130" s="277"/>
      <c r="C130" s="278" t="s">
        <v>287</v>
      </c>
      <c r="D130" s="278"/>
      <c r="E130" s="279">
        <v>0</v>
      </c>
      <c r="F130" s="280"/>
      <c r="G130" s="281"/>
      <c r="H130" s="282"/>
      <c r="I130" s="283"/>
      <c r="J130" s="284"/>
      <c r="K130" s="283"/>
      <c r="M130" s="285" t="s">
        <v>287</v>
      </c>
      <c r="O130" s="267"/>
    </row>
    <row r="131" spans="1:15" ht="12.75" customHeight="1">
      <c r="A131" s="276"/>
      <c r="B131" s="277"/>
      <c r="C131" s="278" t="s">
        <v>281</v>
      </c>
      <c r="D131" s="278"/>
      <c r="E131" s="279">
        <v>0</v>
      </c>
      <c r="F131" s="280"/>
      <c r="G131" s="281"/>
      <c r="H131" s="282"/>
      <c r="I131" s="283"/>
      <c r="J131" s="284"/>
      <c r="K131" s="283"/>
      <c r="M131" s="285" t="s">
        <v>281</v>
      </c>
      <c r="O131" s="267"/>
    </row>
    <row r="132" spans="1:15" ht="12.75" customHeight="1">
      <c r="A132" s="276"/>
      <c r="B132" s="277"/>
      <c r="C132" s="278" t="s">
        <v>288</v>
      </c>
      <c r="D132" s="278"/>
      <c r="E132" s="279">
        <v>0</v>
      </c>
      <c r="F132" s="280"/>
      <c r="G132" s="281"/>
      <c r="H132" s="282"/>
      <c r="I132" s="283"/>
      <c r="J132" s="284"/>
      <c r="K132" s="283"/>
      <c r="M132" s="285" t="s">
        <v>288</v>
      </c>
      <c r="O132" s="267"/>
    </row>
    <row r="133" spans="1:15" ht="12.75" customHeight="1">
      <c r="A133" s="276"/>
      <c r="B133" s="277"/>
      <c r="C133" s="278" t="s">
        <v>289</v>
      </c>
      <c r="D133" s="278"/>
      <c r="E133" s="279">
        <v>0</v>
      </c>
      <c r="F133" s="280"/>
      <c r="G133" s="281"/>
      <c r="H133" s="282"/>
      <c r="I133" s="283"/>
      <c r="J133" s="284"/>
      <c r="K133" s="283"/>
      <c r="M133" s="285" t="s">
        <v>289</v>
      </c>
      <c r="O133" s="267"/>
    </row>
    <row r="134" spans="1:80" ht="22.5">
      <c r="A134" s="268">
        <v>29</v>
      </c>
      <c r="B134" s="269" t="s">
        <v>290</v>
      </c>
      <c r="C134" s="270" t="s">
        <v>291</v>
      </c>
      <c r="D134" s="271" t="s">
        <v>199</v>
      </c>
      <c r="E134" s="272">
        <v>88</v>
      </c>
      <c r="F134" s="272">
        <v>0</v>
      </c>
      <c r="G134" s="273">
        <f>E134*F134</f>
        <v>0</v>
      </c>
      <c r="H134" s="274">
        <v>0.059</v>
      </c>
      <c r="I134" s="275">
        <f>E134*H134</f>
        <v>5.192</v>
      </c>
      <c r="J134" s="274"/>
      <c r="K134" s="275">
        <f>E134*J134</f>
        <v>0</v>
      </c>
      <c r="O134" s="267">
        <v>2</v>
      </c>
      <c r="AA134" s="237">
        <v>3</v>
      </c>
      <c r="AB134" s="237">
        <v>1</v>
      </c>
      <c r="AC134" s="237">
        <v>45</v>
      </c>
      <c r="AZ134" s="237">
        <v>1</v>
      </c>
      <c r="BA134" s="237">
        <f>IF(AZ134=1,G134,0)</f>
        <v>0</v>
      </c>
      <c r="BB134" s="237">
        <f>IF(AZ134=2,G134,0)</f>
        <v>0</v>
      </c>
      <c r="BC134" s="237">
        <f>IF(AZ134=3,G134,0)</f>
        <v>0</v>
      </c>
      <c r="BD134" s="237">
        <f>IF(AZ134=4,G134,0)</f>
        <v>0</v>
      </c>
      <c r="BE134" s="237">
        <f>IF(AZ134=5,G134,0)</f>
        <v>0</v>
      </c>
      <c r="CA134" s="267">
        <v>3</v>
      </c>
      <c r="CB134" s="267">
        <v>1</v>
      </c>
    </row>
    <row r="135" spans="1:15" ht="12.75" customHeight="1">
      <c r="A135" s="276"/>
      <c r="B135" s="277"/>
      <c r="C135" s="278" t="s">
        <v>292</v>
      </c>
      <c r="D135" s="278"/>
      <c r="E135" s="279">
        <v>88</v>
      </c>
      <c r="F135" s="280"/>
      <c r="G135" s="281"/>
      <c r="H135" s="282"/>
      <c r="I135" s="283"/>
      <c r="J135" s="284"/>
      <c r="K135" s="283"/>
      <c r="M135" s="285" t="s">
        <v>292</v>
      </c>
      <c r="O135" s="267"/>
    </row>
    <row r="136" spans="1:15" ht="12.75" customHeight="1">
      <c r="A136" s="276"/>
      <c r="B136" s="277"/>
      <c r="C136" s="278" t="s">
        <v>293</v>
      </c>
      <c r="D136" s="278"/>
      <c r="E136" s="279">
        <v>0</v>
      </c>
      <c r="F136" s="280"/>
      <c r="G136" s="281"/>
      <c r="H136" s="282"/>
      <c r="I136" s="283"/>
      <c r="J136" s="284"/>
      <c r="K136" s="283"/>
      <c r="M136" s="285" t="s">
        <v>293</v>
      </c>
      <c r="O136" s="267"/>
    </row>
    <row r="137" spans="1:15" ht="12.75" customHeight="1">
      <c r="A137" s="276"/>
      <c r="B137" s="277"/>
      <c r="C137" s="278" t="s">
        <v>274</v>
      </c>
      <c r="D137" s="278"/>
      <c r="E137" s="279">
        <v>0</v>
      </c>
      <c r="F137" s="280"/>
      <c r="G137" s="281"/>
      <c r="H137" s="282"/>
      <c r="I137" s="283"/>
      <c r="J137" s="284"/>
      <c r="K137" s="283"/>
      <c r="M137" s="285" t="s">
        <v>274</v>
      </c>
      <c r="O137" s="267"/>
    </row>
    <row r="138" spans="1:15" ht="12.75" customHeight="1">
      <c r="A138" s="276"/>
      <c r="B138" s="277"/>
      <c r="C138" s="278" t="s">
        <v>294</v>
      </c>
      <c r="D138" s="278"/>
      <c r="E138" s="279">
        <v>0</v>
      </c>
      <c r="F138" s="280"/>
      <c r="G138" s="281"/>
      <c r="H138" s="282"/>
      <c r="I138" s="283"/>
      <c r="J138" s="284"/>
      <c r="K138" s="283"/>
      <c r="M138" s="285" t="s">
        <v>294</v>
      </c>
      <c r="O138" s="267"/>
    </row>
    <row r="139" spans="1:80" ht="22.5">
      <c r="A139" s="268">
        <v>30</v>
      </c>
      <c r="B139" s="269" t="s">
        <v>295</v>
      </c>
      <c r="C139" s="270" t="s">
        <v>296</v>
      </c>
      <c r="D139" s="271" t="s">
        <v>199</v>
      </c>
      <c r="E139" s="272">
        <v>92</v>
      </c>
      <c r="F139" s="272">
        <v>0</v>
      </c>
      <c r="G139" s="273">
        <f>E139*F139</f>
        <v>0</v>
      </c>
      <c r="H139" s="274">
        <v>0.0858</v>
      </c>
      <c r="I139" s="275">
        <f>E139*H139</f>
        <v>7.8936</v>
      </c>
      <c r="J139" s="274"/>
      <c r="K139" s="275">
        <f>E139*J139</f>
        <v>0</v>
      </c>
      <c r="O139" s="267">
        <v>2</v>
      </c>
      <c r="AA139" s="237">
        <v>3</v>
      </c>
      <c r="AB139" s="237">
        <v>1</v>
      </c>
      <c r="AC139" s="237">
        <v>46</v>
      </c>
      <c r="AZ139" s="237">
        <v>1</v>
      </c>
      <c r="BA139" s="237">
        <f>IF(AZ139=1,G139,0)</f>
        <v>0</v>
      </c>
      <c r="BB139" s="237">
        <f>IF(AZ139=2,G139,0)</f>
        <v>0</v>
      </c>
      <c r="BC139" s="237">
        <f>IF(AZ139=3,G139,0)</f>
        <v>0</v>
      </c>
      <c r="BD139" s="237">
        <f>IF(AZ139=4,G139,0)</f>
        <v>0</v>
      </c>
      <c r="BE139" s="237">
        <f>IF(AZ139=5,G139,0)</f>
        <v>0</v>
      </c>
      <c r="CA139" s="267">
        <v>3</v>
      </c>
      <c r="CB139" s="267">
        <v>1</v>
      </c>
    </row>
    <row r="140" spans="1:15" ht="12.75" customHeight="1">
      <c r="A140" s="276"/>
      <c r="B140" s="277"/>
      <c r="C140" s="278" t="s">
        <v>297</v>
      </c>
      <c r="D140" s="278"/>
      <c r="E140" s="279">
        <v>92</v>
      </c>
      <c r="F140" s="280"/>
      <c r="G140" s="281"/>
      <c r="H140" s="282"/>
      <c r="I140" s="283"/>
      <c r="J140" s="284"/>
      <c r="K140" s="283"/>
      <c r="M140" s="285" t="s">
        <v>297</v>
      </c>
      <c r="O140" s="267"/>
    </row>
    <row r="141" spans="1:15" ht="12.75" customHeight="1">
      <c r="A141" s="276"/>
      <c r="B141" s="277"/>
      <c r="C141" s="278" t="s">
        <v>298</v>
      </c>
      <c r="D141" s="278"/>
      <c r="E141" s="279">
        <v>0</v>
      </c>
      <c r="F141" s="280"/>
      <c r="G141" s="281"/>
      <c r="H141" s="282"/>
      <c r="I141" s="283"/>
      <c r="J141" s="284"/>
      <c r="K141" s="283"/>
      <c r="M141" s="285" t="s">
        <v>298</v>
      </c>
      <c r="O141" s="267"/>
    </row>
    <row r="142" spans="1:15" ht="12.75" customHeight="1">
      <c r="A142" s="276"/>
      <c r="B142" s="277"/>
      <c r="C142" s="278" t="s">
        <v>274</v>
      </c>
      <c r="D142" s="278"/>
      <c r="E142" s="279">
        <v>0</v>
      </c>
      <c r="F142" s="280"/>
      <c r="G142" s="281"/>
      <c r="H142" s="282"/>
      <c r="I142" s="283"/>
      <c r="J142" s="284"/>
      <c r="K142" s="283"/>
      <c r="M142" s="285" t="s">
        <v>274</v>
      </c>
      <c r="O142" s="267"/>
    </row>
    <row r="143" spans="1:15" ht="12.75" customHeight="1">
      <c r="A143" s="276"/>
      <c r="B143" s="277"/>
      <c r="C143" s="278" t="s">
        <v>299</v>
      </c>
      <c r="D143" s="278"/>
      <c r="E143" s="279">
        <v>0</v>
      </c>
      <c r="F143" s="280"/>
      <c r="G143" s="281"/>
      <c r="H143" s="282"/>
      <c r="I143" s="283"/>
      <c r="J143" s="284"/>
      <c r="K143" s="283"/>
      <c r="M143" s="285" t="s">
        <v>299</v>
      </c>
      <c r="O143" s="267"/>
    </row>
    <row r="144" spans="1:15" ht="12.75" customHeight="1">
      <c r="A144" s="276"/>
      <c r="B144" s="277"/>
      <c r="C144" s="278" t="s">
        <v>300</v>
      </c>
      <c r="D144" s="278"/>
      <c r="E144" s="279">
        <v>0</v>
      </c>
      <c r="F144" s="280"/>
      <c r="G144" s="281"/>
      <c r="H144" s="282"/>
      <c r="I144" s="283"/>
      <c r="J144" s="284"/>
      <c r="K144" s="283"/>
      <c r="M144" s="285" t="s">
        <v>300</v>
      </c>
      <c r="O144" s="267"/>
    </row>
    <row r="145" spans="1:80" ht="22.5">
      <c r="A145" s="268">
        <v>31</v>
      </c>
      <c r="B145" s="269" t="s">
        <v>301</v>
      </c>
      <c r="C145" s="270" t="s">
        <v>302</v>
      </c>
      <c r="D145" s="271" t="s">
        <v>199</v>
      </c>
      <c r="E145" s="272">
        <v>20</v>
      </c>
      <c r="F145" s="272">
        <v>0</v>
      </c>
      <c r="G145" s="273">
        <f>E145*F145</f>
        <v>0</v>
      </c>
      <c r="H145" s="274">
        <v>0.117</v>
      </c>
      <c r="I145" s="275">
        <f>E145*H145</f>
        <v>2.34</v>
      </c>
      <c r="J145" s="274"/>
      <c r="K145" s="275">
        <f>E145*J145</f>
        <v>0</v>
      </c>
      <c r="O145" s="267">
        <v>2</v>
      </c>
      <c r="AA145" s="237">
        <v>3</v>
      </c>
      <c r="AB145" s="237">
        <v>1</v>
      </c>
      <c r="AC145" s="237">
        <v>47</v>
      </c>
      <c r="AZ145" s="237">
        <v>1</v>
      </c>
      <c r="BA145" s="237">
        <f>IF(AZ145=1,G145,0)</f>
        <v>0</v>
      </c>
      <c r="BB145" s="237">
        <f>IF(AZ145=2,G145,0)</f>
        <v>0</v>
      </c>
      <c r="BC145" s="237">
        <f>IF(AZ145=3,G145,0)</f>
        <v>0</v>
      </c>
      <c r="BD145" s="237">
        <f>IF(AZ145=4,G145,0)</f>
        <v>0</v>
      </c>
      <c r="BE145" s="237">
        <f>IF(AZ145=5,G145,0)</f>
        <v>0</v>
      </c>
      <c r="CA145" s="267">
        <v>3</v>
      </c>
      <c r="CB145" s="267">
        <v>1</v>
      </c>
    </row>
    <row r="146" spans="1:15" ht="12.75" customHeight="1">
      <c r="A146" s="276"/>
      <c r="B146" s="277"/>
      <c r="C146" s="278" t="s">
        <v>303</v>
      </c>
      <c r="D146" s="278"/>
      <c r="E146" s="279">
        <v>20</v>
      </c>
      <c r="F146" s="280"/>
      <c r="G146" s="281"/>
      <c r="H146" s="282"/>
      <c r="I146" s="283"/>
      <c r="J146" s="284"/>
      <c r="K146" s="283"/>
      <c r="M146" s="285" t="s">
        <v>303</v>
      </c>
      <c r="O146" s="267"/>
    </row>
    <row r="147" spans="1:15" ht="12.75" customHeight="1">
      <c r="A147" s="276"/>
      <c r="B147" s="277"/>
      <c r="C147" s="278" t="s">
        <v>304</v>
      </c>
      <c r="D147" s="278"/>
      <c r="E147" s="279">
        <v>0</v>
      </c>
      <c r="F147" s="280"/>
      <c r="G147" s="281"/>
      <c r="H147" s="282"/>
      <c r="I147" s="283"/>
      <c r="J147" s="284"/>
      <c r="K147" s="283"/>
      <c r="M147" s="285" t="s">
        <v>304</v>
      </c>
      <c r="O147" s="267"/>
    </row>
    <row r="148" spans="1:15" ht="12.75" customHeight="1">
      <c r="A148" s="276"/>
      <c r="B148" s="277"/>
      <c r="C148" s="278" t="s">
        <v>281</v>
      </c>
      <c r="D148" s="278"/>
      <c r="E148" s="279">
        <v>0</v>
      </c>
      <c r="F148" s="280"/>
      <c r="G148" s="281"/>
      <c r="H148" s="282"/>
      <c r="I148" s="283"/>
      <c r="J148" s="284"/>
      <c r="K148" s="283"/>
      <c r="M148" s="285" t="s">
        <v>281</v>
      </c>
      <c r="O148" s="267"/>
    </row>
    <row r="149" spans="1:15" ht="12.75" customHeight="1">
      <c r="A149" s="276"/>
      <c r="B149" s="277"/>
      <c r="C149" s="278" t="s">
        <v>305</v>
      </c>
      <c r="D149" s="278"/>
      <c r="E149" s="279">
        <v>0</v>
      </c>
      <c r="F149" s="280"/>
      <c r="G149" s="281"/>
      <c r="H149" s="282"/>
      <c r="I149" s="283"/>
      <c r="J149" s="284"/>
      <c r="K149" s="283"/>
      <c r="M149" s="285" t="s">
        <v>305</v>
      </c>
      <c r="O149" s="267"/>
    </row>
    <row r="150" spans="1:15" ht="12.75" customHeight="1">
      <c r="A150" s="276"/>
      <c r="B150" s="277"/>
      <c r="C150" s="278" t="s">
        <v>294</v>
      </c>
      <c r="D150" s="278"/>
      <c r="E150" s="279">
        <v>0</v>
      </c>
      <c r="F150" s="280"/>
      <c r="G150" s="281"/>
      <c r="H150" s="282"/>
      <c r="I150" s="283"/>
      <c r="J150" s="284"/>
      <c r="K150" s="283"/>
      <c r="M150" s="285" t="s">
        <v>294</v>
      </c>
      <c r="O150" s="267"/>
    </row>
    <row r="151" spans="1:80" ht="22.5">
      <c r="A151" s="268">
        <v>32</v>
      </c>
      <c r="B151" s="269" t="s">
        <v>306</v>
      </c>
      <c r="C151" s="270" t="s">
        <v>307</v>
      </c>
      <c r="D151" s="271" t="s">
        <v>199</v>
      </c>
      <c r="E151" s="272">
        <v>40</v>
      </c>
      <c r="F151" s="272">
        <v>0</v>
      </c>
      <c r="G151" s="273">
        <f>E151*F151</f>
        <v>0</v>
      </c>
      <c r="H151" s="274">
        <v>0.039</v>
      </c>
      <c r="I151" s="275">
        <f>E151*H151</f>
        <v>1.56</v>
      </c>
      <c r="J151" s="274"/>
      <c r="K151" s="275">
        <f>E151*J151</f>
        <v>0</v>
      </c>
      <c r="O151" s="267">
        <v>2</v>
      </c>
      <c r="AA151" s="237">
        <v>3</v>
      </c>
      <c r="AB151" s="237">
        <v>1</v>
      </c>
      <c r="AC151" s="237">
        <v>48</v>
      </c>
      <c r="AZ151" s="237">
        <v>1</v>
      </c>
      <c r="BA151" s="237">
        <f>IF(AZ151=1,G151,0)</f>
        <v>0</v>
      </c>
      <c r="BB151" s="237">
        <f>IF(AZ151=2,G151,0)</f>
        <v>0</v>
      </c>
      <c r="BC151" s="237">
        <f>IF(AZ151=3,G151,0)</f>
        <v>0</v>
      </c>
      <c r="BD151" s="237">
        <f>IF(AZ151=4,G151,0)</f>
        <v>0</v>
      </c>
      <c r="BE151" s="237">
        <f>IF(AZ151=5,G151,0)</f>
        <v>0</v>
      </c>
      <c r="CA151" s="267">
        <v>3</v>
      </c>
      <c r="CB151" s="267">
        <v>1</v>
      </c>
    </row>
    <row r="152" spans="1:15" ht="12.75" customHeight="1">
      <c r="A152" s="276"/>
      <c r="B152" s="277"/>
      <c r="C152" s="278" t="s">
        <v>308</v>
      </c>
      <c r="D152" s="278"/>
      <c r="E152" s="279">
        <v>40</v>
      </c>
      <c r="F152" s="280"/>
      <c r="G152" s="281"/>
      <c r="H152" s="282"/>
      <c r="I152" s="283"/>
      <c r="J152" s="284"/>
      <c r="K152" s="283"/>
      <c r="M152" s="285" t="s">
        <v>308</v>
      </c>
      <c r="O152" s="267"/>
    </row>
    <row r="153" spans="1:15" ht="12.75" customHeight="1">
      <c r="A153" s="276"/>
      <c r="B153" s="277"/>
      <c r="C153" s="278" t="s">
        <v>309</v>
      </c>
      <c r="D153" s="278"/>
      <c r="E153" s="279">
        <v>0</v>
      </c>
      <c r="F153" s="280"/>
      <c r="G153" s="281"/>
      <c r="H153" s="282"/>
      <c r="I153" s="283"/>
      <c r="J153" s="284"/>
      <c r="K153" s="283"/>
      <c r="M153" s="285" t="s">
        <v>309</v>
      </c>
      <c r="O153" s="267"/>
    </row>
    <row r="154" spans="1:15" ht="12.75" customHeight="1">
      <c r="A154" s="276"/>
      <c r="B154" s="277"/>
      <c r="C154" s="278" t="s">
        <v>281</v>
      </c>
      <c r="D154" s="278"/>
      <c r="E154" s="279">
        <v>0</v>
      </c>
      <c r="F154" s="280"/>
      <c r="G154" s="281"/>
      <c r="H154" s="282"/>
      <c r="I154" s="283"/>
      <c r="J154" s="284"/>
      <c r="K154" s="283"/>
      <c r="M154" s="285" t="s">
        <v>281</v>
      </c>
      <c r="O154" s="267"/>
    </row>
    <row r="155" spans="1:15" ht="12.75" customHeight="1">
      <c r="A155" s="276"/>
      <c r="B155" s="277"/>
      <c r="C155" s="278" t="s">
        <v>299</v>
      </c>
      <c r="D155" s="278"/>
      <c r="E155" s="279">
        <v>0</v>
      </c>
      <c r="F155" s="280"/>
      <c r="G155" s="281"/>
      <c r="H155" s="282"/>
      <c r="I155" s="283"/>
      <c r="J155" s="284"/>
      <c r="K155" s="283"/>
      <c r="M155" s="285" t="s">
        <v>299</v>
      </c>
      <c r="O155" s="267"/>
    </row>
    <row r="156" spans="1:15" ht="12.75" customHeight="1">
      <c r="A156" s="276"/>
      <c r="B156" s="277"/>
      <c r="C156" s="278" t="s">
        <v>294</v>
      </c>
      <c r="D156" s="278"/>
      <c r="E156" s="279">
        <v>0</v>
      </c>
      <c r="F156" s="280"/>
      <c r="G156" s="281"/>
      <c r="H156" s="282"/>
      <c r="I156" s="283"/>
      <c r="J156" s="284"/>
      <c r="K156" s="283"/>
      <c r="M156" s="285" t="s">
        <v>294</v>
      </c>
      <c r="O156" s="267"/>
    </row>
    <row r="157" spans="1:80" ht="22.5">
      <c r="A157" s="268">
        <v>33</v>
      </c>
      <c r="B157" s="269" t="s">
        <v>310</v>
      </c>
      <c r="C157" s="270" t="s">
        <v>311</v>
      </c>
      <c r="D157" s="271" t="s">
        <v>199</v>
      </c>
      <c r="E157" s="272">
        <v>11</v>
      </c>
      <c r="F157" s="272">
        <v>0</v>
      </c>
      <c r="G157" s="273">
        <f>E157*F157</f>
        <v>0</v>
      </c>
      <c r="H157" s="274">
        <v>0.014</v>
      </c>
      <c r="I157" s="275">
        <f>E157*H157</f>
        <v>0.154</v>
      </c>
      <c r="J157" s="274"/>
      <c r="K157" s="275">
        <f>E157*J157</f>
        <v>0</v>
      </c>
      <c r="O157" s="267">
        <v>2</v>
      </c>
      <c r="AA157" s="237">
        <v>3</v>
      </c>
      <c r="AB157" s="237">
        <v>1</v>
      </c>
      <c r="AC157" s="237">
        <v>49</v>
      </c>
      <c r="AZ157" s="237">
        <v>1</v>
      </c>
      <c r="BA157" s="237">
        <f>IF(AZ157=1,G157,0)</f>
        <v>0</v>
      </c>
      <c r="BB157" s="237">
        <f>IF(AZ157=2,G157,0)</f>
        <v>0</v>
      </c>
      <c r="BC157" s="237">
        <f>IF(AZ157=3,G157,0)</f>
        <v>0</v>
      </c>
      <c r="BD157" s="237">
        <f>IF(AZ157=4,G157,0)</f>
        <v>0</v>
      </c>
      <c r="BE157" s="237">
        <f>IF(AZ157=5,G157,0)</f>
        <v>0</v>
      </c>
      <c r="CA157" s="267">
        <v>3</v>
      </c>
      <c r="CB157" s="267">
        <v>1</v>
      </c>
    </row>
    <row r="158" spans="1:15" ht="12.75" customHeight="1">
      <c r="A158" s="276"/>
      <c r="B158" s="277"/>
      <c r="C158" s="278" t="s">
        <v>312</v>
      </c>
      <c r="D158" s="278"/>
      <c r="E158" s="279">
        <v>11</v>
      </c>
      <c r="F158" s="280"/>
      <c r="G158" s="281"/>
      <c r="H158" s="282"/>
      <c r="I158" s="283"/>
      <c r="J158" s="284"/>
      <c r="K158" s="283"/>
      <c r="M158" s="285" t="s">
        <v>312</v>
      </c>
      <c r="O158" s="267"/>
    </row>
    <row r="159" spans="1:15" ht="12.75" customHeight="1">
      <c r="A159" s="276"/>
      <c r="B159" s="277"/>
      <c r="C159" s="278" t="s">
        <v>273</v>
      </c>
      <c r="D159" s="278"/>
      <c r="E159" s="279">
        <v>0</v>
      </c>
      <c r="F159" s="280"/>
      <c r="G159" s="281"/>
      <c r="H159" s="282"/>
      <c r="I159" s="283"/>
      <c r="J159" s="284"/>
      <c r="K159" s="283"/>
      <c r="M159" s="285" t="s">
        <v>273</v>
      </c>
      <c r="O159" s="267"/>
    </row>
    <row r="160" spans="1:15" ht="12.75" customHeight="1">
      <c r="A160" s="276"/>
      <c r="B160" s="277"/>
      <c r="C160" s="278" t="s">
        <v>313</v>
      </c>
      <c r="D160" s="278"/>
      <c r="E160" s="279">
        <v>0</v>
      </c>
      <c r="F160" s="280"/>
      <c r="G160" s="281"/>
      <c r="H160" s="282"/>
      <c r="I160" s="283"/>
      <c r="J160" s="284"/>
      <c r="K160" s="283"/>
      <c r="M160" s="285" t="s">
        <v>313</v>
      </c>
      <c r="O160" s="267"/>
    </row>
    <row r="161" spans="1:15" ht="12.75" customHeight="1">
      <c r="A161" s="276"/>
      <c r="B161" s="277"/>
      <c r="C161" s="278" t="s">
        <v>299</v>
      </c>
      <c r="D161" s="278"/>
      <c r="E161" s="279">
        <v>0</v>
      </c>
      <c r="F161" s="280"/>
      <c r="G161" s="281"/>
      <c r="H161" s="282"/>
      <c r="I161" s="283"/>
      <c r="J161" s="284"/>
      <c r="K161" s="283"/>
      <c r="M161" s="285" t="s">
        <v>299</v>
      </c>
      <c r="O161" s="267"/>
    </row>
    <row r="162" spans="1:15" ht="12.75" customHeight="1">
      <c r="A162" s="276"/>
      <c r="B162" s="277"/>
      <c r="C162" s="278" t="s">
        <v>294</v>
      </c>
      <c r="D162" s="278"/>
      <c r="E162" s="279">
        <v>0</v>
      </c>
      <c r="F162" s="280"/>
      <c r="G162" s="281"/>
      <c r="H162" s="282"/>
      <c r="I162" s="283"/>
      <c r="J162" s="284"/>
      <c r="K162" s="283"/>
      <c r="M162" s="285" t="s">
        <v>294</v>
      </c>
      <c r="O162" s="267"/>
    </row>
    <row r="163" spans="1:80" ht="22.5">
      <c r="A163" s="268">
        <v>34</v>
      </c>
      <c r="B163" s="269" t="s">
        <v>314</v>
      </c>
      <c r="C163" s="270" t="s">
        <v>315</v>
      </c>
      <c r="D163" s="271" t="s">
        <v>199</v>
      </c>
      <c r="E163" s="272">
        <v>20</v>
      </c>
      <c r="F163" s="272">
        <v>0</v>
      </c>
      <c r="G163" s="273">
        <f>E163*F163</f>
        <v>0</v>
      </c>
      <c r="H163" s="274">
        <v>0.151</v>
      </c>
      <c r="I163" s="275">
        <f>E163*H163</f>
        <v>3.02</v>
      </c>
      <c r="J163" s="274"/>
      <c r="K163" s="275">
        <f>E163*J163</f>
        <v>0</v>
      </c>
      <c r="O163" s="267">
        <v>2</v>
      </c>
      <c r="AA163" s="237">
        <v>3</v>
      </c>
      <c r="AB163" s="237">
        <v>1</v>
      </c>
      <c r="AC163" s="237">
        <v>50</v>
      </c>
      <c r="AZ163" s="237">
        <v>1</v>
      </c>
      <c r="BA163" s="237">
        <f>IF(AZ163=1,G163,0)</f>
        <v>0</v>
      </c>
      <c r="BB163" s="237">
        <f>IF(AZ163=2,G163,0)</f>
        <v>0</v>
      </c>
      <c r="BC163" s="237">
        <f>IF(AZ163=3,G163,0)</f>
        <v>0</v>
      </c>
      <c r="BD163" s="237">
        <f>IF(AZ163=4,G163,0)</f>
        <v>0</v>
      </c>
      <c r="BE163" s="237">
        <f>IF(AZ163=5,G163,0)</f>
        <v>0</v>
      </c>
      <c r="CA163" s="267">
        <v>3</v>
      </c>
      <c r="CB163" s="267">
        <v>1</v>
      </c>
    </row>
    <row r="164" spans="1:15" ht="12.75" customHeight="1">
      <c r="A164" s="276"/>
      <c r="B164" s="277"/>
      <c r="C164" s="278" t="s">
        <v>303</v>
      </c>
      <c r="D164" s="278"/>
      <c r="E164" s="279">
        <v>20</v>
      </c>
      <c r="F164" s="280"/>
      <c r="G164" s="281"/>
      <c r="H164" s="282"/>
      <c r="I164" s="283"/>
      <c r="J164" s="284"/>
      <c r="K164" s="283"/>
      <c r="M164" s="285" t="s">
        <v>303</v>
      </c>
      <c r="O164" s="267"/>
    </row>
    <row r="165" spans="1:15" ht="12.75" customHeight="1">
      <c r="A165" s="276"/>
      <c r="B165" s="277"/>
      <c r="C165" s="278" t="s">
        <v>316</v>
      </c>
      <c r="D165" s="278"/>
      <c r="E165" s="279">
        <v>0</v>
      </c>
      <c r="F165" s="280"/>
      <c r="G165" s="281"/>
      <c r="H165" s="282"/>
      <c r="I165" s="283"/>
      <c r="J165" s="284"/>
      <c r="K165" s="283"/>
      <c r="M165" s="285" t="s">
        <v>316</v>
      </c>
      <c r="O165" s="267"/>
    </row>
    <row r="166" spans="1:15" ht="12.8" customHeight="1">
      <c r="A166" s="276"/>
      <c r="B166" s="277"/>
      <c r="C166" s="278" t="s">
        <v>274</v>
      </c>
      <c r="D166" s="278"/>
      <c r="E166" s="279">
        <v>0</v>
      </c>
      <c r="F166" s="280"/>
      <c r="G166" s="281"/>
      <c r="H166" s="282"/>
      <c r="I166" s="283"/>
      <c r="J166" s="284"/>
      <c r="K166" s="283"/>
      <c r="M166" s="285" t="s">
        <v>274</v>
      </c>
      <c r="O166" s="267"/>
    </row>
    <row r="167" spans="1:15" ht="12.75" customHeight="1">
      <c r="A167" s="276"/>
      <c r="B167" s="277"/>
      <c r="C167" s="278" t="s">
        <v>288</v>
      </c>
      <c r="D167" s="278"/>
      <c r="E167" s="279">
        <v>0</v>
      </c>
      <c r="F167" s="280"/>
      <c r="G167" s="281"/>
      <c r="H167" s="282"/>
      <c r="I167" s="283"/>
      <c r="J167" s="284"/>
      <c r="K167" s="283"/>
      <c r="M167" s="285" t="s">
        <v>288</v>
      </c>
      <c r="O167" s="267"/>
    </row>
    <row r="168" spans="1:15" ht="12.75" customHeight="1">
      <c r="A168" s="276"/>
      <c r="B168" s="277"/>
      <c r="C168" s="278" t="s">
        <v>294</v>
      </c>
      <c r="D168" s="278"/>
      <c r="E168" s="279">
        <v>0</v>
      </c>
      <c r="F168" s="280"/>
      <c r="G168" s="281"/>
      <c r="H168" s="282"/>
      <c r="I168" s="283"/>
      <c r="J168" s="284"/>
      <c r="K168" s="283"/>
      <c r="M168" s="285" t="s">
        <v>294</v>
      </c>
      <c r="O168" s="267"/>
    </row>
    <row r="169" spans="1:80" ht="22.5">
      <c r="A169" s="268">
        <v>35</v>
      </c>
      <c r="B169" s="269" t="s">
        <v>317</v>
      </c>
      <c r="C169" s="270" t="s">
        <v>318</v>
      </c>
      <c r="D169" s="271" t="s">
        <v>199</v>
      </c>
      <c r="E169" s="272">
        <v>20</v>
      </c>
      <c r="F169" s="272">
        <v>0</v>
      </c>
      <c r="G169" s="273">
        <f>E169*F169</f>
        <v>0</v>
      </c>
      <c r="H169" s="274">
        <v>0.166</v>
      </c>
      <c r="I169" s="275">
        <f>E169*H169</f>
        <v>3.32</v>
      </c>
      <c r="J169" s="274"/>
      <c r="K169" s="275">
        <f>E169*J169</f>
        <v>0</v>
      </c>
      <c r="O169" s="267">
        <v>2</v>
      </c>
      <c r="AA169" s="237">
        <v>3</v>
      </c>
      <c r="AB169" s="237">
        <v>1</v>
      </c>
      <c r="AC169" s="237">
        <v>51</v>
      </c>
      <c r="AZ169" s="237">
        <v>1</v>
      </c>
      <c r="BA169" s="237">
        <f>IF(AZ169=1,G169,0)</f>
        <v>0</v>
      </c>
      <c r="BB169" s="237">
        <f>IF(AZ169=2,G169,0)</f>
        <v>0</v>
      </c>
      <c r="BC169" s="237">
        <f>IF(AZ169=3,G169,0)</f>
        <v>0</v>
      </c>
      <c r="BD169" s="237">
        <f>IF(AZ169=4,G169,0)</f>
        <v>0</v>
      </c>
      <c r="BE169" s="237">
        <f>IF(AZ169=5,G169,0)</f>
        <v>0</v>
      </c>
      <c r="CA169" s="267">
        <v>3</v>
      </c>
      <c r="CB169" s="267">
        <v>1</v>
      </c>
    </row>
    <row r="170" spans="1:15" ht="12.75" customHeight="1">
      <c r="A170" s="276"/>
      <c r="B170" s="277"/>
      <c r="C170" s="278" t="s">
        <v>303</v>
      </c>
      <c r="D170" s="278"/>
      <c r="E170" s="279">
        <v>20</v>
      </c>
      <c r="F170" s="280"/>
      <c r="G170" s="281"/>
      <c r="H170" s="282"/>
      <c r="I170" s="283"/>
      <c r="J170" s="284"/>
      <c r="K170" s="283"/>
      <c r="M170" s="285" t="s">
        <v>303</v>
      </c>
      <c r="O170" s="267"/>
    </row>
    <row r="171" spans="1:15" ht="12.75" customHeight="1">
      <c r="A171" s="276"/>
      <c r="B171" s="277"/>
      <c r="C171" s="278" t="s">
        <v>287</v>
      </c>
      <c r="D171" s="278"/>
      <c r="E171" s="279">
        <v>0</v>
      </c>
      <c r="F171" s="280"/>
      <c r="G171" s="281"/>
      <c r="H171" s="282"/>
      <c r="I171" s="283"/>
      <c r="J171" s="284"/>
      <c r="K171" s="283"/>
      <c r="M171" s="285" t="s">
        <v>287</v>
      </c>
      <c r="O171" s="267"/>
    </row>
    <row r="172" spans="1:15" ht="12.75" customHeight="1">
      <c r="A172" s="276"/>
      <c r="B172" s="277"/>
      <c r="C172" s="278" t="s">
        <v>281</v>
      </c>
      <c r="D172" s="278"/>
      <c r="E172" s="279">
        <v>0</v>
      </c>
      <c r="F172" s="280"/>
      <c r="G172" s="281"/>
      <c r="H172" s="282"/>
      <c r="I172" s="283"/>
      <c r="J172" s="284"/>
      <c r="K172" s="283"/>
      <c r="M172" s="285" t="s">
        <v>281</v>
      </c>
      <c r="O172" s="267"/>
    </row>
    <row r="173" spans="1:15" ht="12.75" customHeight="1">
      <c r="A173" s="276"/>
      <c r="B173" s="277"/>
      <c r="C173" s="278" t="s">
        <v>294</v>
      </c>
      <c r="D173" s="278"/>
      <c r="E173" s="279">
        <v>0</v>
      </c>
      <c r="F173" s="280"/>
      <c r="G173" s="281"/>
      <c r="H173" s="282"/>
      <c r="I173" s="283"/>
      <c r="J173" s="284"/>
      <c r="K173" s="283"/>
      <c r="M173" s="285" t="s">
        <v>294</v>
      </c>
      <c r="O173" s="267"/>
    </row>
    <row r="174" spans="1:80" ht="22.5">
      <c r="A174" s="268">
        <v>36</v>
      </c>
      <c r="B174" s="269" t="s">
        <v>319</v>
      </c>
      <c r="C174" s="270" t="s">
        <v>320</v>
      </c>
      <c r="D174" s="271" t="s">
        <v>199</v>
      </c>
      <c r="E174" s="272">
        <v>6</v>
      </c>
      <c r="F174" s="272">
        <v>0</v>
      </c>
      <c r="G174" s="273">
        <f>E174*F174</f>
        <v>0</v>
      </c>
      <c r="H174" s="274">
        <v>0.054</v>
      </c>
      <c r="I174" s="275">
        <f>E174*H174</f>
        <v>0.324</v>
      </c>
      <c r="J174" s="274"/>
      <c r="K174" s="275">
        <f>E174*J174</f>
        <v>0</v>
      </c>
      <c r="O174" s="267">
        <v>2</v>
      </c>
      <c r="AA174" s="237">
        <v>3</v>
      </c>
      <c r="AB174" s="237">
        <v>1</v>
      </c>
      <c r="AC174" s="237">
        <v>52</v>
      </c>
      <c r="AZ174" s="237">
        <v>1</v>
      </c>
      <c r="BA174" s="237">
        <f>IF(AZ174=1,G174,0)</f>
        <v>0</v>
      </c>
      <c r="BB174" s="237">
        <f>IF(AZ174=2,G174,0)</f>
        <v>0</v>
      </c>
      <c r="BC174" s="237">
        <f>IF(AZ174=3,G174,0)</f>
        <v>0</v>
      </c>
      <c r="BD174" s="237">
        <f>IF(AZ174=4,G174,0)</f>
        <v>0</v>
      </c>
      <c r="BE174" s="237">
        <f>IF(AZ174=5,G174,0)</f>
        <v>0</v>
      </c>
      <c r="CA174" s="267">
        <v>3</v>
      </c>
      <c r="CB174" s="267">
        <v>1</v>
      </c>
    </row>
    <row r="175" spans="1:15" ht="12.75" customHeight="1">
      <c r="A175" s="276"/>
      <c r="B175" s="277"/>
      <c r="C175" s="278" t="s">
        <v>321</v>
      </c>
      <c r="D175" s="278"/>
      <c r="E175" s="279">
        <v>6</v>
      </c>
      <c r="F175" s="280"/>
      <c r="G175" s="281"/>
      <c r="H175" s="282"/>
      <c r="I175" s="283"/>
      <c r="J175" s="284"/>
      <c r="K175" s="283"/>
      <c r="M175" s="285" t="s">
        <v>321</v>
      </c>
      <c r="O175" s="267"/>
    </row>
    <row r="176" spans="1:15" ht="12.75" customHeight="1">
      <c r="A176" s="276"/>
      <c r="B176" s="277"/>
      <c r="C176" s="278" t="s">
        <v>287</v>
      </c>
      <c r="D176" s="278"/>
      <c r="E176" s="279">
        <v>0</v>
      </c>
      <c r="F176" s="280"/>
      <c r="G176" s="281"/>
      <c r="H176" s="282"/>
      <c r="I176" s="283"/>
      <c r="J176" s="284"/>
      <c r="K176" s="283"/>
      <c r="M176" s="285" t="s">
        <v>287</v>
      </c>
      <c r="O176" s="267"/>
    </row>
    <row r="177" spans="1:15" ht="12.75" customHeight="1">
      <c r="A177" s="276"/>
      <c r="B177" s="277"/>
      <c r="C177" s="278" t="s">
        <v>313</v>
      </c>
      <c r="D177" s="278"/>
      <c r="E177" s="279">
        <v>0</v>
      </c>
      <c r="F177" s="280"/>
      <c r="G177" s="281"/>
      <c r="H177" s="282"/>
      <c r="I177" s="283"/>
      <c r="J177" s="284"/>
      <c r="K177" s="283"/>
      <c r="M177" s="285" t="s">
        <v>313</v>
      </c>
      <c r="O177" s="267"/>
    </row>
    <row r="178" spans="1:15" ht="12.75" customHeight="1">
      <c r="A178" s="276"/>
      <c r="B178" s="277"/>
      <c r="C178" s="278" t="s">
        <v>288</v>
      </c>
      <c r="D178" s="278"/>
      <c r="E178" s="279">
        <v>0</v>
      </c>
      <c r="F178" s="280"/>
      <c r="G178" s="281"/>
      <c r="H178" s="282"/>
      <c r="I178" s="283"/>
      <c r="J178" s="284"/>
      <c r="K178" s="283"/>
      <c r="M178" s="285" t="s">
        <v>288</v>
      </c>
      <c r="O178" s="267"/>
    </row>
    <row r="179" spans="1:15" ht="12.75" customHeight="1">
      <c r="A179" s="276"/>
      <c r="B179" s="277"/>
      <c r="C179" s="278" t="s">
        <v>294</v>
      </c>
      <c r="D179" s="278"/>
      <c r="E179" s="279">
        <v>0</v>
      </c>
      <c r="F179" s="280"/>
      <c r="G179" s="281"/>
      <c r="H179" s="282"/>
      <c r="I179" s="283"/>
      <c r="J179" s="284"/>
      <c r="K179" s="283"/>
      <c r="M179" s="285" t="s">
        <v>294</v>
      </c>
      <c r="O179" s="267"/>
    </row>
    <row r="180" spans="1:80" ht="22.5">
      <c r="A180" s="268">
        <v>37</v>
      </c>
      <c r="B180" s="269" t="s">
        <v>322</v>
      </c>
      <c r="C180" s="270" t="s">
        <v>323</v>
      </c>
      <c r="D180" s="271" t="s">
        <v>199</v>
      </c>
      <c r="E180" s="272">
        <v>7</v>
      </c>
      <c r="F180" s="272">
        <v>0</v>
      </c>
      <c r="G180" s="273">
        <f>E180*F180</f>
        <v>0</v>
      </c>
      <c r="H180" s="274">
        <v>0.031</v>
      </c>
      <c r="I180" s="275">
        <f>E180*H180</f>
        <v>0.217</v>
      </c>
      <c r="J180" s="274"/>
      <c r="K180" s="275">
        <f>E180*J180</f>
        <v>0</v>
      </c>
      <c r="O180" s="267">
        <v>2</v>
      </c>
      <c r="AA180" s="237">
        <v>3</v>
      </c>
      <c r="AB180" s="237">
        <v>1</v>
      </c>
      <c r="AC180" s="237">
        <v>53</v>
      </c>
      <c r="AZ180" s="237">
        <v>1</v>
      </c>
      <c r="BA180" s="237">
        <f>IF(AZ180=1,G180,0)</f>
        <v>0</v>
      </c>
      <c r="BB180" s="237">
        <f>IF(AZ180=2,G180,0)</f>
        <v>0</v>
      </c>
      <c r="BC180" s="237">
        <f>IF(AZ180=3,G180,0)</f>
        <v>0</v>
      </c>
      <c r="BD180" s="237">
        <f>IF(AZ180=4,G180,0)</f>
        <v>0</v>
      </c>
      <c r="BE180" s="237">
        <f>IF(AZ180=5,G180,0)</f>
        <v>0</v>
      </c>
      <c r="CA180" s="267">
        <v>3</v>
      </c>
      <c r="CB180" s="267">
        <v>1</v>
      </c>
    </row>
    <row r="181" spans="1:15" ht="12.75" customHeight="1">
      <c r="A181" s="276"/>
      <c r="B181" s="277"/>
      <c r="C181" s="278" t="s">
        <v>324</v>
      </c>
      <c r="D181" s="278"/>
      <c r="E181" s="279">
        <v>7</v>
      </c>
      <c r="F181" s="280"/>
      <c r="G181" s="281"/>
      <c r="H181" s="282"/>
      <c r="I181" s="283"/>
      <c r="J181" s="284"/>
      <c r="K181" s="283"/>
      <c r="M181" s="285" t="s">
        <v>324</v>
      </c>
      <c r="O181" s="267"/>
    </row>
    <row r="182" spans="1:15" ht="12.75" customHeight="1">
      <c r="A182" s="276"/>
      <c r="B182" s="277"/>
      <c r="C182" s="278" t="s">
        <v>287</v>
      </c>
      <c r="D182" s="278"/>
      <c r="E182" s="279">
        <v>0</v>
      </c>
      <c r="F182" s="280"/>
      <c r="G182" s="281"/>
      <c r="H182" s="282"/>
      <c r="I182" s="283"/>
      <c r="J182" s="284"/>
      <c r="K182" s="283"/>
      <c r="M182" s="285" t="s">
        <v>287</v>
      </c>
      <c r="O182" s="267"/>
    </row>
    <row r="183" spans="1:15" ht="12.75" customHeight="1">
      <c r="A183" s="276"/>
      <c r="B183" s="277"/>
      <c r="C183" s="278" t="s">
        <v>281</v>
      </c>
      <c r="D183" s="278"/>
      <c r="E183" s="279">
        <v>0</v>
      </c>
      <c r="F183" s="280"/>
      <c r="G183" s="281"/>
      <c r="H183" s="282"/>
      <c r="I183" s="283"/>
      <c r="J183" s="284"/>
      <c r="K183" s="283"/>
      <c r="M183" s="285" t="s">
        <v>281</v>
      </c>
      <c r="O183" s="267"/>
    </row>
    <row r="184" spans="1:15" ht="12.75" customHeight="1">
      <c r="A184" s="276"/>
      <c r="B184" s="277"/>
      <c r="C184" s="278" t="s">
        <v>299</v>
      </c>
      <c r="D184" s="278"/>
      <c r="E184" s="279">
        <v>0</v>
      </c>
      <c r="F184" s="280"/>
      <c r="G184" s="281"/>
      <c r="H184" s="282"/>
      <c r="I184" s="283"/>
      <c r="J184" s="284"/>
      <c r="K184" s="283"/>
      <c r="M184" s="285" t="s">
        <v>299</v>
      </c>
      <c r="O184" s="267"/>
    </row>
    <row r="185" spans="1:15" ht="12.75" customHeight="1">
      <c r="A185" s="276"/>
      <c r="B185" s="277"/>
      <c r="C185" s="278" t="s">
        <v>325</v>
      </c>
      <c r="D185" s="278"/>
      <c r="E185" s="279">
        <v>0</v>
      </c>
      <c r="F185" s="280"/>
      <c r="G185" s="281"/>
      <c r="H185" s="282"/>
      <c r="I185" s="283"/>
      <c r="J185" s="284"/>
      <c r="K185" s="283"/>
      <c r="M185" s="285" t="s">
        <v>325</v>
      </c>
      <c r="O185" s="267"/>
    </row>
    <row r="186" spans="1:15" ht="12.75" customHeight="1">
      <c r="A186" s="276"/>
      <c r="B186" s="277"/>
      <c r="C186" s="278" t="s">
        <v>326</v>
      </c>
      <c r="D186" s="278"/>
      <c r="E186" s="279">
        <v>0</v>
      </c>
      <c r="F186" s="280"/>
      <c r="G186" s="281"/>
      <c r="H186" s="282"/>
      <c r="I186" s="283"/>
      <c r="J186" s="284"/>
      <c r="K186" s="283"/>
      <c r="M186" s="285" t="s">
        <v>326</v>
      </c>
      <c r="O186" s="267"/>
    </row>
    <row r="187" spans="1:15" ht="12.75" customHeight="1">
      <c r="A187" s="276"/>
      <c r="B187" s="277"/>
      <c r="C187" s="278" t="s">
        <v>327</v>
      </c>
      <c r="D187" s="278"/>
      <c r="E187" s="279">
        <v>0</v>
      </c>
      <c r="F187" s="280"/>
      <c r="G187" s="281"/>
      <c r="H187" s="282"/>
      <c r="I187" s="283"/>
      <c r="J187" s="284"/>
      <c r="K187" s="283"/>
      <c r="M187" s="285" t="s">
        <v>327</v>
      </c>
      <c r="O187" s="267"/>
    </row>
    <row r="188" spans="1:80" ht="22.5">
      <c r="A188" s="268">
        <v>38</v>
      </c>
      <c r="B188" s="269" t="s">
        <v>328</v>
      </c>
      <c r="C188" s="270" t="s">
        <v>329</v>
      </c>
      <c r="D188" s="271" t="s">
        <v>199</v>
      </c>
      <c r="E188" s="272">
        <v>4</v>
      </c>
      <c r="F188" s="272">
        <v>0</v>
      </c>
      <c r="G188" s="273">
        <f>E188*F188</f>
        <v>0</v>
      </c>
      <c r="H188" s="274">
        <v>0.166</v>
      </c>
      <c r="I188" s="275">
        <f>E188*H188</f>
        <v>0.664</v>
      </c>
      <c r="J188" s="274"/>
      <c r="K188" s="275">
        <f>E188*J188</f>
        <v>0</v>
      </c>
      <c r="O188" s="267">
        <v>2</v>
      </c>
      <c r="AA188" s="237">
        <v>3</v>
      </c>
      <c r="AB188" s="237">
        <v>1</v>
      </c>
      <c r="AC188" s="237">
        <v>54</v>
      </c>
      <c r="AZ188" s="237">
        <v>1</v>
      </c>
      <c r="BA188" s="237">
        <f>IF(AZ188=1,G188,0)</f>
        <v>0</v>
      </c>
      <c r="BB188" s="237">
        <f>IF(AZ188=2,G188,0)</f>
        <v>0</v>
      </c>
      <c r="BC188" s="237">
        <f>IF(AZ188=3,G188,0)</f>
        <v>0</v>
      </c>
      <c r="BD188" s="237">
        <f>IF(AZ188=4,G188,0)</f>
        <v>0</v>
      </c>
      <c r="BE188" s="237">
        <f>IF(AZ188=5,G188,0)</f>
        <v>0</v>
      </c>
      <c r="CA188" s="267">
        <v>3</v>
      </c>
      <c r="CB188" s="267">
        <v>1</v>
      </c>
    </row>
    <row r="189" spans="1:15" ht="12.75" customHeight="1">
      <c r="A189" s="276"/>
      <c r="B189" s="277"/>
      <c r="C189" s="278" t="s">
        <v>330</v>
      </c>
      <c r="D189" s="278"/>
      <c r="E189" s="279">
        <v>4</v>
      </c>
      <c r="F189" s="280"/>
      <c r="G189" s="281"/>
      <c r="H189" s="282"/>
      <c r="I189" s="283"/>
      <c r="J189" s="284"/>
      <c r="K189" s="283"/>
      <c r="M189" s="285" t="s">
        <v>330</v>
      </c>
      <c r="O189" s="267"/>
    </row>
    <row r="190" spans="1:15" ht="12.75" customHeight="1">
      <c r="A190" s="276"/>
      <c r="B190" s="277"/>
      <c r="C190" s="278" t="s">
        <v>287</v>
      </c>
      <c r="D190" s="278"/>
      <c r="E190" s="279">
        <v>0</v>
      </c>
      <c r="F190" s="280"/>
      <c r="G190" s="281"/>
      <c r="H190" s="282"/>
      <c r="I190" s="283"/>
      <c r="J190" s="284"/>
      <c r="K190" s="283"/>
      <c r="M190" s="285" t="s">
        <v>287</v>
      </c>
      <c r="O190" s="267"/>
    </row>
    <row r="191" spans="1:15" ht="12.75" customHeight="1">
      <c r="A191" s="276"/>
      <c r="B191" s="277"/>
      <c r="C191" s="278" t="s">
        <v>331</v>
      </c>
      <c r="D191" s="278"/>
      <c r="E191" s="279">
        <v>0</v>
      </c>
      <c r="F191" s="280"/>
      <c r="G191" s="281"/>
      <c r="H191" s="282"/>
      <c r="I191" s="283"/>
      <c r="J191" s="284"/>
      <c r="K191" s="283"/>
      <c r="M191" s="285" t="s">
        <v>331</v>
      </c>
      <c r="O191" s="267"/>
    </row>
    <row r="192" spans="1:15" ht="12.75" customHeight="1">
      <c r="A192" s="276"/>
      <c r="B192" s="277"/>
      <c r="C192" s="278" t="s">
        <v>299</v>
      </c>
      <c r="D192" s="278"/>
      <c r="E192" s="279">
        <v>0</v>
      </c>
      <c r="F192" s="280"/>
      <c r="G192" s="281"/>
      <c r="H192" s="282"/>
      <c r="I192" s="283"/>
      <c r="J192" s="284"/>
      <c r="K192" s="283"/>
      <c r="M192" s="285" t="s">
        <v>299</v>
      </c>
      <c r="O192" s="267"/>
    </row>
    <row r="193" spans="1:15" ht="12.75" customHeight="1">
      <c r="A193" s="276"/>
      <c r="B193" s="277"/>
      <c r="C193" s="278" t="s">
        <v>294</v>
      </c>
      <c r="D193" s="278"/>
      <c r="E193" s="279">
        <v>0</v>
      </c>
      <c r="F193" s="280"/>
      <c r="G193" s="281"/>
      <c r="H193" s="282"/>
      <c r="I193" s="283"/>
      <c r="J193" s="284"/>
      <c r="K193" s="283"/>
      <c r="M193" s="285" t="s">
        <v>294</v>
      </c>
      <c r="O193" s="267"/>
    </row>
    <row r="194" spans="1:80" ht="22.35">
      <c r="A194" s="268">
        <v>39</v>
      </c>
      <c r="B194" s="269" t="s">
        <v>332</v>
      </c>
      <c r="C194" s="270" t="s">
        <v>333</v>
      </c>
      <c r="D194" s="271" t="s">
        <v>199</v>
      </c>
      <c r="E194" s="272">
        <v>4</v>
      </c>
      <c r="F194" s="272">
        <v>0</v>
      </c>
      <c r="G194" s="273">
        <f>E194*F194</f>
        <v>0</v>
      </c>
      <c r="H194" s="274">
        <v>0.166</v>
      </c>
      <c r="I194" s="275">
        <f>E194*H194</f>
        <v>0.664</v>
      </c>
      <c r="J194" s="274"/>
      <c r="K194" s="275">
        <f>E194*J194</f>
        <v>0</v>
      </c>
      <c r="O194" s="267">
        <v>2</v>
      </c>
      <c r="AA194" s="237">
        <v>3</v>
      </c>
      <c r="AB194" s="237">
        <v>1</v>
      </c>
      <c r="AC194" s="237">
        <v>55</v>
      </c>
      <c r="AZ194" s="237">
        <v>1</v>
      </c>
      <c r="BA194" s="237">
        <f>IF(AZ194=1,G194,0)</f>
        <v>0</v>
      </c>
      <c r="BB194" s="237">
        <f>IF(AZ194=2,G194,0)</f>
        <v>0</v>
      </c>
      <c r="BC194" s="237">
        <f>IF(AZ194=3,G194,0)</f>
        <v>0</v>
      </c>
      <c r="BD194" s="237">
        <f>IF(AZ194=4,G194,0)</f>
        <v>0</v>
      </c>
      <c r="BE194" s="237">
        <f>IF(AZ194=5,G194,0)</f>
        <v>0</v>
      </c>
      <c r="CA194" s="267">
        <v>3</v>
      </c>
      <c r="CB194" s="267">
        <v>1</v>
      </c>
    </row>
    <row r="195" spans="1:15" ht="12.75" customHeight="1">
      <c r="A195" s="276"/>
      <c r="B195" s="277"/>
      <c r="C195" s="278" t="s">
        <v>334</v>
      </c>
      <c r="D195" s="278"/>
      <c r="E195" s="279">
        <v>4</v>
      </c>
      <c r="F195" s="280"/>
      <c r="G195" s="281"/>
      <c r="H195" s="282"/>
      <c r="I195" s="283"/>
      <c r="J195" s="284"/>
      <c r="K195" s="283"/>
      <c r="M195" s="285" t="s">
        <v>334</v>
      </c>
      <c r="O195" s="267"/>
    </row>
    <row r="196" spans="1:15" ht="12.75" customHeight="1">
      <c r="A196" s="276"/>
      <c r="B196" s="277"/>
      <c r="C196" s="278" t="s">
        <v>293</v>
      </c>
      <c r="D196" s="278"/>
      <c r="E196" s="279">
        <v>0</v>
      </c>
      <c r="F196" s="280"/>
      <c r="G196" s="281"/>
      <c r="H196" s="282"/>
      <c r="I196" s="283"/>
      <c r="J196" s="284"/>
      <c r="K196" s="283"/>
      <c r="M196" s="285" t="s">
        <v>293</v>
      </c>
      <c r="O196" s="267"/>
    </row>
    <row r="197" spans="1:15" ht="12.75" customHeight="1">
      <c r="A197" s="276"/>
      <c r="B197" s="277"/>
      <c r="C197" s="278" t="s">
        <v>274</v>
      </c>
      <c r="D197" s="278"/>
      <c r="E197" s="279">
        <v>0</v>
      </c>
      <c r="F197" s="280"/>
      <c r="G197" s="281"/>
      <c r="H197" s="282"/>
      <c r="I197" s="283"/>
      <c r="J197" s="284"/>
      <c r="K197" s="283"/>
      <c r="M197" s="285" t="s">
        <v>274</v>
      </c>
      <c r="O197" s="267"/>
    </row>
    <row r="198" spans="1:15" ht="12.75" customHeight="1">
      <c r="A198" s="276"/>
      <c r="B198" s="277"/>
      <c r="C198" s="278" t="s">
        <v>288</v>
      </c>
      <c r="D198" s="278"/>
      <c r="E198" s="279">
        <v>0</v>
      </c>
      <c r="F198" s="280"/>
      <c r="G198" s="281"/>
      <c r="H198" s="282"/>
      <c r="I198" s="283"/>
      <c r="J198" s="284"/>
      <c r="K198" s="283"/>
      <c r="M198" s="285" t="s">
        <v>288</v>
      </c>
      <c r="O198" s="267"/>
    </row>
    <row r="199" spans="1:15" ht="12.8" customHeight="1">
      <c r="A199" s="276"/>
      <c r="B199" s="277"/>
      <c r="C199" s="278" t="s">
        <v>294</v>
      </c>
      <c r="D199" s="278"/>
      <c r="E199" s="279">
        <v>0</v>
      </c>
      <c r="F199" s="280"/>
      <c r="G199" s="281"/>
      <c r="H199" s="282"/>
      <c r="I199" s="283"/>
      <c r="J199" s="284"/>
      <c r="K199" s="283"/>
      <c r="M199" s="285" t="s">
        <v>294</v>
      </c>
      <c r="O199" s="267"/>
    </row>
    <row r="200" spans="1:15" ht="25.35" customHeight="1">
      <c r="A200" s="296"/>
      <c r="B200" s="297" t="s">
        <v>335</v>
      </c>
      <c r="C200" s="298" t="s">
        <v>336</v>
      </c>
      <c r="D200" s="299" t="s">
        <v>337</v>
      </c>
      <c r="E200" s="300">
        <v>7593</v>
      </c>
      <c r="F200" s="301"/>
      <c r="G200" s="302"/>
      <c r="H200" s="303">
        <v>0.0004</v>
      </c>
      <c r="I200" s="304">
        <v>0.31</v>
      </c>
      <c r="J200" s="305"/>
      <c r="K200" s="306"/>
      <c r="M200" s="285"/>
      <c r="O200" s="267"/>
    </row>
    <row r="201" spans="1:57" ht="12.8">
      <c r="A201" s="286"/>
      <c r="B201" s="287" t="s">
        <v>157</v>
      </c>
      <c r="C201" s="288" t="s">
        <v>338</v>
      </c>
      <c r="D201" s="289"/>
      <c r="E201" s="290"/>
      <c r="F201" s="291"/>
      <c r="G201" s="292">
        <f>SUM(G61:G199)</f>
        <v>0</v>
      </c>
      <c r="H201" s="293"/>
      <c r="I201" s="294">
        <f>SUM(I61:I200)</f>
        <v>50.3914</v>
      </c>
      <c r="J201" s="293"/>
      <c r="K201" s="294">
        <f>SUM(K61:K199)</f>
        <v>0</v>
      </c>
      <c r="O201" s="267">
        <v>4</v>
      </c>
      <c r="BA201" s="295">
        <f>SUM(BA61:BA199)</f>
        <v>0</v>
      </c>
      <c r="BB201" s="295">
        <f>SUM(BB61:BB199)</f>
        <v>0</v>
      </c>
      <c r="BC201" s="295">
        <f>SUM(BC61:BC199)</f>
        <v>0</v>
      </c>
      <c r="BD201" s="295">
        <f>SUM(BD61:BD199)</f>
        <v>0</v>
      </c>
      <c r="BE201" s="295">
        <f>SUM(BE61:BE199)</f>
        <v>0</v>
      </c>
    </row>
    <row r="202" spans="1:15" ht="12.8">
      <c r="A202" s="257" t="s">
        <v>138</v>
      </c>
      <c r="B202" s="258" t="s">
        <v>51</v>
      </c>
      <c r="C202" s="259" t="s">
        <v>52</v>
      </c>
      <c r="D202" s="260"/>
      <c r="E202" s="261"/>
      <c r="F202" s="261"/>
      <c r="G202" s="262"/>
      <c r="H202" s="263"/>
      <c r="I202" s="264"/>
      <c r="J202" s="265"/>
      <c r="K202" s="266"/>
      <c r="O202" s="267">
        <v>1</v>
      </c>
    </row>
    <row r="203" spans="1:80" ht="12.8">
      <c r="A203" s="268">
        <v>40</v>
      </c>
      <c r="B203" s="269" t="s">
        <v>339</v>
      </c>
      <c r="C203" s="270" t="s">
        <v>340</v>
      </c>
      <c r="D203" s="271" t="s">
        <v>141</v>
      </c>
      <c r="E203" s="272">
        <v>751.851</v>
      </c>
      <c r="F203" s="272">
        <v>0</v>
      </c>
      <c r="G203" s="273">
        <f>E203*F203</f>
        <v>0</v>
      </c>
      <c r="H203" s="274">
        <v>0.00219</v>
      </c>
      <c r="I203" s="275">
        <f>E203*H203</f>
        <v>1.64655369</v>
      </c>
      <c r="J203" s="274">
        <v>-0.075</v>
      </c>
      <c r="K203" s="275">
        <f>E203*J203</f>
        <v>-56.388825</v>
      </c>
      <c r="O203" s="267">
        <v>2</v>
      </c>
      <c r="AA203" s="237">
        <v>1</v>
      </c>
      <c r="AB203" s="237">
        <v>1</v>
      </c>
      <c r="AC203" s="237">
        <v>1</v>
      </c>
      <c r="AZ203" s="237">
        <v>1</v>
      </c>
      <c r="BA203" s="237">
        <f>IF(AZ203=1,G203,0)</f>
        <v>0</v>
      </c>
      <c r="BB203" s="237">
        <f>IF(AZ203=2,G203,0)</f>
        <v>0</v>
      </c>
      <c r="BC203" s="237">
        <f>IF(AZ203=3,G203,0)</f>
        <v>0</v>
      </c>
      <c r="BD203" s="237">
        <f>IF(AZ203=4,G203,0)</f>
        <v>0</v>
      </c>
      <c r="BE203" s="237">
        <f>IF(AZ203=5,G203,0)</f>
        <v>0</v>
      </c>
      <c r="CA203" s="267">
        <v>1</v>
      </c>
      <c r="CB203" s="267">
        <v>1</v>
      </c>
    </row>
    <row r="204" spans="1:15" ht="12.75" customHeight="1">
      <c r="A204" s="276"/>
      <c r="B204" s="277"/>
      <c r="C204" s="278" t="s">
        <v>341</v>
      </c>
      <c r="D204" s="278"/>
      <c r="E204" s="279">
        <v>11.475</v>
      </c>
      <c r="F204" s="280"/>
      <c r="G204" s="281"/>
      <c r="H204" s="282"/>
      <c r="I204" s="283"/>
      <c r="J204" s="284"/>
      <c r="K204" s="283"/>
      <c r="M204" s="285" t="s">
        <v>341</v>
      </c>
      <c r="O204" s="267"/>
    </row>
    <row r="205" spans="1:15" ht="12.75" customHeight="1">
      <c r="A205" s="276"/>
      <c r="B205" s="277"/>
      <c r="C205" s="278" t="s">
        <v>342</v>
      </c>
      <c r="D205" s="278"/>
      <c r="E205" s="279">
        <v>14.696</v>
      </c>
      <c r="F205" s="280"/>
      <c r="G205" s="281"/>
      <c r="H205" s="282"/>
      <c r="I205" s="283"/>
      <c r="J205" s="284"/>
      <c r="K205" s="283"/>
      <c r="M205" s="285" t="s">
        <v>342</v>
      </c>
      <c r="O205" s="267"/>
    </row>
    <row r="206" spans="1:15" ht="12.75" customHeight="1">
      <c r="A206" s="276"/>
      <c r="B206" s="277"/>
      <c r="C206" s="278" t="s">
        <v>343</v>
      </c>
      <c r="D206" s="278"/>
      <c r="E206" s="279">
        <v>537.9</v>
      </c>
      <c r="F206" s="280"/>
      <c r="G206" s="281"/>
      <c r="H206" s="282"/>
      <c r="I206" s="283"/>
      <c r="J206" s="284"/>
      <c r="K206" s="283"/>
      <c r="M206" s="285" t="s">
        <v>343</v>
      </c>
      <c r="O206" s="267"/>
    </row>
    <row r="207" spans="1:15" ht="12.75" customHeight="1">
      <c r="A207" s="276"/>
      <c r="B207" s="277"/>
      <c r="C207" s="278" t="s">
        <v>344</v>
      </c>
      <c r="D207" s="278"/>
      <c r="E207" s="279">
        <v>134.64</v>
      </c>
      <c r="F207" s="280"/>
      <c r="G207" s="281"/>
      <c r="H207" s="282"/>
      <c r="I207" s="283"/>
      <c r="J207" s="284"/>
      <c r="K207" s="283"/>
      <c r="M207" s="285" t="s">
        <v>344</v>
      </c>
      <c r="O207" s="267"/>
    </row>
    <row r="208" spans="1:15" ht="12.75" customHeight="1">
      <c r="A208" s="276"/>
      <c r="B208" s="277"/>
      <c r="C208" s="278" t="s">
        <v>345</v>
      </c>
      <c r="D208" s="278"/>
      <c r="E208" s="279">
        <v>40</v>
      </c>
      <c r="F208" s="280"/>
      <c r="G208" s="281"/>
      <c r="H208" s="282"/>
      <c r="I208" s="283"/>
      <c r="J208" s="284"/>
      <c r="K208" s="283"/>
      <c r="M208" s="285" t="s">
        <v>345</v>
      </c>
      <c r="O208" s="267"/>
    </row>
    <row r="209" spans="1:15" ht="12.75" customHeight="1">
      <c r="A209" s="276"/>
      <c r="B209" s="277"/>
      <c r="C209" s="278" t="s">
        <v>346</v>
      </c>
      <c r="D209" s="278"/>
      <c r="E209" s="279">
        <v>3.96</v>
      </c>
      <c r="F209" s="280"/>
      <c r="G209" s="281"/>
      <c r="H209" s="282"/>
      <c r="I209" s="283"/>
      <c r="J209" s="284"/>
      <c r="K209" s="283"/>
      <c r="M209" s="285" t="s">
        <v>346</v>
      </c>
      <c r="O209" s="267"/>
    </row>
    <row r="210" spans="1:15" ht="12.75" customHeight="1">
      <c r="A210" s="276"/>
      <c r="B210" s="277"/>
      <c r="C210" s="278" t="s">
        <v>347</v>
      </c>
      <c r="D210" s="278"/>
      <c r="E210" s="279">
        <v>8.64</v>
      </c>
      <c r="F210" s="280"/>
      <c r="G210" s="281"/>
      <c r="H210" s="282"/>
      <c r="I210" s="283"/>
      <c r="J210" s="284"/>
      <c r="K210" s="283"/>
      <c r="M210" s="285" t="s">
        <v>347</v>
      </c>
      <c r="O210" s="267"/>
    </row>
    <row r="211" spans="1:15" ht="12.75" customHeight="1">
      <c r="A211" s="276"/>
      <c r="B211" s="277"/>
      <c r="C211" s="278" t="s">
        <v>348</v>
      </c>
      <c r="D211" s="278"/>
      <c r="E211" s="279">
        <v>0.54</v>
      </c>
      <c r="F211" s="280"/>
      <c r="G211" s="281"/>
      <c r="H211" s="282"/>
      <c r="I211" s="283"/>
      <c r="J211" s="284"/>
      <c r="K211" s="283"/>
      <c r="M211" s="285" t="s">
        <v>348</v>
      </c>
      <c r="O211" s="267"/>
    </row>
    <row r="212" spans="1:80" ht="12.75">
      <c r="A212" s="268">
        <v>41</v>
      </c>
      <c r="B212" s="269" t="s">
        <v>349</v>
      </c>
      <c r="C212" s="270" t="s">
        <v>350</v>
      </c>
      <c r="D212" s="271" t="s">
        <v>141</v>
      </c>
      <c r="E212" s="272">
        <v>435</v>
      </c>
      <c r="F212" s="272">
        <v>0</v>
      </c>
      <c r="G212" s="273">
        <f>E212*F212</f>
        <v>0</v>
      </c>
      <c r="H212" s="274">
        <v>0.001</v>
      </c>
      <c r="I212" s="275">
        <f>E212*H212</f>
        <v>0.435</v>
      </c>
      <c r="J212" s="274">
        <v>-0.062</v>
      </c>
      <c r="K212" s="275">
        <f>E212*J212</f>
        <v>-26.97</v>
      </c>
      <c r="O212" s="267">
        <v>2</v>
      </c>
      <c r="AA212" s="237">
        <v>1</v>
      </c>
      <c r="AB212" s="237">
        <v>1</v>
      </c>
      <c r="AC212" s="237">
        <v>1</v>
      </c>
      <c r="AZ212" s="237">
        <v>1</v>
      </c>
      <c r="BA212" s="237">
        <f>IF(AZ212=1,G212,0)</f>
        <v>0</v>
      </c>
      <c r="BB212" s="237">
        <f>IF(AZ212=2,G212,0)</f>
        <v>0</v>
      </c>
      <c r="BC212" s="237">
        <f>IF(AZ212=3,G212,0)</f>
        <v>0</v>
      </c>
      <c r="BD212" s="237">
        <f>IF(AZ212=4,G212,0)</f>
        <v>0</v>
      </c>
      <c r="BE212" s="237">
        <f>IF(AZ212=5,G212,0)</f>
        <v>0</v>
      </c>
      <c r="CA212" s="267">
        <v>1</v>
      </c>
      <c r="CB212" s="267">
        <v>1</v>
      </c>
    </row>
    <row r="213" spans="1:15" ht="12.75" customHeight="1">
      <c r="A213" s="276"/>
      <c r="B213" s="277"/>
      <c r="C213" s="278" t="s">
        <v>351</v>
      </c>
      <c r="D213" s="278"/>
      <c r="E213" s="279">
        <v>43.12</v>
      </c>
      <c r="F213" s="280"/>
      <c r="G213" s="281"/>
      <c r="H213" s="282"/>
      <c r="I213" s="283"/>
      <c r="J213" s="284"/>
      <c r="K213" s="283"/>
      <c r="M213" s="285" t="s">
        <v>351</v>
      </c>
      <c r="O213" s="267"/>
    </row>
    <row r="214" spans="1:15" ht="12.75" customHeight="1">
      <c r="A214" s="276"/>
      <c r="B214" s="277"/>
      <c r="C214" s="278" t="s">
        <v>352</v>
      </c>
      <c r="D214" s="278"/>
      <c r="E214" s="279">
        <v>52.02</v>
      </c>
      <c r="F214" s="280"/>
      <c r="G214" s="281"/>
      <c r="H214" s="282"/>
      <c r="I214" s="283"/>
      <c r="J214" s="284"/>
      <c r="K214" s="283"/>
      <c r="M214" s="285" t="s">
        <v>352</v>
      </c>
      <c r="O214" s="267"/>
    </row>
    <row r="215" spans="1:15" ht="12.75" customHeight="1">
      <c r="A215" s="276"/>
      <c r="B215" s="277"/>
      <c r="C215" s="278" t="s">
        <v>353</v>
      </c>
      <c r="D215" s="278"/>
      <c r="E215" s="279">
        <v>202.86</v>
      </c>
      <c r="F215" s="280"/>
      <c r="G215" s="281"/>
      <c r="H215" s="282"/>
      <c r="I215" s="283"/>
      <c r="J215" s="284"/>
      <c r="K215" s="283"/>
      <c r="M215" s="285" t="s">
        <v>353</v>
      </c>
      <c r="O215" s="267"/>
    </row>
    <row r="216" spans="1:15" ht="12.75" customHeight="1">
      <c r="A216" s="276"/>
      <c r="B216" s="277"/>
      <c r="C216" s="278" t="s">
        <v>354</v>
      </c>
      <c r="D216" s="278"/>
      <c r="E216" s="279">
        <v>61.2</v>
      </c>
      <c r="F216" s="280"/>
      <c r="G216" s="281"/>
      <c r="H216" s="282"/>
      <c r="I216" s="283"/>
      <c r="J216" s="284"/>
      <c r="K216" s="283"/>
      <c r="M216" s="285" t="s">
        <v>354</v>
      </c>
      <c r="O216" s="267"/>
    </row>
    <row r="217" spans="1:15" ht="12.75" customHeight="1">
      <c r="A217" s="276"/>
      <c r="B217" s="277"/>
      <c r="C217" s="278" t="s">
        <v>355</v>
      </c>
      <c r="D217" s="278"/>
      <c r="E217" s="279">
        <v>75.8</v>
      </c>
      <c r="F217" s="280"/>
      <c r="G217" s="281"/>
      <c r="H217" s="282"/>
      <c r="I217" s="283"/>
      <c r="J217" s="284"/>
      <c r="K217" s="283"/>
      <c r="M217" s="285" t="s">
        <v>355</v>
      </c>
      <c r="O217" s="267"/>
    </row>
    <row r="218" spans="1:80" ht="12.75">
      <c r="A218" s="268">
        <v>42</v>
      </c>
      <c r="B218" s="269" t="s">
        <v>356</v>
      </c>
      <c r="C218" s="270" t="s">
        <v>357</v>
      </c>
      <c r="D218" s="271" t="s">
        <v>141</v>
      </c>
      <c r="E218" s="272">
        <v>120.16</v>
      </c>
      <c r="F218" s="272">
        <v>0</v>
      </c>
      <c r="G218" s="273">
        <f>E218*F218</f>
        <v>0</v>
      </c>
      <c r="H218" s="274">
        <v>0.00082</v>
      </c>
      <c r="I218" s="275">
        <f>E218*H218</f>
        <v>0.0985312</v>
      </c>
      <c r="J218" s="274">
        <v>-0.047</v>
      </c>
      <c r="K218" s="275">
        <f>E218*J218</f>
        <v>-5.64752</v>
      </c>
      <c r="O218" s="267">
        <v>2</v>
      </c>
      <c r="AA218" s="237">
        <v>1</v>
      </c>
      <c r="AB218" s="237">
        <v>1</v>
      </c>
      <c r="AC218" s="237">
        <v>1</v>
      </c>
      <c r="AZ218" s="237">
        <v>1</v>
      </c>
      <c r="BA218" s="237">
        <f>IF(AZ218=1,G218,0)</f>
        <v>0</v>
      </c>
      <c r="BB218" s="237">
        <f>IF(AZ218=2,G218,0)</f>
        <v>0</v>
      </c>
      <c r="BC218" s="237">
        <f>IF(AZ218=3,G218,0)</f>
        <v>0</v>
      </c>
      <c r="BD218" s="237">
        <f>IF(AZ218=4,G218,0)</f>
        <v>0</v>
      </c>
      <c r="BE218" s="237">
        <f>IF(AZ218=5,G218,0)</f>
        <v>0</v>
      </c>
      <c r="CA218" s="267">
        <v>1</v>
      </c>
      <c r="CB218" s="267">
        <v>1</v>
      </c>
    </row>
    <row r="219" spans="1:15" ht="12.75" customHeight="1">
      <c r="A219" s="276"/>
      <c r="B219" s="277"/>
      <c r="C219" s="278" t="s">
        <v>358</v>
      </c>
      <c r="D219" s="278"/>
      <c r="E219" s="279">
        <v>85.6</v>
      </c>
      <c r="F219" s="280"/>
      <c r="G219" s="281"/>
      <c r="H219" s="282"/>
      <c r="I219" s="283"/>
      <c r="J219" s="284"/>
      <c r="K219" s="283"/>
      <c r="M219" s="285" t="s">
        <v>358</v>
      </c>
      <c r="O219" s="267"/>
    </row>
    <row r="220" spans="1:15" ht="12.75" customHeight="1">
      <c r="A220" s="276"/>
      <c r="B220" s="277"/>
      <c r="C220" s="278" t="s">
        <v>359</v>
      </c>
      <c r="D220" s="278"/>
      <c r="E220" s="279">
        <v>34.56</v>
      </c>
      <c r="F220" s="280"/>
      <c r="G220" s="281"/>
      <c r="H220" s="282"/>
      <c r="I220" s="283"/>
      <c r="J220" s="284"/>
      <c r="K220" s="283"/>
      <c r="M220" s="285" t="s">
        <v>359</v>
      </c>
      <c r="O220" s="267"/>
    </row>
    <row r="221" spans="1:80" ht="12.75">
      <c r="A221" s="268">
        <v>43</v>
      </c>
      <c r="B221" s="269" t="s">
        <v>360</v>
      </c>
      <c r="C221" s="270" t="s">
        <v>361</v>
      </c>
      <c r="D221" s="271" t="s">
        <v>251</v>
      </c>
      <c r="E221" s="272">
        <v>495</v>
      </c>
      <c r="F221" s="272">
        <v>0</v>
      </c>
      <c r="G221" s="273">
        <f>E221*F221</f>
        <v>0</v>
      </c>
      <c r="H221" s="274">
        <v>0</v>
      </c>
      <c r="I221" s="275">
        <f>E221*H221</f>
        <v>0</v>
      </c>
      <c r="J221" s="274">
        <v>-0.001188</v>
      </c>
      <c r="K221" s="275">
        <f>E221*J221</f>
        <v>-0.58806</v>
      </c>
      <c r="O221" s="267">
        <v>2</v>
      </c>
      <c r="AA221" s="237">
        <v>1</v>
      </c>
      <c r="AB221" s="237">
        <v>1</v>
      </c>
      <c r="AC221" s="237">
        <v>1</v>
      </c>
      <c r="AZ221" s="237">
        <v>1</v>
      </c>
      <c r="BA221" s="237">
        <f>IF(AZ221=1,G221,0)</f>
        <v>0</v>
      </c>
      <c r="BB221" s="237">
        <f>IF(AZ221=2,G221,0)</f>
        <v>0</v>
      </c>
      <c r="BC221" s="237">
        <f>IF(AZ221=3,G221,0)</f>
        <v>0</v>
      </c>
      <c r="BD221" s="237">
        <f>IF(AZ221=4,G221,0)</f>
        <v>0</v>
      </c>
      <c r="BE221" s="237">
        <f>IF(AZ221=5,G221,0)</f>
        <v>0</v>
      </c>
      <c r="CA221" s="267">
        <v>1</v>
      </c>
      <c r="CB221" s="267">
        <v>1</v>
      </c>
    </row>
    <row r="222" spans="1:15" ht="12.75" customHeight="1">
      <c r="A222" s="276"/>
      <c r="B222" s="277"/>
      <c r="C222" s="278" t="s">
        <v>252</v>
      </c>
      <c r="D222" s="278"/>
      <c r="E222" s="279">
        <v>495</v>
      </c>
      <c r="F222" s="280"/>
      <c r="G222" s="281"/>
      <c r="H222" s="282"/>
      <c r="I222" s="283"/>
      <c r="J222" s="284"/>
      <c r="K222" s="283"/>
      <c r="M222" s="285">
        <v>495</v>
      </c>
      <c r="O222" s="267"/>
    </row>
    <row r="223" spans="1:57" ht="12.75">
      <c r="A223" s="286"/>
      <c r="B223" s="287" t="s">
        <v>157</v>
      </c>
      <c r="C223" s="288" t="s">
        <v>362</v>
      </c>
      <c r="D223" s="289"/>
      <c r="E223" s="290"/>
      <c r="F223" s="291"/>
      <c r="G223" s="292">
        <f>SUM(G202:G222)</f>
        <v>0</v>
      </c>
      <c r="H223" s="293"/>
      <c r="I223" s="294">
        <f>SUM(I202:I222)</f>
        <v>2.18008489</v>
      </c>
      <c r="J223" s="293"/>
      <c r="K223" s="294">
        <f>SUM(K202:K222)</f>
        <v>-89.594405</v>
      </c>
      <c r="O223" s="267">
        <v>4</v>
      </c>
      <c r="BA223" s="295">
        <f>SUM(BA202:BA222)</f>
        <v>0</v>
      </c>
      <c r="BB223" s="295">
        <f>SUM(BB202:BB222)</f>
        <v>0</v>
      </c>
      <c r="BC223" s="295">
        <f>SUM(BC202:BC222)</f>
        <v>0</v>
      </c>
      <c r="BD223" s="295">
        <f>SUM(BD202:BD222)</f>
        <v>0</v>
      </c>
      <c r="BE223" s="295">
        <f>SUM(BE202:BE222)</f>
        <v>0</v>
      </c>
    </row>
    <row r="224" spans="1:15" ht="12.75">
      <c r="A224" s="257" t="s">
        <v>138</v>
      </c>
      <c r="B224" s="258" t="s">
        <v>53</v>
      </c>
      <c r="C224" s="259" t="s">
        <v>54</v>
      </c>
      <c r="D224" s="260"/>
      <c r="E224" s="261"/>
      <c r="F224" s="261"/>
      <c r="G224" s="262"/>
      <c r="H224" s="263"/>
      <c r="I224" s="264"/>
      <c r="J224" s="265"/>
      <c r="K224" s="266"/>
      <c r="O224" s="267">
        <v>1</v>
      </c>
    </row>
    <row r="225" spans="1:80" ht="12.75">
      <c r="A225" s="268">
        <v>44</v>
      </c>
      <c r="B225" s="269" t="s">
        <v>363</v>
      </c>
      <c r="C225" s="270" t="s">
        <v>364</v>
      </c>
      <c r="D225" s="271" t="s">
        <v>365</v>
      </c>
      <c r="E225" s="272">
        <v>89.586</v>
      </c>
      <c r="F225" s="272">
        <v>0</v>
      </c>
      <c r="G225" s="273">
        <f>E225*F225</f>
        <v>0</v>
      </c>
      <c r="H225" s="274">
        <v>0</v>
      </c>
      <c r="I225" s="275">
        <f>E225*H225</f>
        <v>0</v>
      </c>
      <c r="J225" s="274">
        <v>0</v>
      </c>
      <c r="K225" s="275">
        <f>E225*J225</f>
        <v>0</v>
      </c>
      <c r="O225" s="267">
        <v>2</v>
      </c>
      <c r="AA225" s="237">
        <v>1</v>
      </c>
      <c r="AB225" s="237">
        <v>3</v>
      </c>
      <c r="AC225" s="237">
        <v>3</v>
      </c>
      <c r="AZ225" s="237">
        <v>1</v>
      </c>
      <c r="BA225" s="237">
        <f>IF(AZ225=1,G225,0)</f>
        <v>0</v>
      </c>
      <c r="BB225" s="237">
        <f>IF(AZ225=2,G225,0)</f>
        <v>0</v>
      </c>
      <c r="BC225" s="237">
        <f>IF(AZ225=3,G225,0)</f>
        <v>0</v>
      </c>
      <c r="BD225" s="237">
        <f>IF(AZ225=4,G225,0)</f>
        <v>0</v>
      </c>
      <c r="BE225" s="237">
        <f>IF(AZ225=5,G225,0)</f>
        <v>0</v>
      </c>
      <c r="CA225" s="267">
        <v>1</v>
      </c>
      <c r="CB225" s="267">
        <v>3</v>
      </c>
    </row>
    <row r="226" spans="1:15" ht="12.75" customHeight="1">
      <c r="A226" s="276"/>
      <c r="B226" s="277"/>
      <c r="C226" s="278" t="s">
        <v>366</v>
      </c>
      <c r="D226" s="278"/>
      <c r="E226" s="279">
        <v>89.586</v>
      </c>
      <c r="F226" s="280"/>
      <c r="G226" s="281"/>
      <c r="H226" s="282"/>
      <c r="I226" s="283"/>
      <c r="J226" s="284"/>
      <c r="K226" s="283"/>
      <c r="M226" s="285" t="s">
        <v>366</v>
      </c>
      <c r="O226" s="267"/>
    </row>
    <row r="227" spans="1:80" ht="12.75">
      <c r="A227" s="268">
        <v>45</v>
      </c>
      <c r="B227" s="269" t="s">
        <v>367</v>
      </c>
      <c r="C227" s="270" t="s">
        <v>368</v>
      </c>
      <c r="D227" s="271" t="s">
        <v>365</v>
      </c>
      <c r="E227" s="272">
        <v>268.74</v>
      </c>
      <c r="F227" s="272">
        <v>0</v>
      </c>
      <c r="G227" s="273">
        <f>E227*F227</f>
        <v>0</v>
      </c>
      <c r="H227" s="274">
        <v>0</v>
      </c>
      <c r="I227" s="275">
        <f>E227*H227</f>
        <v>0</v>
      </c>
      <c r="J227" s="274">
        <v>0</v>
      </c>
      <c r="K227" s="275">
        <f>E227*J227</f>
        <v>0</v>
      </c>
      <c r="O227" s="267">
        <v>2</v>
      </c>
      <c r="AA227" s="237">
        <v>1</v>
      </c>
      <c r="AB227" s="237">
        <v>3</v>
      </c>
      <c r="AC227" s="237">
        <v>3</v>
      </c>
      <c r="AZ227" s="237">
        <v>1</v>
      </c>
      <c r="BA227" s="237">
        <f>IF(AZ227=1,G227,0)</f>
        <v>0</v>
      </c>
      <c r="BB227" s="237">
        <f>IF(AZ227=2,G227,0)</f>
        <v>0</v>
      </c>
      <c r="BC227" s="237">
        <f>IF(AZ227=3,G227,0)</f>
        <v>0</v>
      </c>
      <c r="BD227" s="237">
        <f>IF(AZ227=4,G227,0)</f>
        <v>0</v>
      </c>
      <c r="BE227" s="237">
        <f>IF(AZ227=5,G227,0)</f>
        <v>0</v>
      </c>
      <c r="CA227" s="267">
        <v>1</v>
      </c>
      <c r="CB227" s="267">
        <v>3</v>
      </c>
    </row>
    <row r="228" spans="1:15" ht="12.75" customHeight="1">
      <c r="A228" s="276"/>
      <c r="B228" s="277"/>
      <c r="C228" s="278" t="s">
        <v>369</v>
      </c>
      <c r="D228" s="278"/>
      <c r="E228" s="279">
        <v>268.74</v>
      </c>
      <c r="F228" s="280"/>
      <c r="G228" s="281"/>
      <c r="H228" s="282"/>
      <c r="I228" s="283"/>
      <c r="J228" s="284"/>
      <c r="K228" s="283"/>
      <c r="M228" s="285" t="s">
        <v>369</v>
      </c>
      <c r="O228" s="267"/>
    </row>
    <row r="229" spans="1:80" ht="12.75">
      <c r="A229" s="268">
        <v>46</v>
      </c>
      <c r="B229" s="269" t="s">
        <v>370</v>
      </c>
      <c r="C229" s="270" t="s">
        <v>371</v>
      </c>
      <c r="D229" s="271" t="s">
        <v>365</v>
      </c>
      <c r="E229" s="272">
        <v>89.58</v>
      </c>
      <c r="F229" s="272">
        <v>0</v>
      </c>
      <c r="G229" s="273">
        <f>E229*F229</f>
        <v>0</v>
      </c>
      <c r="H229" s="274">
        <v>0</v>
      </c>
      <c r="I229" s="275">
        <f>E229*H229</f>
        <v>0</v>
      </c>
      <c r="J229" s="274">
        <v>0</v>
      </c>
      <c r="K229" s="275">
        <f>E229*J229</f>
        <v>0</v>
      </c>
      <c r="O229" s="267">
        <v>2</v>
      </c>
      <c r="AA229" s="237">
        <v>1</v>
      </c>
      <c r="AB229" s="237">
        <v>3</v>
      </c>
      <c r="AC229" s="237">
        <v>3</v>
      </c>
      <c r="AZ229" s="237">
        <v>1</v>
      </c>
      <c r="BA229" s="237">
        <f>IF(AZ229=1,G229,0)</f>
        <v>0</v>
      </c>
      <c r="BB229" s="237">
        <f>IF(AZ229=2,G229,0)</f>
        <v>0</v>
      </c>
      <c r="BC229" s="237">
        <f>IF(AZ229=3,G229,0)</f>
        <v>0</v>
      </c>
      <c r="BD229" s="237">
        <f>IF(AZ229=4,G229,0)</f>
        <v>0</v>
      </c>
      <c r="BE229" s="237">
        <f>IF(AZ229=5,G229,0)</f>
        <v>0</v>
      </c>
      <c r="CA229" s="267">
        <v>1</v>
      </c>
      <c r="CB229" s="267">
        <v>3</v>
      </c>
    </row>
    <row r="230" spans="1:15" ht="12.75" customHeight="1">
      <c r="A230" s="276"/>
      <c r="B230" s="277"/>
      <c r="C230" s="278" t="s">
        <v>372</v>
      </c>
      <c r="D230" s="278"/>
      <c r="E230" s="279">
        <v>89.58</v>
      </c>
      <c r="F230" s="280"/>
      <c r="G230" s="281"/>
      <c r="H230" s="282"/>
      <c r="I230" s="283"/>
      <c r="J230" s="284"/>
      <c r="K230" s="283"/>
      <c r="M230" s="285" t="s">
        <v>372</v>
      </c>
      <c r="O230" s="267"/>
    </row>
    <row r="231" spans="1:80" ht="12.75">
      <c r="A231" s="268">
        <v>47</v>
      </c>
      <c r="B231" s="269" t="s">
        <v>373</v>
      </c>
      <c r="C231" s="270" t="s">
        <v>374</v>
      </c>
      <c r="D231" s="271" t="s">
        <v>365</v>
      </c>
      <c r="E231" s="272">
        <v>1254.12</v>
      </c>
      <c r="F231" s="272">
        <v>0</v>
      </c>
      <c r="G231" s="273">
        <f>E231*F231</f>
        <v>0</v>
      </c>
      <c r="H231" s="274">
        <v>0</v>
      </c>
      <c r="I231" s="275">
        <f>E231*H231</f>
        <v>0</v>
      </c>
      <c r="J231" s="274">
        <v>0</v>
      </c>
      <c r="K231" s="275">
        <f>E231*J231</f>
        <v>0</v>
      </c>
      <c r="O231" s="267">
        <v>2</v>
      </c>
      <c r="AA231" s="237">
        <v>1</v>
      </c>
      <c r="AB231" s="237">
        <v>3</v>
      </c>
      <c r="AC231" s="237">
        <v>3</v>
      </c>
      <c r="AZ231" s="237">
        <v>1</v>
      </c>
      <c r="BA231" s="237">
        <f>IF(AZ231=1,G231,0)</f>
        <v>0</v>
      </c>
      <c r="BB231" s="237">
        <f>IF(AZ231=2,G231,0)</f>
        <v>0</v>
      </c>
      <c r="BC231" s="237">
        <f>IF(AZ231=3,G231,0)</f>
        <v>0</v>
      </c>
      <c r="BD231" s="237">
        <f>IF(AZ231=4,G231,0)</f>
        <v>0</v>
      </c>
      <c r="BE231" s="237">
        <f>IF(AZ231=5,G231,0)</f>
        <v>0</v>
      </c>
      <c r="CA231" s="267">
        <v>1</v>
      </c>
      <c r="CB231" s="267">
        <v>3</v>
      </c>
    </row>
    <row r="232" spans="1:15" ht="12.75" customHeight="1">
      <c r="A232" s="276"/>
      <c r="B232" s="277"/>
      <c r="C232" s="278" t="s">
        <v>375</v>
      </c>
      <c r="D232" s="278"/>
      <c r="E232" s="279">
        <v>1254.12</v>
      </c>
      <c r="F232" s="280"/>
      <c r="G232" s="281"/>
      <c r="H232" s="282"/>
      <c r="I232" s="283"/>
      <c r="J232" s="284"/>
      <c r="K232" s="283"/>
      <c r="M232" s="285" t="s">
        <v>375</v>
      </c>
      <c r="O232" s="267"/>
    </row>
    <row r="233" spans="1:80" ht="12.75">
      <c r="A233" s="268">
        <v>48</v>
      </c>
      <c r="B233" s="269" t="s">
        <v>376</v>
      </c>
      <c r="C233" s="270" t="s">
        <v>377</v>
      </c>
      <c r="D233" s="271" t="s">
        <v>365</v>
      </c>
      <c r="E233" s="272">
        <v>89.58</v>
      </c>
      <c r="F233" s="272">
        <v>0</v>
      </c>
      <c r="G233" s="273">
        <f>E233*F233</f>
        <v>0</v>
      </c>
      <c r="H233" s="274">
        <v>0</v>
      </c>
      <c r="I233" s="275">
        <f>E233*H233</f>
        <v>0</v>
      </c>
      <c r="J233" s="274">
        <v>0</v>
      </c>
      <c r="K233" s="275">
        <f>E233*J233</f>
        <v>0</v>
      </c>
      <c r="O233" s="267">
        <v>2</v>
      </c>
      <c r="AA233" s="237">
        <v>1</v>
      </c>
      <c r="AB233" s="237">
        <v>3</v>
      </c>
      <c r="AC233" s="237">
        <v>3</v>
      </c>
      <c r="AZ233" s="237">
        <v>1</v>
      </c>
      <c r="BA233" s="237">
        <f>IF(AZ233=1,G233,0)</f>
        <v>0</v>
      </c>
      <c r="BB233" s="237">
        <f>IF(AZ233=2,G233,0)</f>
        <v>0</v>
      </c>
      <c r="BC233" s="237">
        <f>IF(AZ233=3,G233,0)</f>
        <v>0</v>
      </c>
      <c r="BD233" s="237">
        <f>IF(AZ233=4,G233,0)</f>
        <v>0</v>
      </c>
      <c r="BE233" s="237">
        <f>IF(AZ233=5,G233,0)</f>
        <v>0</v>
      </c>
      <c r="CA233" s="267">
        <v>1</v>
      </c>
      <c r="CB233" s="267">
        <v>3</v>
      </c>
    </row>
    <row r="234" spans="1:15" ht="12.75" customHeight="1">
      <c r="A234" s="276"/>
      <c r="B234" s="277"/>
      <c r="C234" s="278" t="s">
        <v>372</v>
      </c>
      <c r="D234" s="278"/>
      <c r="E234" s="279">
        <v>89.58</v>
      </c>
      <c r="F234" s="280"/>
      <c r="G234" s="281"/>
      <c r="H234" s="282"/>
      <c r="I234" s="283"/>
      <c r="J234" s="284"/>
      <c r="K234" s="283"/>
      <c r="M234" s="285" t="s">
        <v>372</v>
      </c>
      <c r="O234" s="267"/>
    </row>
    <row r="235" spans="1:80" ht="12.75">
      <c r="A235" s="268">
        <v>49</v>
      </c>
      <c r="B235" s="269" t="s">
        <v>378</v>
      </c>
      <c r="C235" s="270" t="s">
        <v>379</v>
      </c>
      <c r="D235" s="271" t="s">
        <v>365</v>
      </c>
      <c r="E235" s="272">
        <v>59.72</v>
      </c>
      <c r="F235" s="272">
        <v>0</v>
      </c>
      <c r="G235" s="273">
        <f>E235*F235</f>
        <v>0</v>
      </c>
      <c r="H235" s="274">
        <v>0</v>
      </c>
      <c r="I235" s="275">
        <f>E235*H235</f>
        <v>0</v>
      </c>
      <c r="J235" s="274">
        <v>0</v>
      </c>
      <c r="K235" s="275">
        <f>E235*J235</f>
        <v>0</v>
      </c>
      <c r="O235" s="267">
        <v>2</v>
      </c>
      <c r="AA235" s="237">
        <v>1</v>
      </c>
      <c r="AB235" s="237">
        <v>1</v>
      </c>
      <c r="AC235" s="237">
        <v>1</v>
      </c>
      <c r="AZ235" s="237">
        <v>1</v>
      </c>
      <c r="BA235" s="237">
        <f>IF(AZ235=1,G235,0)</f>
        <v>0</v>
      </c>
      <c r="BB235" s="237">
        <f>IF(AZ235=2,G235,0)</f>
        <v>0</v>
      </c>
      <c r="BC235" s="237">
        <f>IF(AZ235=3,G235,0)</f>
        <v>0</v>
      </c>
      <c r="BD235" s="237">
        <f>IF(AZ235=4,G235,0)</f>
        <v>0</v>
      </c>
      <c r="BE235" s="237">
        <f>IF(AZ235=5,G235,0)</f>
        <v>0</v>
      </c>
      <c r="CA235" s="267">
        <v>1</v>
      </c>
      <c r="CB235" s="267">
        <v>1</v>
      </c>
    </row>
    <row r="236" spans="1:15" ht="12.75" customHeight="1">
      <c r="A236" s="276"/>
      <c r="B236" s="277"/>
      <c r="C236" s="278" t="s">
        <v>380</v>
      </c>
      <c r="D236" s="278"/>
      <c r="E236" s="279">
        <v>59.72</v>
      </c>
      <c r="F236" s="280"/>
      <c r="G236" s="281"/>
      <c r="H236" s="282"/>
      <c r="I236" s="283"/>
      <c r="J236" s="284"/>
      <c r="K236" s="283"/>
      <c r="M236" s="285" t="s">
        <v>380</v>
      </c>
      <c r="O236" s="267"/>
    </row>
    <row r="237" spans="1:80" ht="12.75">
      <c r="A237" s="268">
        <v>50</v>
      </c>
      <c r="B237" s="269" t="s">
        <v>381</v>
      </c>
      <c r="C237" s="270" t="s">
        <v>382</v>
      </c>
      <c r="D237" s="271" t="s">
        <v>365</v>
      </c>
      <c r="E237" s="272">
        <v>29.86</v>
      </c>
      <c r="F237" s="272">
        <v>0</v>
      </c>
      <c r="G237" s="273">
        <f>E237*F237</f>
        <v>0</v>
      </c>
      <c r="H237" s="274">
        <v>0</v>
      </c>
      <c r="I237" s="275">
        <f>E237*H237</f>
        <v>0</v>
      </c>
      <c r="J237" s="274">
        <v>0</v>
      </c>
      <c r="K237" s="275">
        <f>E237*J237</f>
        <v>0</v>
      </c>
      <c r="O237" s="267">
        <v>2</v>
      </c>
      <c r="AA237" s="237">
        <v>1</v>
      </c>
      <c r="AB237" s="237">
        <v>1</v>
      </c>
      <c r="AC237" s="237">
        <v>1</v>
      </c>
      <c r="AZ237" s="237">
        <v>1</v>
      </c>
      <c r="BA237" s="237">
        <f>IF(AZ237=1,G237,0)</f>
        <v>0</v>
      </c>
      <c r="BB237" s="237">
        <f>IF(AZ237=2,G237,0)</f>
        <v>0</v>
      </c>
      <c r="BC237" s="237">
        <f>IF(AZ237=3,G237,0)</f>
        <v>0</v>
      </c>
      <c r="BD237" s="237">
        <f>IF(AZ237=4,G237,0)</f>
        <v>0</v>
      </c>
      <c r="BE237" s="237">
        <f>IF(AZ237=5,G237,0)</f>
        <v>0</v>
      </c>
      <c r="CA237" s="267">
        <v>1</v>
      </c>
      <c r="CB237" s="267">
        <v>1</v>
      </c>
    </row>
    <row r="238" spans="1:15" ht="12.75" customHeight="1">
      <c r="A238" s="276"/>
      <c r="B238" s="277"/>
      <c r="C238" s="278" t="s">
        <v>383</v>
      </c>
      <c r="D238" s="278"/>
      <c r="E238" s="279">
        <v>29.86</v>
      </c>
      <c r="F238" s="280"/>
      <c r="G238" s="281"/>
      <c r="H238" s="282"/>
      <c r="I238" s="283"/>
      <c r="J238" s="284"/>
      <c r="K238" s="283"/>
      <c r="M238" s="285" t="s">
        <v>383</v>
      </c>
      <c r="O238" s="267"/>
    </row>
    <row r="239" spans="1:57" ht="12.75">
      <c r="A239" s="286"/>
      <c r="B239" s="287" t="s">
        <v>157</v>
      </c>
      <c r="C239" s="288" t="s">
        <v>384</v>
      </c>
      <c r="D239" s="289"/>
      <c r="E239" s="290"/>
      <c r="F239" s="291"/>
      <c r="G239" s="292">
        <f>SUM(G224:G238)</f>
        <v>0</v>
      </c>
      <c r="H239" s="293"/>
      <c r="I239" s="294">
        <f>SUM(I224:I238)</f>
        <v>0</v>
      </c>
      <c r="J239" s="293"/>
      <c r="K239" s="294">
        <f>SUM(K224:K238)</f>
        <v>0</v>
      </c>
      <c r="O239" s="267">
        <v>4</v>
      </c>
      <c r="BA239" s="295">
        <f>SUM(BA224:BA238)</f>
        <v>0</v>
      </c>
      <c r="BB239" s="295">
        <f>SUM(BB224:BB238)</f>
        <v>0</v>
      </c>
      <c r="BC239" s="295">
        <f>SUM(BC224:BC238)</f>
        <v>0</v>
      </c>
      <c r="BD239" s="295">
        <f>SUM(BD224:BD238)</f>
        <v>0</v>
      </c>
      <c r="BE239" s="295">
        <f>SUM(BE224:BE238)</f>
        <v>0</v>
      </c>
    </row>
    <row r="240" spans="1:15" ht="12.75">
      <c r="A240" s="257" t="s">
        <v>138</v>
      </c>
      <c r="B240" s="258" t="s">
        <v>55</v>
      </c>
      <c r="C240" s="259" t="s">
        <v>56</v>
      </c>
      <c r="D240" s="260"/>
      <c r="E240" s="261"/>
      <c r="F240" s="261"/>
      <c r="G240" s="262"/>
      <c r="H240" s="263"/>
      <c r="I240" s="264"/>
      <c r="J240" s="265"/>
      <c r="K240" s="266"/>
      <c r="O240" s="267">
        <v>1</v>
      </c>
    </row>
    <row r="241" spans="1:80" ht="12.75">
      <c r="A241" s="268">
        <v>51</v>
      </c>
      <c r="B241" s="269" t="s">
        <v>385</v>
      </c>
      <c r="C241" s="270" t="s">
        <v>386</v>
      </c>
      <c r="D241" s="271" t="s">
        <v>365</v>
      </c>
      <c r="E241" s="272">
        <v>54.06</v>
      </c>
      <c r="F241" s="272">
        <v>0</v>
      </c>
      <c r="G241" s="273">
        <f>E241*F241</f>
        <v>0</v>
      </c>
      <c r="H241" s="274">
        <v>0</v>
      </c>
      <c r="I241" s="275">
        <f>E241*H241</f>
        <v>0</v>
      </c>
      <c r="J241" s="274">
        <v>0</v>
      </c>
      <c r="K241" s="275">
        <f>E241*J241</f>
        <v>0</v>
      </c>
      <c r="O241" s="267">
        <v>2</v>
      </c>
      <c r="AA241" s="237">
        <v>1</v>
      </c>
      <c r="AB241" s="237">
        <v>2</v>
      </c>
      <c r="AC241" s="237">
        <v>2</v>
      </c>
      <c r="AZ241" s="237">
        <v>1</v>
      </c>
      <c r="BA241" s="237">
        <f>IF(AZ241=1,G241,0)</f>
        <v>0</v>
      </c>
      <c r="BB241" s="237">
        <f>IF(AZ241=2,G241,0)</f>
        <v>0</v>
      </c>
      <c r="BC241" s="237">
        <f>IF(AZ241=3,G241,0)</f>
        <v>0</v>
      </c>
      <c r="BD241" s="237">
        <f>IF(AZ241=4,G241,0)</f>
        <v>0</v>
      </c>
      <c r="BE241" s="237">
        <f>IF(AZ241=5,G241,0)</f>
        <v>0</v>
      </c>
      <c r="CA241" s="267">
        <v>1</v>
      </c>
      <c r="CB241" s="267">
        <v>2</v>
      </c>
    </row>
    <row r="242" spans="1:15" ht="12.75" customHeight="1">
      <c r="A242" s="276"/>
      <c r="B242" s="277"/>
      <c r="C242" s="278" t="s">
        <v>387</v>
      </c>
      <c r="D242" s="278"/>
      <c r="E242" s="279">
        <v>54.06</v>
      </c>
      <c r="F242" s="280"/>
      <c r="G242" s="281"/>
      <c r="H242" s="282"/>
      <c r="I242" s="283"/>
      <c r="J242" s="284"/>
      <c r="K242" s="283"/>
      <c r="M242" s="285" t="s">
        <v>387</v>
      </c>
      <c r="O242" s="267"/>
    </row>
    <row r="243" spans="1:57" ht="12.75">
      <c r="A243" s="286"/>
      <c r="B243" s="287" t="s">
        <v>157</v>
      </c>
      <c r="C243" s="288" t="s">
        <v>388</v>
      </c>
      <c r="D243" s="289"/>
      <c r="E243" s="290"/>
      <c r="F243" s="291"/>
      <c r="G243" s="292">
        <f>SUM(G240:G242)</f>
        <v>0</v>
      </c>
      <c r="H243" s="293"/>
      <c r="I243" s="294">
        <f>SUM(I240:I242)</f>
        <v>0</v>
      </c>
      <c r="J243" s="293"/>
      <c r="K243" s="294">
        <f>SUM(K240:K242)</f>
        <v>0</v>
      </c>
      <c r="O243" s="267">
        <v>4</v>
      </c>
      <c r="BA243" s="295">
        <f>SUM(BA240:BA242)</f>
        <v>0</v>
      </c>
      <c r="BB243" s="295">
        <f>SUM(BB240:BB242)</f>
        <v>0</v>
      </c>
      <c r="BC243" s="295">
        <f>SUM(BC240:BC242)</f>
        <v>0</v>
      </c>
      <c r="BD243" s="295">
        <f>SUM(BD240:BD242)</f>
        <v>0</v>
      </c>
      <c r="BE243" s="295">
        <f>SUM(BE240:BE242)</f>
        <v>0</v>
      </c>
    </row>
    <row r="244" spans="1:15" ht="12.75">
      <c r="A244" s="257" t="s">
        <v>138</v>
      </c>
      <c r="B244" s="258" t="s">
        <v>47</v>
      </c>
      <c r="C244" s="259" t="s">
        <v>48</v>
      </c>
      <c r="D244" s="260"/>
      <c r="E244" s="261"/>
      <c r="F244" s="261"/>
      <c r="G244" s="262"/>
      <c r="H244" s="263"/>
      <c r="I244" s="264"/>
      <c r="J244" s="265"/>
      <c r="K244" s="266"/>
      <c r="O244" s="267">
        <v>1</v>
      </c>
    </row>
    <row r="245" spans="1:80" ht="12.75">
      <c r="A245" s="268">
        <v>52</v>
      </c>
      <c r="B245" s="269" t="s">
        <v>389</v>
      </c>
      <c r="C245" s="270" t="s">
        <v>390</v>
      </c>
      <c r="D245" s="271" t="s">
        <v>251</v>
      </c>
      <c r="E245" s="272">
        <v>495</v>
      </c>
      <c r="F245" s="272">
        <v>0</v>
      </c>
      <c r="G245" s="273">
        <f>E245*F245</f>
        <v>0</v>
      </c>
      <c r="H245" s="274">
        <v>0.00224</v>
      </c>
      <c r="I245" s="275">
        <f>E245*H245</f>
        <v>1.1088</v>
      </c>
      <c r="J245" s="274">
        <v>0</v>
      </c>
      <c r="K245" s="275">
        <f>E245*J245</f>
        <v>0</v>
      </c>
      <c r="O245" s="267">
        <v>2</v>
      </c>
      <c r="AA245" s="237">
        <v>1</v>
      </c>
      <c r="AB245" s="237">
        <v>7</v>
      </c>
      <c r="AC245" s="237">
        <v>7</v>
      </c>
      <c r="AZ245" s="237">
        <v>2</v>
      </c>
      <c r="BA245" s="237">
        <f>IF(AZ245=1,G245,0)</f>
        <v>0</v>
      </c>
      <c r="BB245" s="237">
        <f>IF(AZ245=2,G245,0)</f>
        <v>0</v>
      </c>
      <c r="BC245" s="237">
        <f>IF(AZ245=3,G245,0)</f>
        <v>0</v>
      </c>
      <c r="BD245" s="237">
        <f>IF(AZ245=4,G245,0)</f>
        <v>0</v>
      </c>
      <c r="BE245" s="237">
        <f>IF(AZ245=5,G245,0)</f>
        <v>0</v>
      </c>
      <c r="CA245" s="267">
        <v>1</v>
      </c>
      <c r="CB245" s="267">
        <v>7</v>
      </c>
    </row>
    <row r="246" spans="1:15" ht="12.75" customHeight="1">
      <c r="A246" s="276"/>
      <c r="B246" s="277"/>
      <c r="C246" s="278" t="s">
        <v>252</v>
      </c>
      <c r="D246" s="278"/>
      <c r="E246" s="279">
        <v>495</v>
      </c>
      <c r="F246" s="280"/>
      <c r="G246" s="281"/>
      <c r="H246" s="282"/>
      <c r="I246" s="283"/>
      <c r="J246" s="284"/>
      <c r="K246" s="283"/>
      <c r="M246" s="285">
        <v>495</v>
      </c>
      <c r="O246" s="267"/>
    </row>
    <row r="247" spans="1:80" ht="22.5">
      <c r="A247" s="268">
        <v>53</v>
      </c>
      <c r="B247" s="269" t="s">
        <v>391</v>
      </c>
      <c r="C247" s="270" t="s">
        <v>392</v>
      </c>
      <c r="D247" s="271" t="s">
        <v>251</v>
      </c>
      <c r="E247" s="272">
        <v>495</v>
      </c>
      <c r="F247" s="272">
        <v>0</v>
      </c>
      <c r="G247" s="273">
        <f>E247*F247</f>
        <v>0</v>
      </c>
      <c r="H247" s="274">
        <v>0</v>
      </c>
      <c r="I247" s="275">
        <f>E247*H247</f>
        <v>0</v>
      </c>
      <c r="J247" s="274">
        <v>-0.00135</v>
      </c>
      <c r="K247" s="275">
        <f>E247*J247</f>
        <v>-0.66825</v>
      </c>
      <c r="O247" s="267">
        <v>2</v>
      </c>
      <c r="AA247" s="237">
        <v>1</v>
      </c>
      <c r="AB247" s="237">
        <v>7</v>
      </c>
      <c r="AC247" s="237">
        <v>7</v>
      </c>
      <c r="AZ247" s="237">
        <v>2</v>
      </c>
      <c r="BA247" s="237">
        <f>IF(AZ247=1,G247,0)</f>
        <v>0</v>
      </c>
      <c r="BB247" s="237">
        <f>IF(AZ247=2,G247,0)</f>
        <v>0</v>
      </c>
      <c r="BC247" s="237">
        <f>IF(AZ247=3,G247,0)</f>
        <v>0</v>
      </c>
      <c r="BD247" s="237">
        <f>IF(AZ247=4,G247,0)</f>
        <v>0</v>
      </c>
      <c r="BE247" s="237">
        <f>IF(AZ247=5,G247,0)</f>
        <v>0</v>
      </c>
      <c r="CA247" s="267">
        <v>1</v>
      </c>
      <c r="CB247" s="267">
        <v>7</v>
      </c>
    </row>
    <row r="248" spans="1:15" ht="12.75" customHeight="1">
      <c r="A248" s="276"/>
      <c r="B248" s="277"/>
      <c r="C248" s="278" t="s">
        <v>252</v>
      </c>
      <c r="D248" s="278"/>
      <c r="E248" s="279">
        <v>495</v>
      </c>
      <c r="F248" s="280"/>
      <c r="G248" s="281"/>
      <c r="H248" s="282"/>
      <c r="I248" s="283"/>
      <c r="J248" s="284"/>
      <c r="K248" s="283"/>
      <c r="M248" s="285">
        <v>495</v>
      </c>
      <c r="O248" s="267"/>
    </row>
    <row r="249" spans="1:57" ht="12.75">
      <c r="A249" s="286"/>
      <c r="B249" s="287" t="s">
        <v>157</v>
      </c>
      <c r="C249" s="288" t="s">
        <v>393</v>
      </c>
      <c r="D249" s="289"/>
      <c r="E249" s="290"/>
      <c r="F249" s="291"/>
      <c r="G249" s="292">
        <f>SUM(G244:G248)</f>
        <v>0</v>
      </c>
      <c r="H249" s="293"/>
      <c r="I249" s="294">
        <f>SUM(I244:I248)</f>
        <v>1.1088</v>
      </c>
      <c r="J249" s="293"/>
      <c r="K249" s="294">
        <f>SUM(K244:K248)</f>
        <v>-0.66825</v>
      </c>
      <c r="O249" s="267">
        <v>4</v>
      </c>
      <c r="BA249" s="295">
        <f>SUM(BA244:BA248)</f>
        <v>0</v>
      </c>
      <c r="BB249" s="295">
        <f>SUM(BB244:BB248)</f>
        <v>0</v>
      </c>
      <c r="BC249" s="295">
        <f>SUM(BC244:BC248)</f>
        <v>0</v>
      </c>
      <c r="BD249" s="295">
        <f>SUM(BD244:BD248)</f>
        <v>0</v>
      </c>
      <c r="BE249" s="295">
        <f>SUM(BE244:BE248)</f>
        <v>0</v>
      </c>
    </row>
    <row r="250" spans="1:15" ht="12.75">
      <c r="A250" s="257" t="s">
        <v>138</v>
      </c>
      <c r="B250" s="258" t="s">
        <v>49</v>
      </c>
      <c r="C250" s="259" t="s">
        <v>50</v>
      </c>
      <c r="D250" s="260"/>
      <c r="E250" s="261"/>
      <c r="F250" s="261"/>
      <c r="G250" s="262"/>
      <c r="H250" s="263"/>
      <c r="I250" s="264"/>
      <c r="J250" s="265"/>
      <c r="K250" s="266"/>
      <c r="O250" s="267">
        <v>1</v>
      </c>
    </row>
    <row r="251" spans="1:80" ht="22.5">
      <c r="A251" s="268">
        <v>54</v>
      </c>
      <c r="B251" s="269" t="s">
        <v>394</v>
      </c>
      <c r="C251" s="270" t="s">
        <v>395</v>
      </c>
      <c r="D251" s="271" t="s">
        <v>141</v>
      </c>
      <c r="E251" s="272">
        <v>483.504</v>
      </c>
      <c r="F251" s="272">
        <v>0</v>
      </c>
      <c r="G251" s="273">
        <f>E251*F251</f>
        <v>0</v>
      </c>
      <c r="H251" s="274">
        <v>0.00014</v>
      </c>
      <c r="I251" s="275">
        <f>E251*H251</f>
        <v>0.06769056</v>
      </c>
      <c r="J251" s="274">
        <v>0</v>
      </c>
      <c r="K251" s="275">
        <f>E251*J251</f>
        <v>0</v>
      </c>
      <c r="O251" s="267">
        <v>2</v>
      </c>
      <c r="AA251" s="237">
        <v>1</v>
      </c>
      <c r="AB251" s="237">
        <v>7</v>
      </c>
      <c r="AC251" s="237">
        <v>7</v>
      </c>
      <c r="AZ251" s="237">
        <v>2</v>
      </c>
      <c r="BA251" s="237">
        <f>IF(AZ251=1,G251,0)</f>
        <v>0</v>
      </c>
      <c r="BB251" s="237">
        <f>IF(AZ251=2,G251,0)</f>
        <v>0</v>
      </c>
      <c r="BC251" s="237">
        <f>IF(AZ251=3,G251,0)</f>
        <v>0</v>
      </c>
      <c r="BD251" s="237">
        <f>IF(AZ251=4,G251,0)</f>
        <v>0</v>
      </c>
      <c r="BE251" s="237">
        <f>IF(AZ251=5,G251,0)</f>
        <v>0</v>
      </c>
      <c r="CA251" s="267">
        <v>1</v>
      </c>
      <c r="CB251" s="267">
        <v>7</v>
      </c>
    </row>
    <row r="252" spans="1:15" ht="12.75" customHeight="1">
      <c r="A252" s="276"/>
      <c r="B252" s="277"/>
      <c r="C252" s="278" t="s">
        <v>396</v>
      </c>
      <c r="D252" s="278"/>
      <c r="E252" s="279">
        <v>14.4</v>
      </c>
      <c r="F252" s="280"/>
      <c r="G252" s="281"/>
      <c r="H252" s="282"/>
      <c r="I252" s="283"/>
      <c r="J252" s="284"/>
      <c r="K252" s="283"/>
      <c r="M252" s="285" t="s">
        <v>396</v>
      </c>
      <c r="O252" s="267"/>
    </row>
    <row r="253" spans="1:15" ht="12.75" customHeight="1">
      <c r="A253" s="276"/>
      <c r="B253" s="277"/>
      <c r="C253" s="278" t="s">
        <v>397</v>
      </c>
      <c r="D253" s="278"/>
      <c r="E253" s="279">
        <v>5.643</v>
      </c>
      <c r="F253" s="280"/>
      <c r="G253" s="281"/>
      <c r="H253" s="282"/>
      <c r="I253" s="283"/>
      <c r="J253" s="284"/>
      <c r="K253" s="283"/>
      <c r="M253" s="285" t="s">
        <v>397</v>
      </c>
      <c r="O253" s="267"/>
    </row>
    <row r="254" spans="1:15" ht="12.75" customHeight="1">
      <c r="A254" s="276"/>
      <c r="B254" s="277"/>
      <c r="C254" s="278" t="s">
        <v>398</v>
      </c>
      <c r="D254" s="278"/>
      <c r="E254" s="279">
        <v>13.26</v>
      </c>
      <c r="F254" s="280"/>
      <c r="G254" s="281"/>
      <c r="H254" s="282"/>
      <c r="I254" s="283"/>
      <c r="J254" s="284"/>
      <c r="K254" s="283"/>
      <c r="M254" s="285" t="s">
        <v>398</v>
      </c>
      <c r="O254" s="267"/>
    </row>
    <row r="255" spans="1:15" ht="12.75" customHeight="1">
      <c r="A255" s="276"/>
      <c r="B255" s="277"/>
      <c r="C255" s="278" t="s">
        <v>399</v>
      </c>
      <c r="D255" s="278"/>
      <c r="E255" s="279">
        <v>6.78</v>
      </c>
      <c r="F255" s="280"/>
      <c r="G255" s="281"/>
      <c r="H255" s="282"/>
      <c r="I255" s="283"/>
      <c r="J255" s="284"/>
      <c r="K255" s="283"/>
      <c r="M255" s="285" t="s">
        <v>399</v>
      </c>
      <c r="O255" s="267"/>
    </row>
    <row r="256" spans="1:15" ht="12.75" customHeight="1">
      <c r="A256" s="276"/>
      <c r="B256" s="277"/>
      <c r="C256" s="278" t="s">
        <v>400</v>
      </c>
      <c r="D256" s="278"/>
      <c r="E256" s="279">
        <v>212.85</v>
      </c>
      <c r="F256" s="280"/>
      <c r="G256" s="281"/>
      <c r="H256" s="282"/>
      <c r="I256" s="283"/>
      <c r="J256" s="284"/>
      <c r="K256" s="283"/>
      <c r="M256" s="285" t="s">
        <v>400</v>
      </c>
      <c r="O256" s="267"/>
    </row>
    <row r="257" spans="1:15" ht="12.75" customHeight="1">
      <c r="A257" s="276"/>
      <c r="B257" s="277"/>
      <c r="C257" s="278" t="s">
        <v>401</v>
      </c>
      <c r="D257" s="278"/>
      <c r="E257" s="279">
        <v>56.76</v>
      </c>
      <c r="F257" s="280"/>
      <c r="G257" s="281"/>
      <c r="H257" s="282"/>
      <c r="I257" s="283"/>
      <c r="J257" s="284"/>
      <c r="K257" s="283"/>
      <c r="M257" s="285" t="s">
        <v>401</v>
      </c>
      <c r="O257" s="267"/>
    </row>
    <row r="258" spans="1:15" ht="12.75" customHeight="1">
      <c r="A258" s="276"/>
      <c r="B258" s="277"/>
      <c r="C258" s="278" t="s">
        <v>402</v>
      </c>
      <c r="D258" s="278"/>
      <c r="E258" s="279">
        <v>80.04</v>
      </c>
      <c r="F258" s="280"/>
      <c r="G258" s="281"/>
      <c r="H258" s="282"/>
      <c r="I258" s="283"/>
      <c r="J258" s="284"/>
      <c r="K258" s="283"/>
      <c r="M258" s="285" t="s">
        <v>402</v>
      </c>
      <c r="O258" s="267"/>
    </row>
    <row r="259" spans="1:15" ht="12.75" customHeight="1">
      <c r="A259" s="276"/>
      <c r="B259" s="277"/>
      <c r="C259" s="278" t="s">
        <v>403</v>
      </c>
      <c r="D259" s="278"/>
      <c r="E259" s="279">
        <v>18.45</v>
      </c>
      <c r="F259" s="280"/>
      <c r="G259" s="281"/>
      <c r="H259" s="282"/>
      <c r="I259" s="283"/>
      <c r="J259" s="284"/>
      <c r="K259" s="283"/>
      <c r="M259" s="285" t="s">
        <v>403</v>
      </c>
      <c r="O259" s="267"/>
    </row>
    <row r="260" spans="1:15" ht="12.75" customHeight="1">
      <c r="A260" s="276"/>
      <c r="B260" s="277"/>
      <c r="C260" s="278" t="s">
        <v>404</v>
      </c>
      <c r="D260" s="278"/>
      <c r="E260" s="279">
        <v>18</v>
      </c>
      <c r="F260" s="280"/>
      <c r="G260" s="281"/>
      <c r="H260" s="282"/>
      <c r="I260" s="283"/>
      <c r="J260" s="284"/>
      <c r="K260" s="283"/>
      <c r="M260" s="285" t="s">
        <v>404</v>
      </c>
      <c r="O260" s="267"/>
    </row>
    <row r="261" spans="1:15" ht="12.75" customHeight="1">
      <c r="A261" s="276"/>
      <c r="B261" s="277"/>
      <c r="C261" s="278" t="s">
        <v>405</v>
      </c>
      <c r="D261" s="278"/>
      <c r="E261" s="279">
        <v>2.475</v>
      </c>
      <c r="F261" s="280"/>
      <c r="G261" s="281"/>
      <c r="H261" s="282"/>
      <c r="I261" s="283"/>
      <c r="J261" s="284"/>
      <c r="K261" s="283"/>
      <c r="M261" s="285" t="s">
        <v>405</v>
      </c>
      <c r="O261" s="267"/>
    </row>
    <row r="262" spans="1:15" ht="12.75" customHeight="1">
      <c r="A262" s="276"/>
      <c r="B262" s="277"/>
      <c r="C262" s="278" t="s">
        <v>406</v>
      </c>
      <c r="D262" s="278"/>
      <c r="E262" s="279">
        <v>19.35</v>
      </c>
      <c r="F262" s="280"/>
      <c r="G262" s="281"/>
      <c r="H262" s="282"/>
      <c r="I262" s="283"/>
      <c r="J262" s="284"/>
      <c r="K262" s="283"/>
      <c r="M262" s="285" t="s">
        <v>406</v>
      </c>
      <c r="O262" s="267"/>
    </row>
    <row r="263" spans="1:15" ht="12.75" customHeight="1">
      <c r="A263" s="276"/>
      <c r="B263" s="277"/>
      <c r="C263" s="278" t="s">
        <v>407</v>
      </c>
      <c r="D263" s="278"/>
      <c r="E263" s="279">
        <v>19.95</v>
      </c>
      <c r="F263" s="280"/>
      <c r="G263" s="281"/>
      <c r="H263" s="282"/>
      <c r="I263" s="283"/>
      <c r="J263" s="284"/>
      <c r="K263" s="283"/>
      <c r="M263" s="285" t="s">
        <v>407</v>
      </c>
      <c r="O263" s="267"/>
    </row>
    <row r="264" spans="1:15" ht="12.75" customHeight="1">
      <c r="A264" s="276"/>
      <c r="B264" s="277"/>
      <c r="C264" s="278" t="s">
        <v>408</v>
      </c>
      <c r="D264" s="278"/>
      <c r="E264" s="279">
        <v>3.69</v>
      </c>
      <c r="F264" s="280"/>
      <c r="G264" s="281"/>
      <c r="H264" s="282"/>
      <c r="I264" s="283"/>
      <c r="J264" s="284"/>
      <c r="K264" s="283"/>
      <c r="M264" s="285" t="s">
        <v>408</v>
      </c>
      <c r="O264" s="267"/>
    </row>
    <row r="265" spans="1:15" ht="12.75" customHeight="1">
      <c r="A265" s="276"/>
      <c r="B265" s="277"/>
      <c r="C265" s="278" t="s">
        <v>409</v>
      </c>
      <c r="D265" s="278"/>
      <c r="E265" s="279">
        <v>2.52</v>
      </c>
      <c r="F265" s="280"/>
      <c r="G265" s="281"/>
      <c r="H265" s="282"/>
      <c r="I265" s="283"/>
      <c r="J265" s="284"/>
      <c r="K265" s="283"/>
      <c r="M265" s="285" t="s">
        <v>409</v>
      </c>
      <c r="O265" s="267"/>
    </row>
    <row r="266" spans="1:15" ht="12.75" customHeight="1">
      <c r="A266" s="276"/>
      <c r="B266" s="277"/>
      <c r="C266" s="278" t="s">
        <v>410</v>
      </c>
      <c r="D266" s="278"/>
      <c r="E266" s="279">
        <v>9.336</v>
      </c>
      <c r="F266" s="280"/>
      <c r="G266" s="281"/>
      <c r="H266" s="282"/>
      <c r="I266" s="283"/>
      <c r="J266" s="284"/>
      <c r="K266" s="283"/>
      <c r="M266" s="285" t="s">
        <v>410</v>
      </c>
      <c r="O266" s="267"/>
    </row>
    <row r="267" spans="1:57" ht="12.75">
      <c r="A267" s="286"/>
      <c r="B267" s="287" t="s">
        <v>157</v>
      </c>
      <c r="C267" s="288" t="s">
        <v>411</v>
      </c>
      <c r="D267" s="289"/>
      <c r="E267" s="290"/>
      <c r="F267" s="291"/>
      <c r="G267" s="292">
        <f>SUM(G250:G266)</f>
        <v>0</v>
      </c>
      <c r="H267" s="293"/>
      <c r="I267" s="294">
        <f>SUM(I250:I266)</f>
        <v>0.06769056</v>
      </c>
      <c r="J267" s="293"/>
      <c r="K267" s="294">
        <f>SUM(K250:K266)</f>
        <v>0</v>
      </c>
      <c r="O267" s="267">
        <v>4</v>
      </c>
      <c r="BA267" s="295">
        <f>SUM(BA250:BA266)</f>
        <v>0</v>
      </c>
      <c r="BB267" s="295">
        <f>SUM(BB250:BB266)</f>
        <v>0</v>
      </c>
      <c r="BC267" s="295">
        <f>SUM(BC250:BC266)</f>
        <v>0</v>
      </c>
      <c r="BD267" s="295">
        <f>SUM(BD250:BD266)</f>
        <v>0</v>
      </c>
      <c r="BE267" s="295">
        <f>SUM(BE250:BE266)</f>
        <v>0</v>
      </c>
    </row>
  </sheetData>
  <mergeCells count="194"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3:D43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3:D63"/>
    <mergeCell ref="C65:D65"/>
    <mergeCell ref="C67:D67"/>
    <mergeCell ref="C69:D69"/>
    <mergeCell ref="C71:D71"/>
    <mergeCell ref="C73:D73"/>
    <mergeCell ref="C75:D75"/>
    <mergeCell ref="C77:D77"/>
    <mergeCell ref="C79:D79"/>
    <mergeCell ref="C81:D81"/>
    <mergeCell ref="C83:D83"/>
    <mergeCell ref="C85:D85"/>
    <mergeCell ref="C87:D87"/>
    <mergeCell ref="C89:D89"/>
    <mergeCell ref="C91:D91"/>
    <mergeCell ref="C93:D93"/>
    <mergeCell ref="C95:D95"/>
    <mergeCell ref="C97:D97"/>
    <mergeCell ref="C99:D99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1:D111"/>
    <mergeCell ref="C112:D112"/>
    <mergeCell ref="C113:D113"/>
    <mergeCell ref="C114:D114"/>
    <mergeCell ref="C115:D115"/>
    <mergeCell ref="C117:D117"/>
    <mergeCell ref="C118:D118"/>
    <mergeCell ref="C119:D119"/>
    <mergeCell ref="C120:D120"/>
    <mergeCell ref="C121:D121"/>
    <mergeCell ref="C123:D123"/>
    <mergeCell ref="C124:D124"/>
    <mergeCell ref="C125:D125"/>
    <mergeCell ref="C126:D126"/>
    <mergeCell ref="C127:D127"/>
    <mergeCell ref="C129:D129"/>
    <mergeCell ref="C130:D130"/>
    <mergeCell ref="C131:D131"/>
    <mergeCell ref="C132:D132"/>
    <mergeCell ref="C133:D133"/>
    <mergeCell ref="C135:D135"/>
    <mergeCell ref="C136:D136"/>
    <mergeCell ref="C137:D137"/>
    <mergeCell ref="C138:D138"/>
    <mergeCell ref="C140:D140"/>
    <mergeCell ref="C141:D141"/>
    <mergeCell ref="C142:D142"/>
    <mergeCell ref="C143:D143"/>
    <mergeCell ref="C144:D144"/>
    <mergeCell ref="C146:D146"/>
    <mergeCell ref="C147:D147"/>
    <mergeCell ref="C148:D148"/>
    <mergeCell ref="C149:D149"/>
    <mergeCell ref="C150:D150"/>
    <mergeCell ref="C152:D152"/>
    <mergeCell ref="C153:D153"/>
    <mergeCell ref="C154:D154"/>
    <mergeCell ref="C155:D155"/>
    <mergeCell ref="C156:D156"/>
    <mergeCell ref="C158:D158"/>
    <mergeCell ref="C159:D159"/>
    <mergeCell ref="C160:D160"/>
    <mergeCell ref="C161:D161"/>
    <mergeCell ref="C162:D162"/>
    <mergeCell ref="C164:D164"/>
    <mergeCell ref="C165:D165"/>
    <mergeCell ref="C166:D166"/>
    <mergeCell ref="C167:D167"/>
    <mergeCell ref="C168:D168"/>
    <mergeCell ref="C170:D170"/>
    <mergeCell ref="C171:D171"/>
    <mergeCell ref="C172:D172"/>
    <mergeCell ref="C173:D173"/>
    <mergeCell ref="C175:D175"/>
    <mergeCell ref="C176:D176"/>
    <mergeCell ref="C177:D177"/>
    <mergeCell ref="C178:D178"/>
    <mergeCell ref="C179:D179"/>
    <mergeCell ref="C181:D181"/>
    <mergeCell ref="C182:D182"/>
    <mergeCell ref="C183:D183"/>
    <mergeCell ref="C184:D184"/>
    <mergeCell ref="C185:D185"/>
    <mergeCell ref="C186:D186"/>
    <mergeCell ref="C187:D187"/>
    <mergeCell ref="C189:D189"/>
    <mergeCell ref="C190:D190"/>
    <mergeCell ref="C191:D191"/>
    <mergeCell ref="C192:D192"/>
    <mergeCell ref="C193:D193"/>
    <mergeCell ref="C195:D195"/>
    <mergeCell ref="C196:D196"/>
    <mergeCell ref="C197:D197"/>
    <mergeCell ref="C198:D198"/>
    <mergeCell ref="C199:D199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3:D213"/>
    <mergeCell ref="C214:D214"/>
    <mergeCell ref="C215:D215"/>
    <mergeCell ref="C216:D216"/>
    <mergeCell ref="C217:D217"/>
    <mergeCell ref="C219:D219"/>
    <mergeCell ref="C220:D220"/>
    <mergeCell ref="C222:D222"/>
    <mergeCell ref="C226:D226"/>
    <mergeCell ref="C228:D228"/>
    <mergeCell ref="C230:D230"/>
    <mergeCell ref="C232:D232"/>
    <mergeCell ref="C234:D234"/>
    <mergeCell ref="C236:D236"/>
    <mergeCell ref="C238:D238"/>
    <mergeCell ref="C242:D242"/>
    <mergeCell ref="C246:D246"/>
    <mergeCell ref="C248:D248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</mergeCells>
  <printOptions horizontalCentered="1"/>
  <pageMargins left="0.590277777777778" right="0.39375" top="0.590277777777778" bottom="0.984027777777778" header="0.511805555555555" footer="0.511805555555555"/>
  <pageSetup horizontalDpi="300" verticalDpi="300" orientation="landscape" paperSize="9" copies="1"/>
  <headerFooter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Miroslav Kubík</cp:lastModifiedBy>
  <cp:lastPrinted>2012-09-26T07:33:00Z</cp:lastPrinted>
  <dcterms:created xsi:type="dcterms:W3CDTF">2012-09-26T07:29:59Z</dcterms:created>
  <dcterms:modified xsi:type="dcterms:W3CDTF">2017-03-10T14:00:07Z</dcterms:modified>
  <cp:category/>
  <cp:version/>
  <cp:contentType/>
  <cp:contentStatus/>
  <cp:revision>4</cp:revision>
</cp:coreProperties>
</file>