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7250" windowHeight="7755" activeTab="0"/>
  </bookViews>
  <sheets>
    <sheet name="Rekapitulace stavby" sheetId="1" r:id="rId1"/>
    <sheet name="MŠ1 - VÝMĚNA OKEN A MEZIO..." sheetId="2" r:id="rId2"/>
    <sheet name="MŠ2 - VÝMĚNA OKEN A MIV-J..." sheetId="3" r:id="rId3"/>
    <sheet name="MŠ3 - VÝMĚNA OKNA A MIV-J..." sheetId="4" r:id="rId4"/>
    <sheet name="VRN - VEDLEJŠÍ ROZPOČTOVÉ..." sheetId="5" r:id="rId5"/>
    <sheet name="Pokyny pro vyplnění" sheetId="6" r:id="rId6"/>
  </sheets>
  <definedNames>
    <definedName name="_xlnm._FilterDatabase" localSheetId="1" hidden="1">'MŠ1 - VÝMĚNA OKEN A MEZIO...'!$C$91:$K$274</definedName>
    <definedName name="_xlnm._FilterDatabase" localSheetId="2" hidden="1">'MŠ2 - VÝMĚNA OKEN A MIV-J...'!$C$91:$K$212</definedName>
    <definedName name="_xlnm._FilterDatabase" localSheetId="3" hidden="1">'MŠ3 - VÝMĚNA OKNA A MIV-J...'!$C$91:$K$207</definedName>
    <definedName name="_xlnm._FilterDatabase" localSheetId="4" hidden="1">'VRN - VEDLEJŠÍ ROZPOČTOVÉ...'!$C$77:$K$81</definedName>
    <definedName name="_xlnm.Print_Area" localSheetId="1">'MŠ1 - VÝMĚNA OKEN A MEZIO...'!$C$4:$J$36,'MŠ1 - VÝMĚNA OKEN A MEZIO...'!$C$42:$J$73,'MŠ1 - VÝMĚNA OKEN A MEZIO...'!$C$79:$K$274</definedName>
    <definedName name="_xlnm.Print_Area" localSheetId="2">'MŠ2 - VÝMĚNA OKEN A MIV-J...'!$C$4:$J$36,'MŠ2 - VÝMĚNA OKEN A MIV-J...'!$C$42:$J$73,'MŠ2 - VÝMĚNA OKEN A MIV-J...'!$C$79:$K$212</definedName>
    <definedName name="_xlnm.Print_Area" localSheetId="3">'MŠ3 - VÝMĚNA OKNA A MIV-J...'!$C$4:$J$36,'MŠ3 - VÝMĚNA OKNA A MIV-J...'!$C$42:$J$73,'MŠ3 - VÝMĚNA OKNA A MIV-J...'!$C$79:$K$207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4">'VRN - VEDLEJŠÍ ROZPOČTOVÉ...'!$C$4:$J$36,'VRN - VEDLEJŠÍ ROZPOČTOVÉ...'!$C$42:$J$59,'VRN - VEDLEJŠÍ ROZPOČTOVÉ...'!$C$65:$K$81</definedName>
    <definedName name="_xlnm.Print_Titles" localSheetId="0">'Rekapitulace stavby'!$49:$49</definedName>
    <definedName name="_xlnm.Print_Titles" localSheetId="1">'MŠ1 - VÝMĚNA OKEN A MEZIO...'!$91:$91</definedName>
    <definedName name="_xlnm.Print_Titles" localSheetId="2">'MŠ2 - VÝMĚNA OKEN A MIV-J...'!$91:$91</definedName>
    <definedName name="_xlnm.Print_Titles" localSheetId="3">'MŠ3 - VÝMĚNA OKNA A MIV-J...'!$91:$91</definedName>
    <definedName name="_xlnm.Print_Titles" localSheetId="4">'VRN - VEDLEJŠÍ ROZPOČTOVÉ...'!$77:$77</definedName>
  </definedNames>
  <calcPr calcId="152511"/>
</workbook>
</file>

<file path=xl/sharedStrings.xml><?xml version="1.0" encoding="utf-8"?>
<sst xmlns="http://schemas.openxmlformats.org/spreadsheetml/2006/main" count="5601" uniqueCount="711">
  <si>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</si>
  <si>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</si>
  <si>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</si>
  <si>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</si>
  <si>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</si>
  <si>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</si>
  <si>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</si>
  <si>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{6f6be15e-8fa7-4f6e-a7ae-d80e923fd451}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</si>
  <si>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</si>
  <si>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</si>
  <si>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</si>
  <si>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</si>
  <si>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</si>
  <si>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</si>
  <si>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</si>
  <si>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</si>
  <si>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ZSaMSBreziny1701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</si>
  <si>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</si>
  <si>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</si>
  <si>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</si>
  <si>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ZŠ a MŠ Kosmonautů 177,Děčín-výměna oken a zazdívka MIV strana do zahrady</t>
  </si>
  <si>
    <t>KSO:</t>
  </si>
  <si>
    <t>801 31 52</t>
  </si>
  <si>
    <t>CC-CZ:</t>
  </si>
  <si>
    <t>12631</t>
  </si>
  <si>
    <t>Místo:</t>
  </si>
  <si>
    <t>Děčín 27, Kosmonautů 177</t>
  </si>
  <si>
    <t>Datum:</t>
  </si>
  <si>
    <t>3.4.2017</t>
  </si>
  <si>
    <t>CZ-CPA:</t>
  </si>
  <si>
    <t>41.00.28</t>
  </si>
  <si>
    <t>Zadavatel:</t>
  </si>
  <si>
    <t>IČ:</t>
  </si>
  <si>
    <t/>
  </si>
  <si>
    <t>ZŠ a MŠ Kosmonautů 177, Děčín 27</t>
  </si>
  <si>
    <t>DIČ:</t>
  </si>
  <si>
    <t>Uchazeč:</t>
  </si>
  <si>
    <t>Vyplň údaj</t>
  </si>
  <si>
    <t>Projektant:</t>
  </si>
  <si>
    <t>bez PD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</si>
  <si>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</si>
  <si>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</si>
  <si>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</si>
  <si>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</si>
  <si>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</si>
  <si>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</si>
  <si>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</si>
  <si>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</si>
  <si>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</si>
  <si>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</si>
  <si>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</si>
  <si>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</si>
  <si>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</si>
  <si>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</si>
  <si>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</si>
  <si>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</si>
  <si>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</si>
  <si>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</si>
  <si>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</si>
  <si>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</si>
  <si>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</si>
  <si>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</si>
  <si>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</si>
  <si>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</si>
  <si>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</si>
  <si>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</si>
  <si>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</si>
  <si>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</si>
  <si>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</si>
  <si>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</si>
  <si>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</si>
  <si>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</si>
  <si>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</si>
  <si>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</si>
  <si>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</si>
  <si>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</si>
  <si>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</si>
  <si>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</si>
  <si>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</si>
  <si>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</si>
  <si>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</si>
  <si>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</si>
  <si>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MŠ1</t>
  </si>
  <si>
    <t>VÝMĚNA OKEN A MEZIOKENNÍCH VLOŽEK - DVOUPODLAŽNÍ ČÁST</t>
  </si>
  <si>
    <t>STA</t>
  </si>
  <si>
    <t>1</t>
  </si>
  <si>
    <t>{458a41c3-7632-4ccc-a67d-b7fe10e69153}</t>
  </si>
  <si>
    <t>2</t>
  </si>
  <si>
    <t>MŠ2</t>
  </si>
  <si>
    <t>VÝMĚNA OKEN A MIV-JEDNOPODLAŽNÍ OBJEKT-PROSTŘEDNÍ ČÁST SE STARÝMI OKNY</t>
  </si>
  <si>
    <t>{149c5aea-bedf-4b79-a31b-7a7b474597d0}</t>
  </si>
  <si>
    <t>MŠ3</t>
  </si>
  <si>
    <t>VÝMĚNA OKNA A MIV-JEDNOPODLAŽNÍ OBJEKT-KRAJNÍ ČÁST S NOVÝMI OKNY A JEDNÍM STARÝM OKNEM</t>
  </si>
  <si>
    <t>{1b633174-1628-4092-a81c-299c5d8f0bd7}</t>
  </si>
  <si>
    <t>VRN</t>
  </si>
  <si>
    <t>VEDLEJŠÍ ROZPOČTOVÉ NÁKLADY</t>
  </si>
  <si>
    <t>{c8e5b417-176e-43a3-b956-2f7d6b43be01}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</si>
  <si>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</si>
  <si>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</si>
  <si>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</si>
  <si>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</si>
  <si>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</si>
  <si>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</si>
  <si>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</si>
  <si>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MŠ1 - VÝMĚNA OKEN A MEZIOKENNÍCH VLOŽEK - DVOUPODLAŽNÍ ČÁST</t>
  </si>
  <si>
    <t>41.00.48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</si>
  <si>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</si>
  <si>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</si>
  <si>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</si>
  <si>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</si>
  <si>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</si>
  <si>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</si>
  <si>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</si>
  <si>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</si>
  <si>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</si>
  <si>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  61 - Úprava povrchů vnitřních - NOVĚ VYZDÍVANÉ STĚNY</t>
  </si>
  <si>
    <t xml:space="preserve">      62 - Úprava povrchů vnějších - NOVĚ VYZDÍVANÉ STĚNY</t>
  </si>
  <si>
    <t xml:space="preserve">    9 - Ostatní konstrukce a práce, bourání</t>
  </si>
  <si>
    <t xml:space="preserve">      94 - Lešení a stavební výtahy</t>
  </si>
  <si>
    <t xml:space="preserve">      951 - Ostatní konstrukce a práce</t>
  </si>
  <si>
    <t xml:space="preserve">      96 - Bourání konstrukcí</t>
  </si>
  <si>
    <t xml:space="preserve">      992 -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</si>
  <si>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</si>
  <si>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</si>
  <si>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</si>
  <si>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- NOVĚ VYZDÍVANÉ STĚNY</t>
  </si>
  <si>
    <t xml:space="preserve">    786 - Dokončovací práce - žaluzie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</si>
  <si>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</si>
  <si>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</si>
  <si>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</si>
  <si>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</si>
  <si>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</si>
  <si>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</si>
  <si>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</si>
  <si>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</si>
  <si>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</si>
  <si>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</si>
  <si>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</si>
  <si>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</si>
  <si>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</si>
  <si>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</si>
  <si>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</si>
  <si>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</si>
  <si>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</si>
  <si>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</si>
  <si>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</si>
  <si>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34</t>
  </si>
  <si>
    <t>Stěny a příčky</t>
  </si>
  <si>
    <t>K</t>
  </si>
  <si>
    <t>342272632</t>
  </si>
  <si>
    <t>Stěny z přesných pórobetonových tvárnic výplňové a oddělovací pevné hladkých jakékoli pevnosti na tenké maltové lože, tloušťka stěny 300 mm, objemová hmotnost 500 kg/m3</t>
  </si>
  <si>
    <t>m2</t>
  </si>
  <si>
    <t>CS ÚRS 2017 01</t>
  </si>
  <si>
    <t>4</t>
  </si>
  <si>
    <t>1744157394</t>
  </si>
  <si>
    <t>VV</t>
  </si>
  <si>
    <t>2,05*(0,3+0,6+3,63+0,6+0,3+2,12)</t>
  </si>
  <si>
    <t>0,77*0,3   "u dveří"</t>
  </si>
  <si>
    <t>Mezisoučet   1.np</t>
  </si>
  <si>
    <t>2,05*(0,3+0,6+3,63+0,6+2,12)</t>
  </si>
  <si>
    <t>Mezisoučet   2.np</t>
  </si>
  <si>
    <t xml:space="preserve">Součet    </t>
  </si>
  <si>
    <t>342291131</t>
  </si>
  <si>
    <t>Ukotvení příček plochými kotvami, do konstrukce betonové</t>
  </si>
  <si>
    <t>m</t>
  </si>
  <si>
    <t>-700299883</t>
  </si>
  <si>
    <t>2*(0,3+0,6+3,63+0,6+0,3+2,12)</t>
  </si>
  <si>
    <t>0,77+0,3    "u dveří"</t>
  </si>
  <si>
    <t>2*(0,3+0,6+3,63+0,6+2,12)</t>
  </si>
  <si>
    <t>6</t>
  </si>
  <si>
    <t>Úpravy povrchů, podlahy a osazování výplní</t>
  </si>
  <si>
    <t>61</t>
  </si>
  <si>
    <t>Úprava povrchů vnitřních - NOVĚ VYZDÍVANÉ STĚNY</t>
  </si>
  <si>
    <t>612142001</t>
  </si>
  <si>
    <t>Potažení vnitřních ploch pletivem v ploše nebo pruzích, na plném podkladu sklovláknitým vtlačením do tmelu stěn</t>
  </si>
  <si>
    <t>-176259695</t>
  </si>
  <si>
    <t>(1,2+2,05*2)*0,1*1</t>
  </si>
  <si>
    <t>(2,38+2,05*2)*0,1*2</t>
  </si>
  <si>
    <t>(3,56+2,05*2)*0,1*1</t>
  </si>
  <si>
    <t xml:space="preserve">(0,9+2,82*2)*0,1   </t>
  </si>
  <si>
    <t>(2,38+2,05*2)*0,1*1</t>
  </si>
  <si>
    <t>(3,56+2,05*2)*0,1*2</t>
  </si>
  <si>
    <t>612131121</t>
  </si>
  <si>
    <t>Podkladní a spojovací vrstva vnitřních omítaných ploch penetrace akrylát-silikonová nanášená ručně stěn</t>
  </si>
  <si>
    <t>398624661</t>
  </si>
  <si>
    <t>5</t>
  </si>
  <si>
    <t>612311131</t>
  </si>
  <si>
    <t>Potažení vnitřních ploch štukem tloušťky do 3 mm svislých konstrukcí stěn</t>
  </si>
  <si>
    <t>-1635952570</t>
  </si>
  <si>
    <t>619991011</t>
  </si>
  <si>
    <t>Zakrytí vnitřních ploch před znečištěním včetně pozdějšího odkrytí konstrukcí a prvků obalením fólií a přelepením páskou</t>
  </si>
  <si>
    <t>-1515721974</t>
  </si>
  <si>
    <t>1,2*2,05*2</t>
  </si>
  <si>
    <t>2,38*2,05*3</t>
  </si>
  <si>
    <t>3,56*2,05*3</t>
  </si>
  <si>
    <t>0,9*2,82*1</t>
  </si>
  <si>
    <t>1,2*1,8</t>
  </si>
  <si>
    <t>Mezisoučet   okna a dveře</t>
  </si>
  <si>
    <t>50</t>
  </si>
  <si>
    <t xml:space="preserve">Mezisoučet   kryty otopných těles  </t>
  </si>
  <si>
    <t>Součet</t>
  </si>
  <si>
    <t>7</t>
  </si>
  <si>
    <t>629135101.70R</t>
  </si>
  <si>
    <t>Vyrovnávací vrstva z cementové malty pod klempířskými prvky šířky Vyrovnávací vrstva pod parapety z MC š do 150 mm</t>
  </si>
  <si>
    <t>-271115285</t>
  </si>
  <si>
    <t>1,2*(2+1)</t>
  </si>
  <si>
    <t>8</t>
  </si>
  <si>
    <t>619995001</t>
  </si>
  <si>
    <t>Začištění omítek (s dodáním hmot) kolem oken, dveří, podlah, obkladů apod.</t>
  </si>
  <si>
    <t>-910627529</t>
  </si>
  <si>
    <t>(1,2+1,80*2)*1     "okno západní fasáda"</t>
  </si>
  <si>
    <t>62</t>
  </si>
  <si>
    <t>Úprava povrchů vnějších - NOVĚ VYZDÍVANÉ STĚNY</t>
  </si>
  <si>
    <t>9</t>
  </si>
  <si>
    <t>622142001</t>
  </si>
  <si>
    <t>Potažení vnějších ploch pletivem v ploše nebo pruzích, na plném podkladu sklovláknitým vtlačením do tmelu stěn</t>
  </si>
  <si>
    <t>-234730891</t>
  </si>
  <si>
    <t>(1,2+2,05*2)*0,15*1</t>
  </si>
  <si>
    <t>(2,38+2,05*2)*0,15*2</t>
  </si>
  <si>
    <t>(3,56+2,05*2)*0,15*1</t>
  </si>
  <si>
    <t>(0,9+2,82*2)*0,15*1</t>
  </si>
  <si>
    <t>(2,38+2,05*2)*0,15*1</t>
  </si>
  <si>
    <t>(3,56+2,05*2)*0,15*2</t>
  </si>
  <si>
    <t xml:space="preserve">Součet   </t>
  </si>
  <si>
    <t>10</t>
  </si>
  <si>
    <t>622131121</t>
  </si>
  <si>
    <t>Podkladní a spojovací vrstva vnějších omítaných ploch penetrace akrylát-silikonová nanášená ručně stěn</t>
  </si>
  <si>
    <t>491473622</t>
  </si>
  <si>
    <t>11</t>
  </si>
  <si>
    <t>622521011</t>
  </si>
  <si>
    <t>Omítka tenkovrstvá silikátová vnějších ploch probarvená, včetně penetrace podkladu zrnitá, tloušťky 1,5 mm stěn</t>
  </si>
  <si>
    <t>747480962</t>
  </si>
  <si>
    <t>12</t>
  </si>
  <si>
    <t>629991011</t>
  </si>
  <si>
    <t>Zakrytí vnějších ploch před znečištěním včetně pozdějšího odkrytí výplní otvorů a svislých ploch fólií přilepenou lepící páskou</t>
  </si>
  <si>
    <t>-1247472351</t>
  </si>
  <si>
    <t>13</t>
  </si>
  <si>
    <t>629135101</t>
  </si>
  <si>
    <t>Vyrovnávací vrstva z cementové malty pod klempířskými prvky šířky do 150 mm</t>
  </si>
  <si>
    <t>-1332359884</t>
  </si>
  <si>
    <t>1,2+2,4+3,6+2,4</t>
  </si>
  <si>
    <t>1,2+2,4+3,6*2</t>
  </si>
  <si>
    <t>1,2   "západní fasáda"</t>
  </si>
  <si>
    <t>Ostatní konstrukce a práce, bourání</t>
  </si>
  <si>
    <t>94</t>
  </si>
  <si>
    <t>Lešení a stavební výtahy</t>
  </si>
  <si>
    <t>14</t>
  </si>
  <si>
    <t>941211111</t>
  </si>
  <si>
    <t>Montáž lešení řadového rámového lehkého pracovního s podlahami s provozním zatížením tř. 3 do 200 kg/m2 šířky tř. SW06 přes 0,6 do 0,9 m, výšky do 10 m</t>
  </si>
  <si>
    <t>783075718</t>
  </si>
  <si>
    <t>8*20</t>
  </si>
  <si>
    <t>941211211</t>
  </si>
  <si>
    <t>Příplatek za první a každý další den použití lešení k ceně -1111 nebo -1112</t>
  </si>
  <si>
    <t>1705029109</t>
  </si>
  <si>
    <t>160*30</t>
  </si>
  <si>
    <t>16</t>
  </si>
  <si>
    <t>941211811</t>
  </si>
  <si>
    <t>Demontáž lešení řadového rámového lehkého pracovního s provozním zatížením tř. 3 do 200 kg/m2 šířky tř. SW06 přes 0,6 do 0,9 m, výšky do 10 m</t>
  </si>
  <si>
    <t>1468890009</t>
  </si>
  <si>
    <t>17</t>
  </si>
  <si>
    <t>949121111</t>
  </si>
  <si>
    <t>Montáž lešení lehkého kozového dílcového o výšce lešeňové podlahy do 1,2 m</t>
  </si>
  <si>
    <t>sada</t>
  </si>
  <si>
    <t>201613096</t>
  </si>
  <si>
    <t>18</t>
  </si>
  <si>
    <t>949121211</t>
  </si>
  <si>
    <t>Příplatek za první a každý další den použití lešení k ceně -1111</t>
  </si>
  <si>
    <t>-837879375</t>
  </si>
  <si>
    <t>2*30</t>
  </si>
  <si>
    <t>19</t>
  </si>
  <si>
    <t>949121811</t>
  </si>
  <si>
    <t>Demontáž lešení lehkého kozového dílcového o výšce lešeňové podlahy do 1,2 m</t>
  </si>
  <si>
    <t>-267556871</t>
  </si>
  <si>
    <t>951</t>
  </si>
  <si>
    <t>Ostatní konstrukce a práce</t>
  </si>
  <si>
    <t>20</t>
  </si>
  <si>
    <t>952900000.85R</t>
  </si>
  <si>
    <t>Demontáž a zpětná montáž horních mřížek dřevěných krytů otopných těles</t>
  </si>
  <si>
    <t>soubor</t>
  </si>
  <si>
    <t>156587402</t>
  </si>
  <si>
    <t>96</t>
  </si>
  <si>
    <t>Bourání konstrukcí</t>
  </si>
  <si>
    <t>968062376</t>
  </si>
  <si>
    <t>Vybourání dřevěných rámů oken s křídly, dveřních zárubní, vrat, stěn, ostění nebo obkladů rámů oken s křídly zdvojených, plochy do 4 m2</t>
  </si>
  <si>
    <t>651795913</t>
  </si>
  <si>
    <t>1,2*2,05*2    "okna fasáda do zahrady"</t>
  </si>
  <si>
    <t>1,2*1,80*1     "okno západní fasáda"</t>
  </si>
  <si>
    <t>22</t>
  </si>
  <si>
    <t>766111820</t>
  </si>
  <si>
    <t>Demontáž dřevěných stěn plných</t>
  </si>
  <si>
    <t>722265330</t>
  </si>
  <si>
    <t>Součet   MIV</t>
  </si>
  <si>
    <t>23</t>
  </si>
  <si>
    <t>713130813</t>
  </si>
  <si>
    <t>Odstranění tepelné izolace běžných stavebních konstrukcí z rohoží, pásů, dílců, desek, bloků stěn a příček volně kladených z vláknitých materiálů, tloušťka izolace přes 100 mm</t>
  </si>
  <si>
    <t>-1928791435</t>
  </si>
  <si>
    <t>24</t>
  </si>
  <si>
    <t>766411811</t>
  </si>
  <si>
    <t>Demontáž obložení stěn panely, plochy do 1,5 m2</t>
  </si>
  <si>
    <t>1719721566</t>
  </si>
  <si>
    <t>2,05*(0,3+0,6+0,6+0,3)</t>
  </si>
  <si>
    <t>2,05*(0,3+0,6+0,6)</t>
  </si>
  <si>
    <t>25</t>
  </si>
  <si>
    <t>766411812</t>
  </si>
  <si>
    <t>Demontáž obložení stěn panely, plochy přes 1,5 m2</t>
  </si>
  <si>
    <t>711500294</t>
  </si>
  <si>
    <t>2,05*(3,63+2,12)</t>
  </si>
  <si>
    <t xml:space="preserve">Součet   MIV </t>
  </si>
  <si>
    <t>26</t>
  </si>
  <si>
    <t>764002851</t>
  </si>
  <si>
    <t>Demontáž klempířských konstrukcí oplechování parapetů do suti</t>
  </si>
  <si>
    <t>-1730692566</t>
  </si>
  <si>
    <t>0,3+1,2+0,6+2,38+3,63+3,56+0,3+0,3+2,37+2,12</t>
  </si>
  <si>
    <t>1,2</t>
  </si>
  <si>
    <t>0,3+1,2+0,6+2,38+3,63+3,56+0,6+0,9+0,3+2,37+2,12</t>
  </si>
  <si>
    <t>27</t>
  </si>
  <si>
    <t>766441821</t>
  </si>
  <si>
    <t>Demontáž parapetních desek dřevěných nebo plastových šířky do 300 mm délky přes 1m</t>
  </si>
  <si>
    <t>kus</t>
  </si>
  <si>
    <t>-25715068</t>
  </si>
  <si>
    <t>2+1</t>
  </si>
  <si>
    <t>28</t>
  </si>
  <si>
    <t>997013212</t>
  </si>
  <si>
    <t>Vnitrostaveništní doprava suti a vybouraných hmot vodorovně do 50 m svisle ručně (nošením po schodech) pro budovy a haly výšky přes 6 do 9 m</t>
  </si>
  <si>
    <t>t</t>
  </si>
  <si>
    <t>871540412</t>
  </si>
  <si>
    <t>29</t>
  </si>
  <si>
    <t>997013501</t>
  </si>
  <si>
    <t>Odvoz suti a vybouraných hmot na skládku nebo meziskládku se složením, na vzdálenost do 1 km</t>
  </si>
  <si>
    <t>1015950584</t>
  </si>
  <si>
    <t>30</t>
  </si>
  <si>
    <t>997013509</t>
  </si>
  <si>
    <t>Odvoz suti a vybouraných hmot na skládku nebo meziskládku se složením, na vzdálenost Příplatek k ceně za každý další i započatý 1 km přes 1 km</t>
  </si>
  <si>
    <t>-607333582</t>
  </si>
  <si>
    <t>1,641*12</t>
  </si>
  <si>
    <t>31</t>
  </si>
  <si>
    <t>997013804</t>
  </si>
  <si>
    <t>Poplatek za uložení stavebního odpadu na skládce (skládkovné) ze skla</t>
  </si>
  <si>
    <t>-819321819</t>
  </si>
  <si>
    <t>32</t>
  </si>
  <si>
    <t>997013811</t>
  </si>
  <si>
    <t>Poplatek za uložení stavebního odpadu na skládce (skládkovné) dřevěného</t>
  </si>
  <si>
    <t>1902677102</t>
  </si>
  <si>
    <t>33</t>
  </si>
  <si>
    <t>997013814</t>
  </si>
  <si>
    <t>Poplatek za uložení stavebního odpadu na skládce (skládkovné) z izolačních materiálů</t>
  </si>
  <si>
    <t>627400236</t>
  </si>
  <si>
    <t>992</t>
  </si>
  <si>
    <t>Přesun hmot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</si>
  <si>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</si>
  <si>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</si>
  <si>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CS ÚRS 2016 01</t>
  </si>
  <si>
    <t>1006755868</t>
  </si>
  <si>
    <t>PSV</t>
  </si>
  <si>
    <t>Práce a dodávky PSV</t>
  </si>
  <si>
    <t>764</t>
  </si>
  <si>
    <t>Konstrukce klempířské</t>
  </si>
  <si>
    <t>35</t>
  </si>
  <si>
    <t>764226403</t>
  </si>
  <si>
    <t>Oplechování parapetů z hliníkového plechu rovných mechanicky kotvené, bez rohů rš 250 mm</t>
  </si>
  <si>
    <t>1057351876</t>
  </si>
  <si>
    <t>36</t>
  </si>
  <si>
    <t>998764202</t>
  </si>
  <si>
    <t>Přesun hmot pro konstrukce klempířské stanovený procentní sazbou z ceny vodorovná dopravní vzdálenost do 50 m v objektech výšky přes 6 do 12 m</t>
  </si>
  <si>
    <t>%</t>
  </si>
  <si>
    <t>-1175232742</t>
  </si>
  <si>
    <t>766</t>
  </si>
  <si>
    <t>Konstrukce truhlářské</t>
  </si>
  <si>
    <t>37</t>
  </si>
  <si>
    <t>766622136</t>
  </si>
  <si>
    <t>Montáž oken plastových včetně montáže rámu na polyuretanovou pěnu plochy přes 1 m2 otevíravých nebo sklápěcích do celostěnových panelů nebo ocelových rámů, výšky přes 1,5 do 2,5 m</t>
  </si>
  <si>
    <t>805555005</t>
  </si>
  <si>
    <t>38</t>
  </si>
  <si>
    <t>M</t>
  </si>
  <si>
    <t>611400280.70R</t>
  </si>
  <si>
    <t xml:space="preserve">okno plastové dvoukřídlé otvíravé a vyklápěcí 120 x 205 cm s pevným horním poutcem </t>
  </si>
  <si>
    <t>-2127442688</t>
  </si>
  <si>
    <t>39</t>
  </si>
  <si>
    <t>611400190.70R</t>
  </si>
  <si>
    <t>okno plastové jednokřídlé otvíravé a vyklápěcí pravé 120 x 180 cm</t>
  </si>
  <si>
    <t>-1077920488</t>
  </si>
  <si>
    <t>40</t>
  </si>
  <si>
    <t>766629213</t>
  </si>
  <si>
    <t>Montáž oken dřevěných Příplatek k cenám za tepelnou izolaci mezi ostěním a rámem okna při rovném ostění, připojovací spára tl. do 15 mm, fólie</t>
  </si>
  <si>
    <t>-542752589</t>
  </si>
  <si>
    <t>"VNITŘNÍ + VNĚJŠÍ"</t>
  </si>
  <si>
    <t>(1,2*2+2,05*2)*2</t>
  </si>
  <si>
    <t>(1,2*2+1,80*2)*1</t>
  </si>
  <si>
    <t>41</t>
  </si>
  <si>
    <t>766694112</t>
  </si>
  <si>
    <t>Montáž ostatních truhlářských konstrukcí parapetních desek dřevěných nebo plastových šířky do 300 mm, délky přes 1000 do 1600 mm</t>
  </si>
  <si>
    <t>1550808688</t>
  </si>
  <si>
    <t>42</t>
  </si>
  <si>
    <t>611444000.70R</t>
  </si>
  <si>
    <t>parapet plastový vnitřní bez nosu včetně koncovek</t>
  </si>
  <si>
    <t>-1856626753</t>
  </si>
  <si>
    <t>1,2*(1+2)</t>
  </si>
  <si>
    <t>43</t>
  </si>
  <si>
    <t>998766202</t>
  </si>
  <si>
    <t>Přesun hmot pro konstrukce truhlářské stanovený procentní sazbou z ceny vodorovná dopravní vzdálenost do 50 m v objektech výšky přes 6 do 12 m</t>
  </si>
  <si>
    <t>-1238914663</t>
  </si>
  <si>
    <t>784</t>
  </si>
  <si>
    <t>Dokončovací práce - malby - NOVĚ VYZDÍVANÉ STĚNY</t>
  </si>
  <si>
    <t>44</t>
  </si>
  <si>
    <t>784181121</t>
  </si>
  <si>
    <t>Penetrace podkladu jednonásobná hloubková v místnostech výšky do 3,80 m</t>
  </si>
  <si>
    <t>-1218778137</t>
  </si>
  <si>
    <t>45</t>
  </si>
  <si>
    <t>784211111</t>
  </si>
  <si>
    <t>Malby z malířských směsí otěruvzdorných za mokra dvojnásobné, bílé za mokra otěruvzdorné velmi dobře v místnostech výšky do 3,80 m</t>
  </si>
  <si>
    <t>-271568933</t>
  </si>
  <si>
    <t>786</t>
  </si>
  <si>
    <t>Dokončovací práce - žaluzie</t>
  </si>
  <si>
    <t>46</t>
  </si>
  <si>
    <t>786626121</t>
  </si>
  <si>
    <t>Montáž zastiňujících žaluzií lamelových vnitřních nebo do oken dvojitých kovových</t>
  </si>
  <si>
    <t>1686612451</t>
  </si>
  <si>
    <t>47</t>
  </si>
  <si>
    <t>553462000</t>
  </si>
  <si>
    <t>žaluzie horizontální interiérové</t>
  </si>
  <si>
    <t>-1421159020</t>
  </si>
  <si>
    <t>48</t>
  </si>
  <si>
    <t>998786202</t>
  </si>
  <si>
    <t>Přesun hmot stanovený procentní sazbou z ceny vodorovná dopravní vzdálenost do 50 m v objektech výšky přes 6 do 12 m</t>
  </si>
  <si>
    <t>-445051182</t>
  </si>
  <si>
    <t>MŠ2 - VÝMĚNA OKEN A MIV-JEDNOPODLAŽNÍ OBJEKT-PROSTŘEDNÍ ČÁST SE STARÝMI OKNY</t>
  </si>
  <si>
    <t>1808029256</t>
  </si>
  <si>
    <t>2,1*(0,3*4+0,6+1,8*3+0,3*4)</t>
  </si>
  <si>
    <t>2,8*0,3*4   "u dveří"</t>
  </si>
  <si>
    <t>2*(0,3*4+0,6+1,8*3+0,3*4)</t>
  </si>
  <si>
    <t>(0,3+1,05)*4   "u dveří"</t>
  </si>
  <si>
    <t>(1,17+1,75*2)*0,1*9</t>
  </si>
  <si>
    <t>(0,9+2,8*2)*0,1*4</t>
  </si>
  <si>
    <t>1,2*1,75*9</t>
  </si>
  <si>
    <t>0,9*2,8*4</t>
  </si>
  <si>
    <t>Mezisoučet   kryty otopných těles a ostatní</t>
  </si>
  <si>
    <t>1,2*9</t>
  </si>
  <si>
    <t>(1,17+1,75*2)*0,15*9</t>
  </si>
  <si>
    <t>(0,9+2,8*2)*0,15*4</t>
  </si>
  <si>
    <t>949101111</t>
  </si>
  <si>
    <t>Lešení pomocné pracovní pro objekty pozemních staveb pro zatížení do 150 kg/m2, o výšce lešeňové podlahy do 1,9 m</t>
  </si>
  <si>
    <t>-1903891285</t>
  </si>
  <si>
    <t>1,5*24</t>
  </si>
  <si>
    <t>Montáž lešení lehkého kozového dílcového Příplatek za první a každý další den použití lešení k ceně -1111</t>
  </si>
  <si>
    <t>1*30</t>
  </si>
  <si>
    <t>952900000.66R</t>
  </si>
  <si>
    <t>Demontáž a zpětná montáž držáku</t>
  </si>
  <si>
    <t>116405438</t>
  </si>
  <si>
    <t>968062374</t>
  </si>
  <si>
    <t>Vybourání dřevěných rámů oken s křídly, dveřních zárubní, vrat, stěn, ostění nebo obkladů rámů oken s křídly zdvojených, plochy do 1 m2</t>
  </si>
  <si>
    <t>-482840591</t>
  </si>
  <si>
    <t>"SVĚTLÍK NAD DVEŘMI"</t>
  </si>
  <si>
    <t>0,9*0,8*4</t>
  </si>
  <si>
    <t>1,17*1,75*9</t>
  </si>
  <si>
    <t>968062455</t>
  </si>
  <si>
    <t>Vybourání dřevěných rámů oken s křídly, dveřních zárubní, vrat, stěn, ostění nebo obkladů dveřních zárubní, plochy do 2 m2</t>
  </si>
  <si>
    <t>569952406</t>
  </si>
  <si>
    <t>0,9*2*4</t>
  </si>
  <si>
    <t>-1289165070</t>
  </si>
  <si>
    <t>2,1*(0,3*4+0,6+0,3*4)</t>
  </si>
  <si>
    <t>548301570</t>
  </si>
  <si>
    <t>2,1*1,8*3</t>
  </si>
  <si>
    <t>0,3*8+1,8*3+0,6+1,17*9</t>
  </si>
  <si>
    <t>997013211</t>
  </si>
  <si>
    <t>Vnitrostaveništní doprava suti a vybouraných hmot vodorovně do 50 m svisle ručně (nošením po schodech) pro budovy a haly výšky do 6 m</t>
  </si>
  <si>
    <t>215785420</t>
  </si>
  <si>
    <t>558543227</t>
  </si>
  <si>
    <t>1040003319</t>
  </si>
  <si>
    <t>2,385*12</t>
  </si>
  <si>
    <t>998018001</t>
  </si>
  <si>
    <t>Přesun hmot pro budovy občanské výstavby, bydlení, výrobu a služby ruční - bez užití mechanizace vodorovná dopravní vzdálenost do 100 m pro budovy s jakoukoliv nosnou konstrukcí výšky do 6 m</t>
  </si>
  <si>
    <t>315074821</t>
  </si>
  <si>
    <t>-1886019444</t>
  </si>
  <si>
    <t>998764201</t>
  </si>
  <si>
    <t>Přesun hmot pro konstrukce klempířské stanovený procentní sazbou (%) z ceny vodorovná dopravní vzdálenost do 50 m v objektech výšky do 6 m</t>
  </si>
  <si>
    <t>-1279999966</t>
  </si>
  <si>
    <t>1238182959</t>
  </si>
  <si>
    <t>611400190.71R</t>
  </si>
  <si>
    <t>okno plastové jednokřídlé otvíravé a vyklápěcí 117 x 175 cm</t>
  </si>
  <si>
    <t>-623948029</t>
  </si>
  <si>
    <t>Příplatek k cenám za tepelnou izolaci mezi ostěním a rámem okna při rovném ostění, připojovací spára tl. do 15 mm, fólie</t>
  </si>
  <si>
    <t>1086644913</t>
  </si>
  <si>
    <t>(1,17*2+1,75*2)*2</t>
  </si>
  <si>
    <t>766660621</t>
  </si>
  <si>
    <t>Montáž dveřních křídel dřevěných nebo plastových vchodových dveří včetně rámu do betonové konstrukce jednokřídlových s nadsvětlíkem</t>
  </si>
  <si>
    <t>644490414</t>
  </si>
  <si>
    <t>611441640.71R</t>
  </si>
  <si>
    <t>dveře plastové vchodové 1křídlové s nadsvětlíkem prosklené bezpečnostním sklem, otevíravé 90x280 cm plné včetně kování</t>
  </si>
  <si>
    <t>222924203</t>
  </si>
  <si>
    <t>1492113313</t>
  </si>
  <si>
    <t>-1368151684</t>
  </si>
  <si>
    <t>2033509662</t>
  </si>
  <si>
    <t>49</t>
  </si>
  <si>
    <t>998786201</t>
  </si>
  <si>
    <t>Přesun hmot pro čalounické úpravy stanovený procentní sazbou (%) z ceny vodorovná dopravní vzdálenost do 50 m v objektech výšky do 6 m</t>
  </si>
  <si>
    <t>-784470916</t>
  </si>
  <si>
    <t>MŠ3 - VÝMĚNA OKNA A MIV-JEDNOPODLAŽNÍ OBJEKT-KRAJNÍ ČÁST S NOVÝMI OKNY A JEDNÍM STARÝM OKNEM</t>
  </si>
  <si>
    <t>2,1*(0,3+0,6+3,65+0,3+0,3+2,15)</t>
  </si>
  <si>
    <t>2,8*0,6*1   "u dveří"</t>
  </si>
  <si>
    <t>2*(0,3+0,6+3,65+0,3+0,3+2,15)</t>
  </si>
  <si>
    <t>0,6*1   "u dveří"</t>
  </si>
  <si>
    <t>(2,35+2,05*2)*0,1*3</t>
  </si>
  <si>
    <t>(0,9+2,8*2)*0,1*2</t>
  </si>
  <si>
    <t>1,2*2,05*1</t>
  </si>
  <si>
    <t>0,9*2,8*2</t>
  </si>
  <si>
    <t>1,2+2,4*3</t>
  </si>
  <si>
    <t>(2,35+2,05*2)*0,15*3</t>
  </si>
  <si>
    <t>(0,9+2,8*2)*0,15*2</t>
  </si>
  <si>
    <t>1,2*1+2,4*3</t>
  </si>
  <si>
    <t>1,5*18</t>
  </si>
  <si>
    <t>1,20*2,05*1</t>
  </si>
  <si>
    <t>2,1*(0,3+0,6+0,3+0,3)</t>
  </si>
  <si>
    <t>2,1*(3,65+0,3+2,15)</t>
  </si>
  <si>
    <t>0,3+0,6+3,65+0,3*2+2,15+1,2+2,35*3</t>
  </si>
  <si>
    <t>0,868*12</t>
  </si>
  <si>
    <t>-1684053321</t>
  </si>
  <si>
    <t>(1,2*2+2,05*2)*1</t>
  </si>
  <si>
    <t>1,2*1</t>
  </si>
  <si>
    <t>VRN - VEDLEJŠÍ ROZPOČTOVÉ NÁKLADY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</si>
  <si>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</si>
  <si>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</si>
  <si>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</si>
  <si>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</si>
  <si>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</si>
  <si>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</si>
  <si>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</si>
  <si>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1024</t>
  </si>
  <si>
    <t>-1232854915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</si>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</sst>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Z75" sqref="Y75:Z75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25" width="2.33203125" style="0" customWidth="1"/>
    <col min="26" max="26" width="33.5" style="0" customWidth="1"/>
    <col min="27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6" t="s">
        <v>16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9"/>
      <c r="AQ5" s="31"/>
      <c r="BE5" s="354" t="s">
        <v>17</v>
      </c>
      <c r="BS5" s="24" t="s">
        <v>18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58" t="s">
        <v>20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9"/>
      <c r="AQ6" s="31"/>
      <c r="BE6" s="355"/>
      <c r="BS6" s="24" t="s">
        <v>18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55"/>
      <c r="BS7" s="24" t="s">
        <v>18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55"/>
      <c r="BS8" s="24" t="s">
        <v>18</v>
      </c>
    </row>
    <row r="9" spans="2:71" ht="29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29</v>
      </c>
      <c r="AL9" s="29"/>
      <c r="AM9" s="29"/>
      <c r="AN9" s="39" t="s">
        <v>30</v>
      </c>
      <c r="AO9" s="29"/>
      <c r="AP9" s="29"/>
      <c r="AQ9" s="31"/>
      <c r="BE9" s="355"/>
      <c r="BS9" s="24" t="s">
        <v>18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33</v>
      </c>
      <c r="AO10" s="29"/>
      <c r="AP10" s="29"/>
      <c r="AQ10" s="31"/>
      <c r="BE10" s="355"/>
      <c r="BS10" s="24" t="s">
        <v>18</v>
      </c>
    </row>
    <row r="11" spans="2:71" ht="18.4" customHeight="1">
      <c r="B11" s="28"/>
      <c r="C11" s="29"/>
      <c r="D11" s="29"/>
      <c r="E11" s="35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35</v>
      </c>
      <c r="AL11" s="29"/>
      <c r="AM11" s="29"/>
      <c r="AN11" s="35" t="s">
        <v>33</v>
      </c>
      <c r="AO11" s="29"/>
      <c r="AP11" s="29"/>
      <c r="AQ11" s="31"/>
      <c r="BE11" s="355"/>
      <c r="BS11" s="24" t="s">
        <v>18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5"/>
      <c r="BS12" s="24" t="s">
        <v>18</v>
      </c>
    </row>
    <row r="13" spans="2:71" ht="14.45" customHeight="1">
      <c r="B13" s="28"/>
      <c r="C13" s="29"/>
      <c r="D13" s="37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40" t="s">
        <v>37</v>
      </c>
      <c r="AO13" s="29"/>
      <c r="AP13" s="29"/>
      <c r="AQ13" s="31"/>
      <c r="BE13" s="355"/>
      <c r="BS13" s="24" t="s">
        <v>18</v>
      </c>
    </row>
    <row r="14" spans="2:71" ht="15">
      <c r="B14" s="28"/>
      <c r="C14" s="29"/>
      <c r="D14" s="29"/>
      <c r="E14" s="359" t="s">
        <v>37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7" t="s">
        <v>35</v>
      </c>
      <c r="AL14" s="29"/>
      <c r="AM14" s="29"/>
      <c r="AN14" s="40" t="s">
        <v>37</v>
      </c>
      <c r="AO14" s="29"/>
      <c r="AP14" s="29"/>
      <c r="AQ14" s="31"/>
      <c r="BE14" s="355"/>
      <c r="BS14" s="24" t="s">
        <v>18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5"/>
      <c r="BS15" s="24" t="s">
        <v>6</v>
      </c>
    </row>
    <row r="16" spans="2:71" ht="14.45" customHeight="1">
      <c r="B16" s="28"/>
      <c r="C16" s="29"/>
      <c r="D16" s="37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33</v>
      </c>
      <c r="AO16" s="29"/>
      <c r="AP16" s="29"/>
      <c r="AQ16" s="31"/>
      <c r="BE16" s="355"/>
      <c r="BS16" s="24" t="s">
        <v>6</v>
      </c>
    </row>
    <row r="17" spans="2:71" ht="18.4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35</v>
      </c>
      <c r="AL17" s="29"/>
      <c r="AM17" s="29"/>
      <c r="AN17" s="35" t="s">
        <v>33</v>
      </c>
      <c r="AO17" s="29"/>
      <c r="AP17" s="29"/>
      <c r="AQ17" s="31"/>
      <c r="BE17" s="355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5"/>
      <c r="BS18" s="24" t="s">
        <v>8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5"/>
      <c r="BS19" s="24" t="s">
        <v>8</v>
      </c>
    </row>
    <row r="20" spans="2:71" ht="56.45" customHeight="1">
      <c r="B20" s="28"/>
      <c r="C20" s="29"/>
      <c r="D20" s="29"/>
      <c r="E20" s="361" t="s">
        <v>42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9"/>
      <c r="AP20" s="29"/>
      <c r="AQ20" s="31"/>
      <c r="BE20" s="355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5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5"/>
    </row>
    <row r="23" spans="2:57" s="1" customFormat="1" ht="25.9" customHeight="1">
      <c r="B23" s="42"/>
      <c r="C23" s="43"/>
      <c r="D23" s="44" t="s">
        <v>43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2">
        <f>ROUND(AG51,2)</f>
        <v>0</v>
      </c>
      <c r="AL23" s="363"/>
      <c r="AM23" s="363"/>
      <c r="AN23" s="363"/>
      <c r="AO23" s="363"/>
      <c r="AP23" s="43"/>
      <c r="AQ23" s="46"/>
      <c r="BE23" s="35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4" t="s">
        <v>44</v>
      </c>
      <c r="M25" s="364"/>
      <c r="N25" s="364"/>
      <c r="O25" s="364"/>
      <c r="P25" s="43"/>
      <c r="Q25" s="43"/>
      <c r="R25" s="43"/>
      <c r="S25" s="43"/>
      <c r="T25" s="43"/>
      <c r="U25" s="43"/>
      <c r="V25" s="43"/>
      <c r="W25" s="364" t="s">
        <v>45</v>
      </c>
      <c r="X25" s="364"/>
      <c r="Y25" s="364"/>
      <c r="Z25" s="364"/>
      <c r="AA25" s="364"/>
      <c r="AB25" s="364"/>
      <c r="AC25" s="364"/>
      <c r="AD25" s="364"/>
      <c r="AE25" s="364"/>
      <c r="AF25" s="43"/>
      <c r="AG25" s="43"/>
      <c r="AH25" s="43"/>
      <c r="AI25" s="43"/>
      <c r="AJ25" s="43"/>
      <c r="AK25" s="364" t="s">
        <v>46</v>
      </c>
      <c r="AL25" s="364"/>
      <c r="AM25" s="364"/>
      <c r="AN25" s="364"/>
      <c r="AO25" s="364"/>
      <c r="AP25" s="43"/>
      <c r="AQ25" s="46"/>
      <c r="BE25" s="355"/>
    </row>
    <row r="26" spans="2:57" s="2" customFormat="1" ht="14.45" customHeight="1">
      <c r="B26" s="48"/>
      <c r="C26" s="49"/>
      <c r="D26" s="50" t="s">
        <v>47</v>
      </c>
      <c r="E26" s="49"/>
      <c r="F26" s="50" t="s">
        <v>48</v>
      </c>
      <c r="G26" s="49"/>
      <c r="H26" s="49"/>
      <c r="I26" s="49"/>
      <c r="J26" s="49"/>
      <c r="K26" s="49"/>
      <c r="L26" s="365">
        <v>0.21</v>
      </c>
      <c r="M26" s="366"/>
      <c r="N26" s="366"/>
      <c r="O26" s="366"/>
      <c r="P26" s="49"/>
      <c r="Q26" s="49"/>
      <c r="R26" s="49"/>
      <c r="S26" s="49"/>
      <c r="T26" s="49"/>
      <c r="U26" s="49"/>
      <c r="V26" s="49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9"/>
      <c r="AG26" s="49"/>
      <c r="AH26" s="49"/>
      <c r="AI26" s="49"/>
      <c r="AJ26" s="49"/>
      <c r="AK26" s="367">
        <f>ROUND(AV51,2)</f>
        <v>0</v>
      </c>
      <c r="AL26" s="366"/>
      <c r="AM26" s="366"/>
      <c r="AN26" s="366"/>
      <c r="AO26" s="366"/>
      <c r="AP26" s="49"/>
      <c r="AQ26" s="51"/>
      <c r="BE26" s="355"/>
    </row>
    <row r="27" spans="2:57" s="2" customFormat="1" ht="14.45" customHeight="1">
      <c r="B27" s="48"/>
      <c r="C27" s="49"/>
      <c r="D27" s="49"/>
      <c r="E27" s="49"/>
      <c r="F27" s="50" t="s">
        <v>49</v>
      </c>
      <c r="G27" s="49"/>
      <c r="H27" s="49"/>
      <c r="I27" s="49"/>
      <c r="J27" s="49"/>
      <c r="K27" s="49"/>
      <c r="L27" s="365">
        <v>0.15</v>
      </c>
      <c r="M27" s="366"/>
      <c r="N27" s="366"/>
      <c r="O27" s="366"/>
      <c r="P27" s="49"/>
      <c r="Q27" s="49"/>
      <c r="R27" s="49"/>
      <c r="S27" s="49"/>
      <c r="T27" s="49"/>
      <c r="U27" s="49"/>
      <c r="V27" s="49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9"/>
      <c r="AG27" s="49"/>
      <c r="AH27" s="49"/>
      <c r="AI27" s="49"/>
      <c r="AJ27" s="49"/>
      <c r="AK27" s="367">
        <f>ROUND(AW51,2)</f>
        <v>0</v>
      </c>
      <c r="AL27" s="366"/>
      <c r="AM27" s="366"/>
      <c r="AN27" s="366"/>
      <c r="AO27" s="366"/>
      <c r="AP27" s="49"/>
      <c r="AQ27" s="51"/>
      <c r="BE27" s="355"/>
    </row>
    <row r="28" spans="2:57" s="2" customFormat="1" ht="14.45" customHeight="1" hidden="1">
      <c r="B28" s="48"/>
      <c r="C28" s="49"/>
      <c r="D28" s="49"/>
      <c r="E28" s="49"/>
      <c r="F28" s="50" t="s">
        <v>50</v>
      </c>
      <c r="G28" s="49"/>
      <c r="H28" s="49"/>
      <c r="I28" s="49"/>
      <c r="J28" s="49"/>
      <c r="K28" s="49"/>
      <c r="L28" s="365">
        <v>0.21</v>
      </c>
      <c r="M28" s="366"/>
      <c r="N28" s="366"/>
      <c r="O28" s="366"/>
      <c r="P28" s="49"/>
      <c r="Q28" s="49"/>
      <c r="R28" s="49"/>
      <c r="S28" s="49"/>
      <c r="T28" s="49"/>
      <c r="U28" s="49"/>
      <c r="V28" s="49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9"/>
      <c r="AG28" s="49"/>
      <c r="AH28" s="49"/>
      <c r="AI28" s="49"/>
      <c r="AJ28" s="49"/>
      <c r="AK28" s="367">
        <v>0</v>
      </c>
      <c r="AL28" s="366"/>
      <c r="AM28" s="366"/>
      <c r="AN28" s="366"/>
      <c r="AO28" s="366"/>
      <c r="AP28" s="49"/>
      <c r="AQ28" s="51"/>
      <c r="BE28" s="355"/>
    </row>
    <row r="29" spans="2:57" s="2" customFormat="1" ht="14.45" customHeight="1" hidden="1">
      <c r="B29" s="48"/>
      <c r="C29" s="49"/>
      <c r="D29" s="49"/>
      <c r="E29" s="49"/>
      <c r="F29" s="50" t="s">
        <v>51</v>
      </c>
      <c r="G29" s="49"/>
      <c r="H29" s="49"/>
      <c r="I29" s="49"/>
      <c r="J29" s="49"/>
      <c r="K29" s="49"/>
      <c r="L29" s="365">
        <v>0.15</v>
      </c>
      <c r="M29" s="366"/>
      <c r="N29" s="366"/>
      <c r="O29" s="366"/>
      <c r="P29" s="49"/>
      <c r="Q29" s="49"/>
      <c r="R29" s="49"/>
      <c r="S29" s="49"/>
      <c r="T29" s="49"/>
      <c r="U29" s="49"/>
      <c r="V29" s="49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9"/>
      <c r="AG29" s="49"/>
      <c r="AH29" s="49"/>
      <c r="AI29" s="49"/>
      <c r="AJ29" s="49"/>
      <c r="AK29" s="367">
        <v>0</v>
      </c>
      <c r="AL29" s="366"/>
      <c r="AM29" s="366"/>
      <c r="AN29" s="366"/>
      <c r="AO29" s="366"/>
      <c r="AP29" s="49"/>
      <c r="AQ29" s="51"/>
      <c r="BE29" s="355"/>
    </row>
    <row r="30" spans="2:57" s="2" customFormat="1" ht="14.45" customHeight="1" hidden="1">
      <c r="B30" s="48"/>
      <c r="C30" s="49"/>
      <c r="D30" s="49"/>
      <c r="E30" s="49"/>
      <c r="F30" s="50" t="s">
        <v>52</v>
      </c>
      <c r="G30" s="49"/>
      <c r="H30" s="49"/>
      <c r="I30" s="49"/>
      <c r="J30" s="49"/>
      <c r="K30" s="49"/>
      <c r="L30" s="365">
        <v>0</v>
      </c>
      <c r="M30" s="366"/>
      <c r="N30" s="366"/>
      <c r="O30" s="366"/>
      <c r="P30" s="49"/>
      <c r="Q30" s="49"/>
      <c r="R30" s="49"/>
      <c r="S30" s="49"/>
      <c r="T30" s="49"/>
      <c r="U30" s="49"/>
      <c r="V30" s="49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9"/>
      <c r="AG30" s="49"/>
      <c r="AH30" s="49"/>
      <c r="AI30" s="49"/>
      <c r="AJ30" s="49"/>
      <c r="AK30" s="367">
        <v>0</v>
      </c>
      <c r="AL30" s="366"/>
      <c r="AM30" s="366"/>
      <c r="AN30" s="366"/>
      <c r="AO30" s="366"/>
      <c r="AP30" s="49"/>
      <c r="AQ30" s="51"/>
      <c r="BE30" s="35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5"/>
    </row>
    <row r="32" spans="2:57" s="1" customFormat="1" ht="25.9" customHeight="1">
      <c r="B32" s="42"/>
      <c r="C32" s="52"/>
      <c r="D32" s="53" t="s">
        <v>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54</v>
      </c>
      <c r="U32" s="54"/>
      <c r="V32" s="54"/>
      <c r="W32" s="54"/>
      <c r="X32" s="372" t="s">
        <v>55</v>
      </c>
      <c r="Y32" s="373"/>
      <c r="Z32" s="373"/>
      <c r="AA32" s="373"/>
      <c r="AB32" s="373"/>
      <c r="AC32" s="54"/>
      <c r="AD32" s="54"/>
      <c r="AE32" s="54"/>
      <c r="AF32" s="54"/>
      <c r="AG32" s="54"/>
      <c r="AH32" s="54"/>
      <c r="AI32" s="54"/>
      <c r="AJ32" s="54"/>
      <c r="AK32" s="374">
        <f>SUM(AK23:AK30)</f>
        <v>0</v>
      </c>
      <c r="AL32" s="373"/>
      <c r="AM32" s="373"/>
      <c r="AN32" s="373"/>
      <c r="AO32" s="375"/>
      <c r="AP32" s="52"/>
      <c r="AQ32" s="56"/>
      <c r="BE32" s="35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ZSaMSBreziny1701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19</v>
      </c>
      <c r="D42" s="71"/>
      <c r="E42" s="71"/>
      <c r="F42" s="71"/>
      <c r="G42" s="71"/>
      <c r="H42" s="71"/>
      <c r="I42" s="71"/>
      <c r="J42" s="71"/>
      <c r="K42" s="71"/>
      <c r="L42" s="382" t="str">
        <f>K6</f>
        <v>ZŠ a MŠ Kosmonautů 177,Děčín-výměna oken a zazdívka MIV strana do zahrady</v>
      </c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5">
      <c r="B44" s="42"/>
      <c r="C44" s="66" t="s">
        <v>25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Děčín 27, Kosmonautů 177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27</v>
      </c>
      <c r="AJ44" s="64"/>
      <c r="AK44" s="64"/>
      <c r="AL44" s="64"/>
      <c r="AM44" s="384" t="str">
        <f>IF(AN8="","",AN8)</f>
        <v>3.4.2017</v>
      </c>
      <c r="AN44" s="384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5">
      <c r="B46" s="42"/>
      <c r="C46" s="66" t="s">
        <v>31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ZŠ a MŠ Kosmonautů 177, Děčín 27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38</v>
      </c>
      <c r="AJ46" s="64"/>
      <c r="AK46" s="64"/>
      <c r="AL46" s="64"/>
      <c r="AM46" s="385" t="str">
        <f>IF(E17="","",E17)</f>
        <v>bez PD</v>
      </c>
      <c r="AN46" s="385"/>
      <c r="AO46" s="385"/>
      <c r="AP46" s="385"/>
      <c r="AQ46" s="64"/>
      <c r="AR46" s="62"/>
      <c r="AS46" s="386" t="s">
        <v>57</v>
      </c>
      <c r="AT46" s="387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5">
      <c r="B47" s="42"/>
      <c r="C47" s="66" t="s">
        <v>36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8"/>
      <c r="AT47" s="389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0"/>
      <c r="AT48" s="391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68" t="s">
        <v>58</v>
      </c>
      <c r="D49" s="369"/>
      <c r="E49" s="369"/>
      <c r="F49" s="369"/>
      <c r="G49" s="369"/>
      <c r="H49" s="80"/>
      <c r="I49" s="370" t="s">
        <v>59</v>
      </c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71" t="s">
        <v>60</v>
      </c>
      <c r="AH49" s="369"/>
      <c r="AI49" s="369"/>
      <c r="AJ49" s="369"/>
      <c r="AK49" s="369"/>
      <c r="AL49" s="369"/>
      <c r="AM49" s="369"/>
      <c r="AN49" s="370" t="s">
        <v>61</v>
      </c>
      <c r="AO49" s="369"/>
      <c r="AP49" s="369"/>
      <c r="AQ49" s="81" t="s">
        <v>62</v>
      </c>
      <c r="AR49" s="62"/>
      <c r="AS49" s="82" t="s">
        <v>63</v>
      </c>
      <c r="AT49" s="83" t="s">
        <v>64</v>
      </c>
      <c r="AU49" s="83" t="s">
        <v>65</v>
      </c>
      <c r="AV49" s="83" t="s">
        <v>66</v>
      </c>
      <c r="AW49" s="83" t="s">
        <v>67</v>
      </c>
      <c r="AX49" s="83" t="s">
        <v>68</v>
      </c>
      <c r="AY49" s="83" t="s">
        <v>69</v>
      </c>
      <c r="AZ49" s="83" t="s">
        <v>70</v>
      </c>
      <c r="BA49" s="83" t="s">
        <v>71</v>
      </c>
      <c r="BB49" s="83" t="s">
        <v>72</v>
      </c>
      <c r="BC49" s="83" t="s">
        <v>73</v>
      </c>
      <c r="BD49" s="84" t="s">
        <v>74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75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79">
        <f>ROUND(SUM(AG52:AG55),2)</f>
        <v>0</v>
      </c>
      <c r="AH51" s="379"/>
      <c r="AI51" s="379"/>
      <c r="AJ51" s="379"/>
      <c r="AK51" s="379"/>
      <c r="AL51" s="379"/>
      <c r="AM51" s="379"/>
      <c r="AN51" s="380">
        <f>SUM(AG51,AT51)</f>
        <v>0</v>
      </c>
      <c r="AO51" s="380"/>
      <c r="AP51" s="380"/>
      <c r="AQ51" s="90" t="s">
        <v>33</v>
      </c>
      <c r="AR51" s="72"/>
      <c r="AS51" s="91">
        <f>ROUND(SUM(AS52:AS55),2)</f>
        <v>0</v>
      </c>
      <c r="AT51" s="92">
        <f>ROUND(SUM(AV51:AW51),2)</f>
        <v>0</v>
      </c>
      <c r="AU51" s="93">
        <f>ROUND(SUM(AU52:AU55),5)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ROUND(SUM(AZ52:AZ55),2)</f>
        <v>0</v>
      </c>
      <c r="BA51" s="92">
        <f>ROUND(SUM(BA52:BA55),2)</f>
        <v>0</v>
      </c>
      <c r="BB51" s="92">
        <f>ROUND(SUM(BB52:BB55),2)</f>
        <v>0</v>
      </c>
      <c r="BC51" s="92">
        <f>ROUND(SUM(BC52:BC55),2)</f>
        <v>0</v>
      </c>
      <c r="BD51" s="94">
        <f>ROUND(SUM(BD52:BD55),2)</f>
        <v>0</v>
      </c>
      <c r="BS51" s="95" t="s">
        <v>76</v>
      </c>
      <c r="BT51" s="95" t="s">
        <v>77</v>
      </c>
      <c r="BU51" s="96" t="s">
        <v>78</v>
      </c>
      <c r="BV51" s="95" t="s">
        <v>79</v>
      </c>
      <c r="BW51" s="95" t="s">
        <v>7</v>
      </c>
      <c r="BX51" s="95" t="s">
        <v>80</v>
      </c>
      <c r="CL51" s="95" t="s">
        <v>22</v>
      </c>
    </row>
    <row r="52" spans="1:91" s="5" customFormat="1" ht="34.9" customHeight="1">
      <c r="A52" s="97" t="s">
        <v>81</v>
      </c>
      <c r="B52" s="98"/>
      <c r="C52" s="99"/>
      <c r="D52" s="376" t="s">
        <v>82</v>
      </c>
      <c r="E52" s="376"/>
      <c r="F52" s="376"/>
      <c r="G52" s="376"/>
      <c r="H52" s="376"/>
      <c r="I52" s="100"/>
      <c r="J52" s="376" t="s">
        <v>83</v>
      </c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7">
        <f>'MŠ1 - VÝMĚNA OKEN A MEZIO...'!J27</f>
        <v>0</v>
      </c>
      <c r="AH52" s="378"/>
      <c r="AI52" s="378"/>
      <c r="AJ52" s="378"/>
      <c r="AK52" s="378"/>
      <c r="AL52" s="378"/>
      <c r="AM52" s="378"/>
      <c r="AN52" s="377">
        <f>SUM(AG52,AT52)</f>
        <v>0</v>
      </c>
      <c r="AO52" s="378"/>
      <c r="AP52" s="378"/>
      <c r="AQ52" s="101" t="s">
        <v>84</v>
      </c>
      <c r="AR52" s="102"/>
      <c r="AS52" s="103">
        <v>0</v>
      </c>
      <c r="AT52" s="104">
        <f>ROUND(SUM(AV52:AW52),2)</f>
        <v>0</v>
      </c>
      <c r="AU52" s="105">
        <f>'MŠ1 - VÝMĚNA OKEN A MEZIO...'!P92</f>
        <v>0</v>
      </c>
      <c r="AV52" s="104">
        <f>'MŠ1 - VÝMĚNA OKEN A MEZIO...'!J30</f>
        <v>0</v>
      </c>
      <c r="AW52" s="104">
        <f>'MŠ1 - VÝMĚNA OKEN A MEZIO...'!J31</f>
        <v>0</v>
      </c>
      <c r="AX52" s="104">
        <f>'MŠ1 - VÝMĚNA OKEN A MEZIO...'!J32</f>
        <v>0</v>
      </c>
      <c r="AY52" s="104">
        <f>'MŠ1 - VÝMĚNA OKEN A MEZIO...'!J33</f>
        <v>0</v>
      </c>
      <c r="AZ52" s="104">
        <f>'MŠ1 - VÝMĚNA OKEN A MEZIO...'!F30</f>
        <v>0</v>
      </c>
      <c r="BA52" s="104">
        <f>'MŠ1 - VÝMĚNA OKEN A MEZIO...'!F31</f>
        <v>0</v>
      </c>
      <c r="BB52" s="104">
        <f>'MŠ1 - VÝMĚNA OKEN A MEZIO...'!F32</f>
        <v>0</v>
      </c>
      <c r="BC52" s="104">
        <f>'MŠ1 - VÝMĚNA OKEN A MEZIO...'!F33</f>
        <v>0</v>
      </c>
      <c r="BD52" s="106">
        <f>'MŠ1 - VÝMĚNA OKEN A MEZIO...'!F34</f>
        <v>0</v>
      </c>
      <c r="BT52" s="107" t="s">
        <v>85</v>
      </c>
      <c r="BV52" s="107" t="s">
        <v>79</v>
      </c>
      <c r="BW52" s="107" t="s">
        <v>86</v>
      </c>
      <c r="BX52" s="107" t="s">
        <v>7</v>
      </c>
      <c r="CL52" s="107" t="s">
        <v>22</v>
      </c>
      <c r="CM52" s="107" t="s">
        <v>87</v>
      </c>
    </row>
    <row r="53" spans="1:91" s="5" customFormat="1" ht="49.15" customHeight="1">
      <c r="A53" s="97" t="s">
        <v>81</v>
      </c>
      <c r="B53" s="98"/>
      <c r="C53" s="99"/>
      <c r="D53" s="376" t="s">
        <v>88</v>
      </c>
      <c r="E53" s="376"/>
      <c r="F53" s="376"/>
      <c r="G53" s="376"/>
      <c r="H53" s="376"/>
      <c r="I53" s="100"/>
      <c r="J53" s="376" t="s">
        <v>89</v>
      </c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7">
        <f>'MŠ2 - VÝMĚNA OKEN A MIV-J...'!J27</f>
        <v>0</v>
      </c>
      <c r="AH53" s="378"/>
      <c r="AI53" s="378"/>
      <c r="AJ53" s="378"/>
      <c r="AK53" s="378"/>
      <c r="AL53" s="378"/>
      <c r="AM53" s="378"/>
      <c r="AN53" s="377">
        <f>SUM(AG53,AT53)</f>
        <v>0</v>
      </c>
      <c r="AO53" s="378"/>
      <c r="AP53" s="378"/>
      <c r="AQ53" s="101" t="s">
        <v>84</v>
      </c>
      <c r="AR53" s="102"/>
      <c r="AS53" s="103">
        <v>0</v>
      </c>
      <c r="AT53" s="104">
        <f>ROUND(SUM(AV53:AW53),2)</f>
        <v>0</v>
      </c>
      <c r="AU53" s="105">
        <f>'MŠ2 - VÝMĚNA OKEN A MIV-J...'!P92</f>
        <v>0</v>
      </c>
      <c r="AV53" s="104">
        <f>'MŠ2 - VÝMĚNA OKEN A MIV-J...'!J30</f>
        <v>0</v>
      </c>
      <c r="AW53" s="104">
        <f>'MŠ2 - VÝMĚNA OKEN A MIV-J...'!J31</f>
        <v>0</v>
      </c>
      <c r="AX53" s="104">
        <f>'MŠ2 - VÝMĚNA OKEN A MIV-J...'!J32</f>
        <v>0</v>
      </c>
      <c r="AY53" s="104">
        <f>'MŠ2 - VÝMĚNA OKEN A MIV-J...'!J33</f>
        <v>0</v>
      </c>
      <c r="AZ53" s="104">
        <f>'MŠ2 - VÝMĚNA OKEN A MIV-J...'!F30</f>
        <v>0</v>
      </c>
      <c r="BA53" s="104">
        <f>'MŠ2 - VÝMĚNA OKEN A MIV-J...'!F31</f>
        <v>0</v>
      </c>
      <c r="BB53" s="104">
        <f>'MŠ2 - VÝMĚNA OKEN A MIV-J...'!F32</f>
        <v>0</v>
      </c>
      <c r="BC53" s="104">
        <f>'MŠ2 - VÝMĚNA OKEN A MIV-J...'!F33</f>
        <v>0</v>
      </c>
      <c r="BD53" s="106">
        <f>'MŠ2 - VÝMĚNA OKEN A MIV-J...'!F34</f>
        <v>0</v>
      </c>
      <c r="BT53" s="107" t="s">
        <v>85</v>
      </c>
      <c r="BV53" s="107" t="s">
        <v>79</v>
      </c>
      <c r="BW53" s="107" t="s">
        <v>90</v>
      </c>
      <c r="BX53" s="107" t="s">
        <v>7</v>
      </c>
      <c r="CL53" s="107" t="s">
        <v>22</v>
      </c>
      <c r="CM53" s="107" t="s">
        <v>87</v>
      </c>
    </row>
    <row r="54" spans="1:91" s="5" customFormat="1" ht="63.6" customHeight="1">
      <c r="A54" s="97" t="s">
        <v>81</v>
      </c>
      <c r="B54" s="98"/>
      <c r="C54" s="99"/>
      <c r="D54" s="376" t="s">
        <v>91</v>
      </c>
      <c r="E54" s="376"/>
      <c r="F54" s="376"/>
      <c r="G54" s="376"/>
      <c r="H54" s="376"/>
      <c r="I54" s="100"/>
      <c r="J54" s="376" t="s">
        <v>92</v>
      </c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7">
        <f>'MŠ3 - VÝMĚNA OKNA A MIV-J...'!J27</f>
        <v>0</v>
      </c>
      <c r="AH54" s="378"/>
      <c r="AI54" s="378"/>
      <c r="AJ54" s="378"/>
      <c r="AK54" s="378"/>
      <c r="AL54" s="378"/>
      <c r="AM54" s="378"/>
      <c r="AN54" s="377">
        <f>SUM(AG54,AT54)</f>
        <v>0</v>
      </c>
      <c r="AO54" s="378"/>
      <c r="AP54" s="378"/>
      <c r="AQ54" s="101" t="s">
        <v>84</v>
      </c>
      <c r="AR54" s="102"/>
      <c r="AS54" s="103">
        <v>0</v>
      </c>
      <c r="AT54" s="104">
        <f>ROUND(SUM(AV54:AW54),2)</f>
        <v>0</v>
      </c>
      <c r="AU54" s="105">
        <f>'MŠ3 - VÝMĚNA OKNA A MIV-J...'!P92</f>
        <v>0</v>
      </c>
      <c r="AV54" s="104">
        <f>'MŠ3 - VÝMĚNA OKNA A MIV-J...'!J30</f>
        <v>0</v>
      </c>
      <c r="AW54" s="104">
        <f>'MŠ3 - VÝMĚNA OKNA A MIV-J...'!J31</f>
        <v>0</v>
      </c>
      <c r="AX54" s="104">
        <f>'MŠ3 - VÝMĚNA OKNA A MIV-J...'!J32</f>
        <v>0</v>
      </c>
      <c r="AY54" s="104">
        <f>'MŠ3 - VÝMĚNA OKNA A MIV-J...'!J33</f>
        <v>0</v>
      </c>
      <c r="AZ54" s="104">
        <f>'MŠ3 - VÝMĚNA OKNA A MIV-J...'!F30</f>
        <v>0</v>
      </c>
      <c r="BA54" s="104">
        <f>'MŠ3 - VÝMĚNA OKNA A MIV-J...'!F31</f>
        <v>0</v>
      </c>
      <c r="BB54" s="104">
        <f>'MŠ3 - VÝMĚNA OKNA A MIV-J...'!F32</f>
        <v>0</v>
      </c>
      <c r="BC54" s="104">
        <f>'MŠ3 - VÝMĚNA OKNA A MIV-J...'!F33</f>
        <v>0</v>
      </c>
      <c r="BD54" s="106">
        <f>'MŠ3 - VÝMĚNA OKNA A MIV-J...'!F34</f>
        <v>0</v>
      </c>
      <c r="BT54" s="107" t="s">
        <v>85</v>
      </c>
      <c r="BV54" s="107" t="s">
        <v>79</v>
      </c>
      <c r="BW54" s="107" t="s">
        <v>93</v>
      </c>
      <c r="BX54" s="107" t="s">
        <v>7</v>
      </c>
      <c r="CL54" s="107" t="s">
        <v>22</v>
      </c>
      <c r="CM54" s="107" t="s">
        <v>87</v>
      </c>
    </row>
    <row r="55" spans="1:91" s="5" customFormat="1" ht="20.45" customHeight="1">
      <c r="A55" s="97" t="s">
        <v>81</v>
      </c>
      <c r="B55" s="98"/>
      <c r="C55" s="99"/>
      <c r="D55" s="376" t="s">
        <v>94</v>
      </c>
      <c r="E55" s="376"/>
      <c r="F55" s="376"/>
      <c r="G55" s="376"/>
      <c r="H55" s="376"/>
      <c r="I55" s="100"/>
      <c r="J55" s="376" t="s">
        <v>95</v>
      </c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7">
        <f>'VRN - VEDLEJŠÍ ROZPOČTOVÉ...'!J27</f>
        <v>0</v>
      </c>
      <c r="AH55" s="378"/>
      <c r="AI55" s="378"/>
      <c r="AJ55" s="378"/>
      <c r="AK55" s="378"/>
      <c r="AL55" s="378"/>
      <c r="AM55" s="378"/>
      <c r="AN55" s="377">
        <f>SUM(AG55,AT55)</f>
        <v>0</v>
      </c>
      <c r="AO55" s="378"/>
      <c r="AP55" s="378"/>
      <c r="AQ55" s="101" t="s">
        <v>84</v>
      </c>
      <c r="AR55" s="102"/>
      <c r="AS55" s="108">
        <v>0</v>
      </c>
      <c r="AT55" s="109">
        <f>ROUND(SUM(AV55:AW55),2)</f>
        <v>0</v>
      </c>
      <c r="AU55" s="110">
        <f>'VRN - VEDLEJŠÍ ROZPOČTOVÉ...'!P78</f>
        <v>0</v>
      </c>
      <c r="AV55" s="109">
        <f>'VRN - VEDLEJŠÍ ROZPOČTOVÉ...'!J30</f>
        <v>0</v>
      </c>
      <c r="AW55" s="109">
        <f>'VRN - VEDLEJŠÍ ROZPOČTOVÉ...'!J31</f>
        <v>0</v>
      </c>
      <c r="AX55" s="109">
        <f>'VRN - VEDLEJŠÍ ROZPOČTOVÉ...'!J32</f>
        <v>0</v>
      </c>
      <c r="AY55" s="109">
        <f>'VRN - VEDLEJŠÍ ROZPOČTOVÉ...'!J33</f>
        <v>0</v>
      </c>
      <c r="AZ55" s="109">
        <f>'VRN - VEDLEJŠÍ ROZPOČTOVÉ...'!F30</f>
        <v>0</v>
      </c>
      <c r="BA55" s="109">
        <f>'VRN - VEDLEJŠÍ ROZPOČTOVÉ...'!F31</f>
        <v>0</v>
      </c>
      <c r="BB55" s="109">
        <f>'VRN - VEDLEJŠÍ ROZPOČTOVÉ...'!F32</f>
        <v>0</v>
      </c>
      <c r="BC55" s="109">
        <f>'VRN - VEDLEJŠÍ ROZPOČTOVÉ...'!F33</f>
        <v>0</v>
      </c>
      <c r="BD55" s="111">
        <f>'VRN - VEDLEJŠÍ ROZPOČTOVÉ...'!F34</f>
        <v>0</v>
      </c>
      <c r="BT55" s="107" t="s">
        <v>85</v>
      </c>
      <c r="BV55" s="107" t="s">
        <v>79</v>
      </c>
      <c r="BW55" s="107" t="s">
        <v>96</v>
      </c>
      <c r="BX55" s="107" t="s">
        <v>7</v>
      </c>
      <c r="CL55" s="107" t="s">
        <v>22</v>
      </c>
      <c r="CM55" s="107" t="s">
        <v>87</v>
      </c>
    </row>
    <row r="56" spans="2:44" s="1" customFormat="1" ht="30" customHeight="1">
      <c r="B56" s="4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2"/>
    </row>
    <row r="57" spans="2:44" s="1" customFormat="1" ht="6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62"/>
    </row>
  </sheetData>
  <sheetProtection algorithmName="SHA-512" hashValue="v8Din4iFFJ6hOcXIKOpq4qhog0I9cyjlLa/7uPT9nMPgdE6dNipIKtmh6cViBHAy70xduI1yDgKm3izQ1ICCyw==" saltValue="IZBnvB+Mj479Hnze+4lNdg==" spinCount="100000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MŠ1 - VÝMĚNA OKEN A MEZIO...'!C2" display="/"/>
    <hyperlink ref="A53" location="'MŠ2 - VÝMĚNA OKEN A MIV-J...'!C2" display="/"/>
    <hyperlink ref="A54" location="'MŠ3 - VÝMĚNA OKNA A MIV-J...'!C2" display="/"/>
    <hyperlink ref="A55" location="'VRN - VEDLEJŠÍ ROZPOČTOVÉ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workbookViewId="0" topLeftCell="A1">
      <pane ySplit="1" topLeftCell="A5" activePane="bottomLeft" state="frozen"/>
      <selection pane="bottomLeft" activeCell="E9" sqref="E9:H9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79.5" style="0" customWidth="1"/>
    <col min="7" max="7" width="7.5" style="0" customWidth="1"/>
    <col min="8" max="8" width="9.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97</v>
      </c>
      <c r="G1" s="395" t="s">
        <v>98</v>
      </c>
      <c r="H1" s="395"/>
      <c r="I1" s="116"/>
      <c r="J1" s="115" t="s">
        <v>99</v>
      </c>
      <c r="K1" s="114" t="s">
        <v>100</v>
      </c>
      <c r="L1" s="115" t="s">
        <v>101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87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6" t="str">
        <f>'Rekapitulace stavby'!K6</f>
        <v>ZŠ a MŠ Kosmonautů 177,Děčín-výměna oken a zazdívka MIV strana do zahrady</v>
      </c>
      <c r="F7" s="397"/>
      <c r="G7" s="397"/>
      <c r="H7" s="397"/>
      <c r="I7" s="118"/>
      <c r="J7" s="29"/>
      <c r="K7" s="31"/>
    </row>
    <row r="8" spans="2:11" s="1" customFormat="1" ht="15">
      <c r="B8" s="42"/>
      <c r="C8" s="43"/>
      <c r="D8" s="37" t="s">
        <v>103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8" t="s">
        <v>104</v>
      </c>
      <c r="F9" s="399"/>
      <c r="G9" s="399"/>
      <c r="H9" s="399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20" t="s">
        <v>23</v>
      </c>
      <c r="J11" s="35" t="s">
        <v>24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0" t="s">
        <v>27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29</v>
      </c>
      <c r="J13" s="39" t="s">
        <v>105</v>
      </c>
      <c r="K13" s="46"/>
    </row>
    <row r="14" spans="2:11" s="1" customFormat="1" ht="14.45" customHeight="1">
      <c r="B14" s="42"/>
      <c r="C14" s="43"/>
      <c r="D14" s="37" t="s">
        <v>31</v>
      </c>
      <c r="E14" s="43"/>
      <c r="F14" s="43"/>
      <c r="G14" s="43"/>
      <c r="H14" s="43"/>
      <c r="I14" s="120" t="s">
        <v>32</v>
      </c>
      <c r="J14" s="35" t="s">
        <v>33</v>
      </c>
      <c r="K14" s="46"/>
    </row>
    <row r="15" spans="2:11" s="1" customFormat="1" ht="18" customHeight="1">
      <c r="B15" s="42"/>
      <c r="C15" s="43"/>
      <c r="D15" s="43"/>
      <c r="E15" s="35" t="s">
        <v>34</v>
      </c>
      <c r="F15" s="43"/>
      <c r="G15" s="43"/>
      <c r="H15" s="43"/>
      <c r="I15" s="120" t="s">
        <v>35</v>
      </c>
      <c r="J15" s="35" t="s">
        <v>33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36</v>
      </c>
      <c r="E17" s="43"/>
      <c r="F17" s="43"/>
      <c r="G17" s="43"/>
      <c r="H17" s="43"/>
      <c r="I17" s="120" t="s">
        <v>32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35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20" t="s">
        <v>32</v>
      </c>
      <c r="J20" s="35" t="s">
        <v>33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35</v>
      </c>
      <c r="J21" s="35" t="s">
        <v>33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42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43</v>
      </c>
      <c r="E27" s="43"/>
      <c r="F27" s="43"/>
      <c r="G27" s="43"/>
      <c r="H27" s="43"/>
      <c r="I27" s="119"/>
      <c r="J27" s="130">
        <f>ROUND(J92,2)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1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2">
        <f>ROUND(SUM(BE92:BE274),2)</f>
        <v>0</v>
      </c>
      <c r="G30" s="43"/>
      <c r="H30" s="43"/>
      <c r="I30" s="133">
        <v>0.21</v>
      </c>
      <c r="J30" s="132">
        <f>ROUND(ROUND((SUM(BE92:BE274)),2)*I30,2)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2">
        <f>ROUND(SUM(BF92:BF274),2)</f>
        <v>0</v>
      </c>
      <c r="G31" s="43"/>
      <c r="H31" s="43"/>
      <c r="I31" s="133">
        <v>0.15</v>
      </c>
      <c r="J31" s="132">
        <f>ROUND(ROUND((SUM(BF92:BF274)),2)*I31,2)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2">
        <f>ROUND(SUM(BG92:BG274),2)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2">
        <f>ROUND(SUM(BH92:BH274),2)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2">
        <f>ROUND(SUM(BI92:BI274),2)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53</v>
      </c>
      <c r="E36" s="80"/>
      <c r="F36" s="80"/>
      <c r="G36" s="136" t="s">
        <v>54</v>
      </c>
      <c r="H36" s="137" t="s">
        <v>55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106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6" t="str">
        <f>E7</f>
        <v>ZŠ a MŠ Kosmonautů 177,Děčín-výměna oken a zazdívka MIV strana do zahrady</v>
      </c>
      <c r="F45" s="397"/>
      <c r="G45" s="397"/>
      <c r="H45" s="397"/>
      <c r="I45" s="119"/>
      <c r="J45" s="43"/>
      <c r="K45" s="46"/>
    </row>
    <row r="46" spans="2:11" s="1" customFormat="1" ht="14.45" customHeight="1">
      <c r="B46" s="42"/>
      <c r="C46" s="37" t="s">
        <v>103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8" t="str">
        <f>E9</f>
        <v>MŠ1 - VÝMĚNA OKEN A MEZIOKENNÍCH VLOŽEK - DVOUPODLAŽNÍ ČÁST</v>
      </c>
      <c r="F47" s="399"/>
      <c r="G47" s="399"/>
      <c r="H47" s="399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Děčín 27, Kosmonautů 177</v>
      </c>
      <c r="G49" s="43"/>
      <c r="H49" s="43"/>
      <c r="I49" s="120" t="s">
        <v>27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31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38</v>
      </c>
      <c r="J51" s="35" t="str">
        <f>E21</f>
        <v>bez PD</v>
      </c>
      <c r="K51" s="46"/>
    </row>
    <row r="52" spans="2:11" s="1" customFormat="1" ht="14.45" customHeight="1">
      <c r="B52" s="42"/>
      <c r="C52" s="37" t="s">
        <v>36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107</v>
      </c>
      <c r="D54" s="134"/>
      <c r="E54" s="134"/>
      <c r="F54" s="134"/>
      <c r="G54" s="134"/>
      <c r="H54" s="134"/>
      <c r="I54" s="147"/>
      <c r="J54" s="148" t="s">
        <v>108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109</v>
      </c>
      <c r="D56" s="43"/>
      <c r="E56" s="43"/>
      <c r="F56" s="43"/>
      <c r="G56" s="43"/>
      <c r="H56" s="43"/>
      <c r="I56" s="119"/>
      <c r="J56" s="130">
        <f>J92</f>
        <v>0</v>
      </c>
      <c r="K56" s="46"/>
      <c r="AU56" s="24" t="s">
        <v>110</v>
      </c>
    </row>
    <row r="57" spans="2:11" s="7" customFormat="1" ht="24.95" customHeight="1">
      <c r="B57" s="151"/>
      <c r="C57" s="152"/>
      <c r="D57" s="153" t="s">
        <v>111</v>
      </c>
      <c r="E57" s="154"/>
      <c r="F57" s="154"/>
      <c r="G57" s="154"/>
      <c r="H57" s="154"/>
      <c r="I57" s="155"/>
      <c r="J57" s="156">
        <f>J93</f>
        <v>0</v>
      </c>
      <c r="K57" s="157"/>
    </row>
    <row r="58" spans="2:11" s="8" customFormat="1" ht="19.9" customHeight="1">
      <c r="B58" s="158"/>
      <c r="C58" s="159"/>
      <c r="D58" s="160" t="s">
        <v>112</v>
      </c>
      <c r="E58" s="161"/>
      <c r="F58" s="161"/>
      <c r="G58" s="161"/>
      <c r="H58" s="161"/>
      <c r="I58" s="162"/>
      <c r="J58" s="163">
        <f>J94</f>
        <v>0</v>
      </c>
      <c r="K58" s="164"/>
    </row>
    <row r="59" spans="2:11" s="8" customFormat="1" ht="14.85" customHeight="1">
      <c r="B59" s="158"/>
      <c r="C59" s="159"/>
      <c r="D59" s="160" t="s">
        <v>113</v>
      </c>
      <c r="E59" s="161"/>
      <c r="F59" s="161"/>
      <c r="G59" s="161"/>
      <c r="H59" s="161"/>
      <c r="I59" s="162"/>
      <c r="J59" s="163">
        <f>J95</f>
        <v>0</v>
      </c>
      <c r="K59" s="164"/>
    </row>
    <row r="60" spans="2:11" s="8" customFormat="1" ht="19.9" customHeight="1">
      <c r="B60" s="158"/>
      <c r="C60" s="159"/>
      <c r="D60" s="160" t="s">
        <v>114</v>
      </c>
      <c r="E60" s="161"/>
      <c r="F60" s="161"/>
      <c r="G60" s="161"/>
      <c r="H60" s="161"/>
      <c r="I60" s="162"/>
      <c r="J60" s="163">
        <f>J110</f>
        <v>0</v>
      </c>
      <c r="K60" s="164"/>
    </row>
    <row r="61" spans="2:11" s="8" customFormat="1" ht="14.85" customHeight="1">
      <c r="B61" s="158"/>
      <c r="C61" s="159"/>
      <c r="D61" s="160" t="s">
        <v>115</v>
      </c>
      <c r="E61" s="161"/>
      <c r="F61" s="161"/>
      <c r="G61" s="161"/>
      <c r="H61" s="161"/>
      <c r="I61" s="162"/>
      <c r="J61" s="163">
        <f>J111</f>
        <v>0</v>
      </c>
      <c r="K61" s="164"/>
    </row>
    <row r="62" spans="2:11" s="8" customFormat="1" ht="14.85" customHeight="1">
      <c r="B62" s="158"/>
      <c r="C62" s="159"/>
      <c r="D62" s="160" t="s">
        <v>116</v>
      </c>
      <c r="E62" s="161"/>
      <c r="F62" s="161"/>
      <c r="G62" s="161"/>
      <c r="H62" s="161"/>
      <c r="I62" s="162"/>
      <c r="J62" s="163">
        <f>J142</f>
        <v>0</v>
      </c>
      <c r="K62" s="164"/>
    </row>
    <row r="63" spans="2:11" s="8" customFormat="1" ht="19.9" customHeight="1">
      <c r="B63" s="158"/>
      <c r="C63" s="159"/>
      <c r="D63" s="160" t="s">
        <v>117</v>
      </c>
      <c r="E63" s="161"/>
      <c r="F63" s="161"/>
      <c r="G63" s="161"/>
      <c r="H63" s="161"/>
      <c r="I63" s="162"/>
      <c r="J63" s="163">
        <f>J174</f>
        <v>0</v>
      </c>
      <c r="K63" s="164"/>
    </row>
    <row r="64" spans="2:11" s="8" customFormat="1" ht="14.85" customHeight="1">
      <c r="B64" s="158"/>
      <c r="C64" s="159"/>
      <c r="D64" s="160" t="s">
        <v>118</v>
      </c>
      <c r="E64" s="161"/>
      <c r="F64" s="161"/>
      <c r="G64" s="161"/>
      <c r="H64" s="161"/>
      <c r="I64" s="162"/>
      <c r="J64" s="163">
        <f>J175</f>
        <v>0</v>
      </c>
      <c r="K64" s="164"/>
    </row>
    <row r="65" spans="2:11" s="8" customFormat="1" ht="14.85" customHeight="1">
      <c r="B65" s="158"/>
      <c r="C65" s="159"/>
      <c r="D65" s="160" t="s">
        <v>119</v>
      </c>
      <c r="E65" s="161"/>
      <c r="F65" s="161"/>
      <c r="G65" s="161"/>
      <c r="H65" s="161"/>
      <c r="I65" s="162"/>
      <c r="J65" s="163">
        <f>J185</f>
        <v>0</v>
      </c>
      <c r="K65" s="164"/>
    </row>
    <row r="66" spans="2:11" s="8" customFormat="1" ht="14.85" customHeight="1">
      <c r="B66" s="158"/>
      <c r="C66" s="159"/>
      <c r="D66" s="160" t="s">
        <v>120</v>
      </c>
      <c r="E66" s="161"/>
      <c r="F66" s="161"/>
      <c r="G66" s="161"/>
      <c r="H66" s="161"/>
      <c r="I66" s="162"/>
      <c r="J66" s="163">
        <f>J187</f>
        <v>0</v>
      </c>
      <c r="K66" s="164"/>
    </row>
    <row r="67" spans="2:11" s="8" customFormat="1" ht="14.85" customHeight="1">
      <c r="B67" s="158"/>
      <c r="C67" s="159"/>
      <c r="D67" s="160" t="s">
        <v>121</v>
      </c>
      <c r="E67" s="161"/>
      <c r="F67" s="161"/>
      <c r="G67" s="161"/>
      <c r="H67" s="161"/>
      <c r="I67" s="162"/>
      <c r="J67" s="163">
        <f>J235</f>
        <v>0</v>
      </c>
      <c r="K67" s="164"/>
    </row>
    <row r="68" spans="2:11" s="7" customFormat="1" ht="24.95" customHeight="1">
      <c r="B68" s="151"/>
      <c r="C68" s="152"/>
      <c r="D68" s="153" t="s">
        <v>122</v>
      </c>
      <c r="E68" s="154"/>
      <c r="F68" s="154"/>
      <c r="G68" s="154"/>
      <c r="H68" s="154"/>
      <c r="I68" s="155"/>
      <c r="J68" s="156">
        <f>J237</f>
        <v>0</v>
      </c>
      <c r="K68" s="157"/>
    </row>
    <row r="69" spans="2:11" s="8" customFormat="1" ht="19.9" customHeight="1">
      <c r="B69" s="158"/>
      <c r="C69" s="159"/>
      <c r="D69" s="160" t="s">
        <v>123</v>
      </c>
      <c r="E69" s="161"/>
      <c r="F69" s="161"/>
      <c r="G69" s="161"/>
      <c r="H69" s="161"/>
      <c r="I69" s="162"/>
      <c r="J69" s="163">
        <f>J238</f>
        <v>0</v>
      </c>
      <c r="K69" s="164"/>
    </row>
    <row r="70" spans="2:11" s="8" customFormat="1" ht="19.9" customHeight="1">
      <c r="B70" s="158"/>
      <c r="C70" s="159"/>
      <c r="D70" s="160" t="s">
        <v>124</v>
      </c>
      <c r="E70" s="161"/>
      <c r="F70" s="161"/>
      <c r="G70" s="161"/>
      <c r="H70" s="161"/>
      <c r="I70" s="162"/>
      <c r="J70" s="163">
        <f>J247</f>
        <v>0</v>
      </c>
      <c r="K70" s="164"/>
    </row>
    <row r="71" spans="2:11" s="8" customFormat="1" ht="19.9" customHeight="1">
      <c r="B71" s="158"/>
      <c r="C71" s="159"/>
      <c r="D71" s="160" t="s">
        <v>125</v>
      </c>
      <c r="E71" s="161"/>
      <c r="F71" s="161"/>
      <c r="G71" s="161"/>
      <c r="H71" s="161"/>
      <c r="I71" s="162"/>
      <c r="J71" s="163">
        <f>J264</f>
        <v>0</v>
      </c>
      <c r="K71" s="164"/>
    </row>
    <row r="72" spans="2:11" s="8" customFormat="1" ht="19.9" customHeight="1">
      <c r="B72" s="158"/>
      <c r="C72" s="159"/>
      <c r="D72" s="160" t="s">
        <v>126</v>
      </c>
      <c r="E72" s="161"/>
      <c r="F72" s="161"/>
      <c r="G72" s="161"/>
      <c r="H72" s="161"/>
      <c r="I72" s="162"/>
      <c r="J72" s="163">
        <f>J268</f>
        <v>0</v>
      </c>
      <c r="K72" s="164"/>
    </row>
    <row r="73" spans="2:11" s="1" customFormat="1" ht="21.75" customHeight="1">
      <c r="B73" s="42"/>
      <c r="C73" s="43"/>
      <c r="D73" s="43"/>
      <c r="E73" s="43"/>
      <c r="F73" s="43"/>
      <c r="G73" s="43"/>
      <c r="H73" s="43"/>
      <c r="I73" s="119"/>
      <c r="J73" s="43"/>
      <c r="K73" s="46"/>
    </row>
    <row r="74" spans="2:11" s="1" customFormat="1" ht="6.95" customHeight="1">
      <c r="B74" s="57"/>
      <c r="C74" s="58"/>
      <c r="D74" s="58"/>
      <c r="E74" s="58"/>
      <c r="F74" s="58"/>
      <c r="G74" s="58"/>
      <c r="H74" s="58"/>
      <c r="I74" s="141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44"/>
      <c r="J78" s="61"/>
      <c r="K78" s="61"/>
      <c r="L78" s="62"/>
    </row>
    <row r="79" spans="2:12" s="1" customFormat="1" ht="36.95" customHeight="1">
      <c r="B79" s="42"/>
      <c r="C79" s="63" t="s">
        <v>127</v>
      </c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12" s="1" customFormat="1" ht="14.45" customHeight="1">
      <c r="B81" s="42"/>
      <c r="C81" s="66" t="s">
        <v>19</v>
      </c>
      <c r="D81" s="64"/>
      <c r="E81" s="64"/>
      <c r="F81" s="64"/>
      <c r="G81" s="64"/>
      <c r="H81" s="64"/>
      <c r="I81" s="165"/>
      <c r="J81" s="64"/>
      <c r="K81" s="64"/>
      <c r="L81" s="62"/>
    </row>
    <row r="82" spans="2:12" s="1" customFormat="1" ht="20.45" customHeight="1">
      <c r="B82" s="42"/>
      <c r="C82" s="64"/>
      <c r="D82" s="64"/>
      <c r="E82" s="392" t="str">
        <f>E7</f>
        <v>ZŠ a MŠ Kosmonautů 177,Děčín-výměna oken a zazdívka MIV strana do zahrady</v>
      </c>
      <c r="F82" s="393"/>
      <c r="G82" s="393"/>
      <c r="H82" s="393"/>
      <c r="I82" s="165"/>
      <c r="J82" s="64"/>
      <c r="K82" s="64"/>
      <c r="L82" s="62"/>
    </row>
    <row r="83" spans="2:12" s="1" customFormat="1" ht="14.45" customHeight="1">
      <c r="B83" s="42"/>
      <c r="C83" s="66" t="s">
        <v>103</v>
      </c>
      <c r="D83" s="64"/>
      <c r="E83" s="64"/>
      <c r="F83" s="64"/>
      <c r="G83" s="64"/>
      <c r="H83" s="64"/>
      <c r="I83" s="165"/>
      <c r="J83" s="64"/>
      <c r="K83" s="64"/>
      <c r="L83" s="62"/>
    </row>
    <row r="84" spans="2:12" s="1" customFormat="1" ht="22.15" customHeight="1">
      <c r="B84" s="42"/>
      <c r="C84" s="64"/>
      <c r="D84" s="64"/>
      <c r="E84" s="382" t="str">
        <f>E9</f>
        <v>MŠ1 - VÝMĚNA OKEN A MEZIOKENNÍCH VLOŽEK - DVOUPODLAŽNÍ ČÁST</v>
      </c>
      <c r="F84" s="394"/>
      <c r="G84" s="394"/>
      <c r="H84" s="394"/>
      <c r="I84" s="165"/>
      <c r="J84" s="64"/>
      <c r="K84" s="64"/>
      <c r="L84" s="62"/>
    </row>
    <row r="85" spans="2:12" s="1" customFormat="1" ht="6.95" customHeight="1">
      <c r="B85" s="42"/>
      <c r="C85" s="64"/>
      <c r="D85" s="64"/>
      <c r="E85" s="64"/>
      <c r="F85" s="64"/>
      <c r="G85" s="64"/>
      <c r="H85" s="64"/>
      <c r="I85" s="165"/>
      <c r="J85" s="64"/>
      <c r="K85" s="64"/>
      <c r="L85" s="62"/>
    </row>
    <row r="86" spans="2:12" s="1" customFormat="1" ht="18" customHeight="1">
      <c r="B86" s="42"/>
      <c r="C86" s="66" t="s">
        <v>25</v>
      </c>
      <c r="D86" s="64"/>
      <c r="E86" s="64"/>
      <c r="F86" s="166" t="str">
        <f>F12</f>
        <v>Děčín 27, Kosmonautů 177</v>
      </c>
      <c r="G86" s="64"/>
      <c r="H86" s="64"/>
      <c r="I86" s="167" t="s">
        <v>27</v>
      </c>
      <c r="J86" s="74" t="str">
        <f>IF(J12="","",J12)</f>
        <v>3.4.2017</v>
      </c>
      <c r="K86" s="64"/>
      <c r="L86" s="62"/>
    </row>
    <row r="87" spans="2:12" s="1" customFormat="1" ht="6.95" customHeight="1">
      <c r="B87" s="42"/>
      <c r="C87" s="64"/>
      <c r="D87" s="64"/>
      <c r="E87" s="64"/>
      <c r="F87" s="64"/>
      <c r="G87" s="64"/>
      <c r="H87" s="64"/>
      <c r="I87" s="165"/>
      <c r="J87" s="64"/>
      <c r="K87" s="64"/>
      <c r="L87" s="62"/>
    </row>
    <row r="88" spans="2:12" s="1" customFormat="1" ht="15">
      <c r="B88" s="42"/>
      <c r="C88" s="66" t="s">
        <v>31</v>
      </c>
      <c r="D88" s="64"/>
      <c r="E88" s="64"/>
      <c r="F88" s="166" t="str">
        <f>E15</f>
        <v>ZŠ a MŠ Kosmonautů 177, Děčín 27</v>
      </c>
      <c r="G88" s="64"/>
      <c r="H88" s="64"/>
      <c r="I88" s="167" t="s">
        <v>38</v>
      </c>
      <c r="J88" s="166" t="str">
        <f>E21</f>
        <v>bez PD</v>
      </c>
      <c r="K88" s="64"/>
      <c r="L88" s="62"/>
    </row>
    <row r="89" spans="2:12" s="1" customFormat="1" ht="14.45" customHeight="1">
      <c r="B89" s="42"/>
      <c r="C89" s="66" t="s">
        <v>36</v>
      </c>
      <c r="D89" s="64"/>
      <c r="E89" s="64"/>
      <c r="F89" s="166" t="str">
        <f>IF(E18="","",E18)</f>
        <v/>
      </c>
      <c r="G89" s="64"/>
      <c r="H89" s="64"/>
      <c r="I89" s="165"/>
      <c r="J89" s="64"/>
      <c r="K89" s="64"/>
      <c r="L89" s="62"/>
    </row>
    <row r="90" spans="2:12" s="1" customFormat="1" ht="10.35" customHeight="1">
      <c r="B90" s="42"/>
      <c r="C90" s="64"/>
      <c r="D90" s="64"/>
      <c r="E90" s="64"/>
      <c r="F90" s="64"/>
      <c r="G90" s="64"/>
      <c r="H90" s="64"/>
      <c r="I90" s="165"/>
      <c r="J90" s="64"/>
      <c r="K90" s="64"/>
      <c r="L90" s="62"/>
    </row>
    <row r="91" spans="2:20" s="9" customFormat="1" ht="29.25" customHeight="1">
      <c r="B91" s="168"/>
      <c r="C91" s="169" t="s">
        <v>128</v>
      </c>
      <c r="D91" s="170" t="s">
        <v>62</v>
      </c>
      <c r="E91" s="170" t="s">
        <v>58</v>
      </c>
      <c r="F91" s="170" t="s">
        <v>129</v>
      </c>
      <c r="G91" s="170" t="s">
        <v>130</v>
      </c>
      <c r="H91" s="170" t="s">
        <v>131</v>
      </c>
      <c r="I91" s="171" t="s">
        <v>132</v>
      </c>
      <c r="J91" s="170" t="s">
        <v>108</v>
      </c>
      <c r="K91" s="172" t="s">
        <v>133</v>
      </c>
      <c r="L91" s="173"/>
      <c r="M91" s="82" t="s">
        <v>134</v>
      </c>
      <c r="N91" s="83" t="s">
        <v>47</v>
      </c>
      <c r="O91" s="83" t="s">
        <v>135</v>
      </c>
      <c r="P91" s="83" t="s">
        <v>136</v>
      </c>
      <c r="Q91" s="83" t="s">
        <v>137</v>
      </c>
      <c r="R91" s="83" t="s">
        <v>138</v>
      </c>
      <c r="S91" s="83" t="s">
        <v>139</v>
      </c>
      <c r="T91" s="84" t="s">
        <v>140</v>
      </c>
    </row>
    <row r="92" spans="2:63" s="1" customFormat="1" ht="29.25" customHeight="1">
      <c r="B92" s="42"/>
      <c r="C92" s="88" t="s">
        <v>109</v>
      </c>
      <c r="D92" s="64"/>
      <c r="E92" s="64"/>
      <c r="F92" s="64"/>
      <c r="G92" s="64"/>
      <c r="H92" s="64"/>
      <c r="I92" s="165"/>
      <c r="J92" s="174">
        <f>BK92</f>
        <v>0</v>
      </c>
      <c r="K92" s="64"/>
      <c r="L92" s="62"/>
      <c r="M92" s="85"/>
      <c r="N92" s="86"/>
      <c r="O92" s="86"/>
      <c r="P92" s="175">
        <f>P93+P237</f>
        <v>0</v>
      </c>
      <c r="Q92" s="86"/>
      <c r="R92" s="175">
        <f>R93+R237</f>
        <v>7.524621939384</v>
      </c>
      <c r="S92" s="86"/>
      <c r="T92" s="176">
        <f>T93+T237</f>
        <v>1.6410026</v>
      </c>
      <c r="AT92" s="24" t="s">
        <v>76</v>
      </c>
      <c r="AU92" s="24" t="s">
        <v>110</v>
      </c>
      <c r="BK92" s="177">
        <f>BK93+BK237</f>
        <v>0</v>
      </c>
    </row>
    <row r="93" spans="2:63" s="10" customFormat="1" ht="37.35" customHeight="1">
      <c r="B93" s="178"/>
      <c r="C93" s="179"/>
      <c r="D93" s="180" t="s">
        <v>76</v>
      </c>
      <c r="E93" s="181" t="s">
        <v>141</v>
      </c>
      <c r="F93" s="181" t="s">
        <v>142</v>
      </c>
      <c r="G93" s="179"/>
      <c r="H93" s="179"/>
      <c r="I93" s="182"/>
      <c r="J93" s="183">
        <f>BK93</f>
        <v>0</v>
      </c>
      <c r="K93" s="179"/>
      <c r="L93" s="184"/>
      <c r="M93" s="185"/>
      <c r="N93" s="186"/>
      <c r="O93" s="186"/>
      <c r="P93" s="187">
        <f>P94+P110+P174</f>
        <v>0</v>
      </c>
      <c r="Q93" s="186"/>
      <c r="R93" s="187">
        <f>R94+R110+R174</f>
        <v>7.357396994599999</v>
      </c>
      <c r="S93" s="186"/>
      <c r="T93" s="188">
        <f>T94+T110+T174</f>
        <v>1.6410026</v>
      </c>
      <c r="AR93" s="189" t="s">
        <v>85</v>
      </c>
      <c r="AT93" s="190" t="s">
        <v>76</v>
      </c>
      <c r="AU93" s="190" t="s">
        <v>77</v>
      </c>
      <c r="AY93" s="189" t="s">
        <v>143</v>
      </c>
      <c r="BK93" s="191">
        <f>BK94+BK110+BK174</f>
        <v>0</v>
      </c>
    </row>
    <row r="94" spans="2:63" s="10" customFormat="1" ht="19.9" customHeight="1">
      <c r="B94" s="178"/>
      <c r="C94" s="179"/>
      <c r="D94" s="180" t="s">
        <v>76</v>
      </c>
      <c r="E94" s="192" t="s">
        <v>144</v>
      </c>
      <c r="F94" s="192" t="s">
        <v>145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P95</f>
        <v>0</v>
      </c>
      <c r="Q94" s="186"/>
      <c r="R94" s="187">
        <f>R95</f>
        <v>6.453942025599999</v>
      </c>
      <c r="S94" s="186"/>
      <c r="T94" s="188">
        <f>T95</f>
        <v>0</v>
      </c>
      <c r="AR94" s="189" t="s">
        <v>85</v>
      </c>
      <c r="AT94" s="190" t="s">
        <v>76</v>
      </c>
      <c r="AU94" s="190" t="s">
        <v>85</v>
      </c>
      <c r="AY94" s="189" t="s">
        <v>143</v>
      </c>
      <c r="BK94" s="191">
        <f>BK95</f>
        <v>0</v>
      </c>
    </row>
    <row r="95" spans="2:63" s="10" customFormat="1" ht="14.85" customHeight="1">
      <c r="B95" s="178"/>
      <c r="C95" s="179"/>
      <c r="D95" s="194" t="s">
        <v>76</v>
      </c>
      <c r="E95" s="195" t="s">
        <v>146</v>
      </c>
      <c r="F95" s="195" t="s">
        <v>147</v>
      </c>
      <c r="G95" s="179"/>
      <c r="H95" s="179"/>
      <c r="I95" s="182"/>
      <c r="J95" s="196">
        <f>BK95</f>
        <v>0</v>
      </c>
      <c r="K95" s="179"/>
      <c r="L95" s="184"/>
      <c r="M95" s="185"/>
      <c r="N95" s="186"/>
      <c r="O95" s="186"/>
      <c r="P95" s="187">
        <f>SUM(P96:P109)</f>
        <v>0</v>
      </c>
      <c r="Q95" s="186"/>
      <c r="R95" s="187">
        <f>SUM(R96:R109)</f>
        <v>6.453942025599999</v>
      </c>
      <c r="S95" s="186"/>
      <c r="T95" s="188">
        <f>SUM(T96:T109)</f>
        <v>0</v>
      </c>
      <c r="AR95" s="189" t="s">
        <v>85</v>
      </c>
      <c r="AT95" s="190" t="s">
        <v>76</v>
      </c>
      <c r="AU95" s="190" t="s">
        <v>87</v>
      </c>
      <c r="AY95" s="189" t="s">
        <v>143</v>
      </c>
      <c r="BK95" s="191">
        <f>SUM(BK96:BK109)</f>
        <v>0</v>
      </c>
    </row>
    <row r="96" spans="2:65" s="1" customFormat="1" ht="40.15" customHeight="1">
      <c r="B96" s="42"/>
      <c r="C96" s="197" t="s">
        <v>85</v>
      </c>
      <c r="D96" s="197" t="s">
        <v>148</v>
      </c>
      <c r="E96" s="198" t="s">
        <v>149</v>
      </c>
      <c r="F96" s="199" t="s">
        <v>150</v>
      </c>
      <c r="G96" s="200" t="s">
        <v>151</v>
      </c>
      <c r="H96" s="201">
        <v>30.572</v>
      </c>
      <c r="I96" s="202"/>
      <c r="J96" s="203">
        <f>ROUND(I96*H96,2)</f>
        <v>0</v>
      </c>
      <c r="K96" s="199" t="s">
        <v>152</v>
      </c>
      <c r="L96" s="62"/>
      <c r="M96" s="204" t="s">
        <v>33</v>
      </c>
      <c r="N96" s="205" t="s">
        <v>48</v>
      </c>
      <c r="O96" s="43"/>
      <c r="P96" s="206">
        <f>O96*H96</f>
        <v>0</v>
      </c>
      <c r="Q96" s="206">
        <v>0.21091</v>
      </c>
      <c r="R96" s="206">
        <f>Q96*H96</f>
        <v>6.4479405199999995</v>
      </c>
      <c r="S96" s="206">
        <v>0</v>
      </c>
      <c r="T96" s="207">
        <f>S96*H96</f>
        <v>0</v>
      </c>
      <c r="AR96" s="24" t="s">
        <v>153</v>
      </c>
      <c r="AT96" s="24" t="s">
        <v>148</v>
      </c>
      <c r="AU96" s="24" t="s">
        <v>144</v>
      </c>
      <c r="AY96" s="24" t="s">
        <v>143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4" t="s">
        <v>85</v>
      </c>
      <c r="BK96" s="208">
        <f>ROUND(I96*H96,2)</f>
        <v>0</v>
      </c>
      <c r="BL96" s="24" t="s">
        <v>153</v>
      </c>
      <c r="BM96" s="24" t="s">
        <v>154</v>
      </c>
    </row>
    <row r="97" spans="2:51" s="11" customFormat="1" ht="13.5">
      <c r="B97" s="209"/>
      <c r="C97" s="210"/>
      <c r="D97" s="211" t="s">
        <v>155</v>
      </c>
      <c r="E97" s="212" t="s">
        <v>33</v>
      </c>
      <c r="F97" s="213" t="s">
        <v>156</v>
      </c>
      <c r="G97" s="210"/>
      <c r="H97" s="214">
        <v>15.478</v>
      </c>
      <c r="I97" s="215"/>
      <c r="J97" s="210"/>
      <c r="K97" s="210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155</v>
      </c>
      <c r="AU97" s="220" t="s">
        <v>144</v>
      </c>
      <c r="AV97" s="11" t="s">
        <v>87</v>
      </c>
      <c r="AW97" s="11" t="s">
        <v>40</v>
      </c>
      <c r="AX97" s="11" t="s">
        <v>77</v>
      </c>
      <c r="AY97" s="220" t="s">
        <v>143</v>
      </c>
    </row>
    <row r="98" spans="2:51" s="11" customFormat="1" ht="13.5">
      <c r="B98" s="209"/>
      <c r="C98" s="210"/>
      <c r="D98" s="211" t="s">
        <v>155</v>
      </c>
      <c r="E98" s="212" t="s">
        <v>33</v>
      </c>
      <c r="F98" s="213" t="s">
        <v>157</v>
      </c>
      <c r="G98" s="210"/>
      <c r="H98" s="214">
        <v>0.231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155</v>
      </c>
      <c r="AU98" s="220" t="s">
        <v>144</v>
      </c>
      <c r="AV98" s="11" t="s">
        <v>87</v>
      </c>
      <c r="AW98" s="11" t="s">
        <v>40</v>
      </c>
      <c r="AX98" s="11" t="s">
        <v>77</v>
      </c>
      <c r="AY98" s="220" t="s">
        <v>143</v>
      </c>
    </row>
    <row r="99" spans="2:51" s="12" customFormat="1" ht="13.5">
      <c r="B99" s="221"/>
      <c r="C99" s="222"/>
      <c r="D99" s="211" t="s">
        <v>155</v>
      </c>
      <c r="E99" s="223" t="s">
        <v>33</v>
      </c>
      <c r="F99" s="224" t="s">
        <v>158</v>
      </c>
      <c r="G99" s="222"/>
      <c r="H99" s="225">
        <v>15.709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155</v>
      </c>
      <c r="AU99" s="231" t="s">
        <v>144</v>
      </c>
      <c r="AV99" s="12" t="s">
        <v>144</v>
      </c>
      <c r="AW99" s="12" t="s">
        <v>40</v>
      </c>
      <c r="AX99" s="12" t="s">
        <v>77</v>
      </c>
      <c r="AY99" s="231" t="s">
        <v>143</v>
      </c>
    </row>
    <row r="100" spans="2:51" s="11" customFormat="1" ht="13.5">
      <c r="B100" s="209"/>
      <c r="C100" s="210"/>
      <c r="D100" s="211" t="s">
        <v>155</v>
      </c>
      <c r="E100" s="212" t="s">
        <v>33</v>
      </c>
      <c r="F100" s="213" t="s">
        <v>159</v>
      </c>
      <c r="G100" s="210"/>
      <c r="H100" s="214">
        <v>14.863</v>
      </c>
      <c r="I100" s="215"/>
      <c r="J100" s="210"/>
      <c r="K100" s="210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155</v>
      </c>
      <c r="AU100" s="220" t="s">
        <v>144</v>
      </c>
      <c r="AV100" s="11" t="s">
        <v>87</v>
      </c>
      <c r="AW100" s="11" t="s">
        <v>40</v>
      </c>
      <c r="AX100" s="11" t="s">
        <v>77</v>
      </c>
      <c r="AY100" s="220" t="s">
        <v>143</v>
      </c>
    </row>
    <row r="101" spans="2:51" s="12" customFormat="1" ht="13.5">
      <c r="B101" s="221"/>
      <c r="C101" s="222"/>
      <c r="D101" s="211" t="s">
        <v>155</v>
      </c>
      <c r="E101" s="223" t="s">
        <v>33</v>
      </c>
      <c r="F101" s="224" t="s">
        <v>160</v>
      </c>
      <c r="G101" s="222"/>
      <c r="H101" s="225">
        <v>14.863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155</v>
      </c>
      <c r="AU101" s="231" t="s">
        <v>144</v>
      </c>
      <c r="AV101" s="12" t="s">
        <v>144</v>
      </c>
      <c r="AW101" s="12" t="s">
        <v>40</v>
      </c>
      <c r="AX101" s="12" t="s">
        <v>77</v>
      </c>
      <c r="AY101" s="231" t="s">
        <v>143</v>
      </c>
    </row>
    <row r="102" spans="2:51" s="13" customFormat="1" ht="13.5">
      <c r="B102" s="232"/>
      <c r="C102" s="233"/>
      <c r="D102" s="234" t="s">
        <v>155</v>
      </c>
      <c r="E102" s="235" t="s">
        <v>33</v>
      </c>
      <c r="F102" s="236" t="s">
        <v>161</v>
      </c>
      <c r="G102" s="233"/>
      <c r="H102" s="237">
        <v>30.572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155</v>
      </c>
      <c r="AU102" s="243" t="s">
        <v>144</v>
      </c>
      <c r="AV102" s="13" t="s">
        <v>153</v>
      </c>
      <c r="AW102" s="13" t="s">
        <v>40</v>
      </c>
      <c r="AX102" s="13" t="s">
        <v>85</v>
      </c>
      <c r="AY102" s="243" t="s">
        <v>143</v>
      </c>
    </row>
    <row r="103" spans="2:65" s="1" customFormat="1" ht="20.45" customHeight="1">
      <c r="B103" s="42"/>
      <c r="C103" s="197" t="s">
        <v>87</v>
      </c>
      <c r="D103" s="197" t="s">
        <v>148</v>
      </c>
      <c r="E103" s="198" t="s">
        <v>162</v>
      </c>
      <c r="F103" s="199" t="s">
        <v>163</v>
      </c>
      <c r="G103" s="200" t="s">
        <v>164</v>
      </c>
      <c r="H103" s="201">
        <v>30.67</v>
      </c>
      <c r="I103" s="202"/>
      <c r="J103" s="203">
        <f>ROUND(I103*H103,2)</f>
        <v>0</v>
      </c>
      <c r="K103" s="199" t="s">
        <v>152</v>
      </c>
      <c r="L103" s="62"/>
      <c r="M103" s="204" t="s">
        <v>33</v>
      </c>
      <c r="N103" s="205" t="s">
        <v>48</v>
      </c>
      <c r="O103" s="43"/>
      <c r="P103" s="206">
        <f>O103*H103</f>
        <v>0</v>
      </c>
      <c r="Q103" s="206">
        <v>0.00019568</v>
      </c>
      <c r="R103" s="206">
        <f>Q103*H103</f>
        <v>0.0060015056</v>
      </c>
      <c r="S103" s="206">
        <v>0</v>
      </c>
      <c r="T103" s="207">
        <f>S103*H103</f>
        <v>0</v>
      </c>
      <c r="AR103" s="24" t="s">
        <v>153</v>
      </c>
      <c r="AT103" s="24" t="s">
        <v>148</v>
      </c>
      <c r="AU103" s="24" t="s">
        <v>144</v>
      </c>
      <c r="AY103" s="24" t="s">
        <v>143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24" t="s">
        <v>85</v>
      </c>
      <c r="BK103" s="208">
        <f>ROUND(I103*H103,2)</f>
        <v>0</v>
      </c>
      <c r="BL103" s="24" t="s">
        <v>153</v>
      </c>
      <c r="BM103" s="24" t="s">
        <v>165</v>
      </c>
    </row>
    <row r="104" spans="2:51" s="11" customFormat="1" ht="13.5">
      <c r="B104" s="209"/>
      <c r="C104" s="210"/>
      <c r="D104" s="211" t="s">
        <v>155</v>
      </c>
      <c r="E104" s="212" t="s">
        <v>33</v>
      </c>
      <c r="F104" s="213" t="s">
        <v>166</v>
      </c>
      <c r="G104" s="210"/>
      <c r="H104" s="214">
        <v>15.1</v>
      </c>
      <c r="I104" s="215"/>
      <c r="J104" s="210"/>
      <c r="K104" s="210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155</v>
      </c>
      <c r="AU104" s="220" t="s">
        <v>144</v>
      </c>
      <c r="AV104" s="11" t="s">
        <v>87</v>
      </c>
      <c r="AW104" s="11" t="s">
        <v>40</v>
      </c>
      <c r="AX104" s="11" t="s">
        <v>77</v>
      </c>
      <c r="AY104" s="220" t="s">
        <v>143</v>
      </c>
    </row>
    <row r="105" spans="2:51" s="11" customFormat="1" ht="13.5">
      <c r="B105" s="209"/>
      <c r="C105" s="210"/>
      <c r="D105" s="211" t="s">
        <v>155</v>
      </c>
      <c r="E105" s="212" t="s">
        <v>33</v>
      </c>
      <c r="F105" s="213" t="s">
        <v>167</v>
      </c>
      <c r="G105" s="210"/>
      <c r="H105" s="214">
        <v>1.07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155</v>
      </c>
      <c r="AU105" s="220" t="s">
        <v>144</v>
      </c>
      <c r="AV105" s="11" t="s">
        <v>87</v>
      </c>
      <c r="AW105" s="11" t="s">
        <v>40</v>
      </c>
      <c r="AX105" s="11" t="s">
        <v>77</v>
      </c>
      <c r="AY105" s="220" t="s">
        <v>143</v>
      </c>
    </row>
    <row r="106" spans="2:51" s="12" customFormat="1" ht="13.5">
      <c r="B106" s="221"/>
      <c r="C106" s="222"/>
      <c r="D106" s="211" t="s">
        <v>155</v>
      </c>
      <c r="E106" s="223" t="s">
        <v>33</v>
      </c>
      <c r="F106" s="224" t="s">
        <v>158</v>
      </c>
      <c r="G106" s="222"/>
      <c r="H106" s="225">
        <v>16.17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155</v>
      </c>
      <c r="AU106" s="231" t="s">
        <v>144</v>
      </c>
      <c r="AV106" s="12" t="s">
        <v>144</v>
      </c>
      <c r="AW106" s="12" t="s">
        <v>40</v>
      </c>
      <c r="AX106" s="12" t="s">
        <v>77</v>
      </c>
      <c r="AY106" s="231" t="s">
        <v>143</v>
      </c>
    </row>
    <row r="107" spans="2:51" s="11" customFormat="1" ht="13.5">
      <c r="B107" s="209"/>
      <c r="C107" s="210"/>
      <c r="D107" s="211" t="s">
        <v>155</v>
      </c>
      <c r="E107" s="212" t="s">
        <v>33</v>
      </c>
      <c r="F107" s="213" t="s">
        <v>168</v>
      </c>
      <c r="G107" s="210"/>
      <c r="H107" s="214">
        <v>14.5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155</v>
      </c>
      <c r="AU107" s="220" t="s">
        <v>144</v>
      </c>
      <c r="AV107" s="11" t="s">
        <v>87</v>
      </c>
      <c r="AW107" s="11" t="s">
        <v>40</v>
      </c>
      <c r="AX107" s="11" t="s">
        <v>77</v>
      </c>
      <c r="AY107" s="220" t="s">
        <v>143</v>
      </c>
    </row>
    <row r="108" spans="2:51" s="12" customFormat="1" ht="13.5">
      <c r="B108" s="221"/>
      <c r="C108" s="222"/>
      <c r="D108" s="211" t="s">
        <v>155</v>
      </c>
      <c r="E108" s="223" t="s">
        <v>33</v>
      </c>
      <c r="F108" s="224" t="s">
        <v>160</v>
      </c>
      <c r="G108" s="222"/>
      <c r="H108" s="225">
        <v>14.5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155</v>
      </c>
      <c r="AU108" s="231" t="s">
        <v>144</v>
      </c>
      <c r="AV108" s="12" t="s">
        <v>144</v>
      </c>
      <c r="AW108" s="12" t="s">
        <v>40</v>
      </c>
      <c r="AX108" s="12" t="s">
        <v>77</v>
      </c>
      <c r="AY108" s="231" t="s">
        <v>143</v>
      </c>
    </row>
    <row r="109" spans="2:51" s="13" customFormat="1" ht="13.5">
      <c r="B109" s="232"/>
      <c r="C109" s="233"/>
      <c r="D109" s="211" t="s">
        <v>155</v>
      </c>
      <c r="E109" s="244" t="s">
        <v>33</v>
      </c>
      <c r="F109" s="245" t="s">
        <v>161</v>
      </c>
      <c r="G109" s="233"/>
      <c r="H109" s="246">
        <v>30.67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155</v>
      </c>
      <c r="AU109" s="243" t="s">
        <v>144</v>
      </c>
      <c r="AV109" s="13" t="s">
        <v>153</v>
      </c>
      <c r="AW109" s="13" t="s">
        <v>40</v>
      </c>
      <c r="AX109" s="13" t="s">
        <v>85</v>
      </c>
      <c r="AY109" s="243" t="s">
        <v>143</v>
      </c>
    </row>
    <row r="110" spans="2:63" s="10" customFormat="1" ht="29.85" customHeight="1">
      <c r="B110" s="178"/>
      <c r="C110" s="179"/>
      <c r="D110" s="180" t="s">
        <v>76</v>
      </c>
      <c r="E110" s="192" t="s">
        <v>169</v>
      </c>
      <c r="F110" s="192" t="s">
        <v>170</v>
      </c>
      <c r="G110" s="179"/>
      <c r="H110" s="179"/>
      <c r="I110" s="182"/>
      <c r="J110" s="193">
        <f>BK110</f>
        <v>0</v>
      </c>
      <c r="K110" s="179"/>
      <c r="L110" s="184"/>
      <c r="M110" s="185"/>
      <c r="N110" s="186"/>
      <c r="O110" s="186"/>
      <c r="P110" s="187">
        <f>P111+P142</f>
        <v>0</v>
      </c>
      <c r="Q110" s="186"/>
      <c r="R110" s="187">
        <f>R111+R142</f>
        <v>0.903454969</v>
      </c>
      <c r="S110" s="186"/>
      <c r="T110" s="188">
        <f>T111+T142</f>
        <v>0</v>
      </c>
      <c r="AR110" s="189" t="s">
        <v>85</v>
      </c>
      <c r="AT110" s="190" t="s">
        <v>76</v>
      </c>
      <c r="AU110" s="190" t="s">
        <v>85</v>
      </c>
      <c r="AY110" s="189" t="s">
        <v>143</v>
      </c>
      <c r="BK110" s="191">
        <f>BK111+BK142</f>
        <v>0</v>
      </c>
    </row>
    <row r="111" spans="2:63" s="10" customFormat="1" ht="14.85" customHeight="1">
      <c r="B111" s="178"/>
      <c r="C111" s="179"/>
      <c r="D111" s="194" t="s">
        <v>76</v>
      </c>
      <c r="E111" s="195" t="s">
        <v>171</v>
      </c>
      <c r="F111" s="195" t="s">
        <v>172</v>
      </c>
      <c r="G111" s="179"/>
      <c r="H111" s="179"/>
      <c r="I111" s="182"/>
      <c r="J111" s="196">
        <f>BK111</f>
        <v>0</v>
      </c>
      <c r="K111" s="179"/>
      <c r="L111" s="184"/>
      <c r="M111" s="185"/>
      <c r="N111" s="186"/>
      <c r="O111" s="186"/>
      <c r="P111" s="187">
        <f>SUM(P112:P141)</f>
        <v>0</v>
      </c>
      <c r="Q111" s="186"/>
      <c r="R111" s="187">
        <f>SUM(R112:R141)</f>
        <v>0.36544364199999996</v>
      </c>
      <c r="S111" s="186"/>
      <c r="T111" s="188">
        <f>SUM(T112:T141)</f>
        <v>0</v>
      </c>
      <c r="AR111" s="189" t="s">
        <v>85</v>
      </c>
      <c r="AT111" s="190" t="s">
        <v>76</v>
      </c>
      <c r="AU111" s="190" t="s">
        <v>87</v>
      </c>
      <c r="AY111" s="189" t="s">
        <v>143</v>
      </c>
      <c r="BK111" s="191">
        <f>SUM(BK112:BK141)</f>
        <v>0</v>
      </c>
    </row>
    <row r="112" spans="2:65" s="1" customFormat="1" ht="28.9" customHeight="1">
      <c r="B112" s="42"/>
      <c r="C112" s="197" t="s">
        <v>144</v>
      </c>
      <c r="D112" s="197" t="s">
        <v>148</v>
      </c>
      <c r="E112" s="198" t="s">
        <v>173</v>
      </c>
      <c r="F112" s="199" t="s">
        <v>174</v>
      </c>
      <c r="G112" s="200" t="s">
        <v>151</v>
      </c>
      <c r="H112" s="201">
        <v>36.528</v>
      </c>
      <c r="I112" s="202"/>
      <c r="J112" s="203">
        <f>ROUND(I112*H112,2)</f>
        <v>0</v>
      </c>
      <c r="K112" s="199" t="s">
        <v>152</v>
      </c>
      <c r="L112" s="62"/>
      <c r="M112" s="204" t="s">
        <v>33</v>
      </c>
      <c r="N112" s="205" t="s">
        <v>48</v>
      </c>
      <c r="O112" s="43"/>
      <c r="P112" s="206">
        <f>O112*H112</f>
        <v>0</v>
      </c>
      <c r="Q112" s="206">
        <v>0.00489</v>
      </c>
      <c r="R112" s="206">
        <f>Q112*H112</f>
        <v>0.17862192</v>
      </c>
      <c r="S112" s="206">
        <v>0</v>
      </c>
      <c r="T112" s="207">
        <f>S112*H112</f>
        <v>0</v>
      </c>
      <c r="AR112" s="24" t="s">
        <v>153</v>
      </c>
      <c r="AT112" s="24" t="s">
        <v>148</v>
      </c>
      <c r="AU112" s="24" t="s">
        <v>144</v>
      </c>
      <c r="AY112" s="24" t="s">
        <v>143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24" t="s">
        <v>85</v>
      </c>
      <c r="BK112" s="208">
        <f>ROUND(I112*H112,2)</f>
        <v>0</v>
      </c>
      <c r="BL112" s="24" t="s">
        <v>153</v>
      </c>
      <c r="BM112" s="24" t="s">
        <v>175</v>
      </c>
    </row>
    <row r="113" spans="2:51" s="11" customFormat="1" ht="13.5">
      <c r="B113" s="209"/>
      <c r="C113" s="210"/>
      <c r="D113" s="211" t="s">
        <v>155</v>
      </c>
      <c r="E113" s="212" t="s">
        <v>33</v>
      </c>
      <c r="F113" s="213" t="s">
        <v>156</v>
      </c>
      <c r="G113" s="210"/>
      <c r="H113" s="214">
        <v>15.478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155</v>
      </c>
      <c r="AU113" s="220" t="s">
        <v>144</v>
      </c>
      <c r="AV113" s="11" t="s">
        <v>87</v>
      </c>
      <c r="AW113" s="11" t="s">
        <v>40</v>
      </c>
      <c r="AX113" s="11" t="s">
        <v>77</v>
      </c>
      <c r="AY113" s="220" t="s">
        <v>143</v>
      </c>
    </row>
    <row r="114" spans="2:51" s="11" customFormat="1" ht="13.5">
      <c r="B114" s="209"/>
      <c r="C114" s="210"/>
      <c r="D114" s="211" t="s">
        <v>155</v>
      </c>
      <c r="E114" s="212" t="s">
        <v>33</v>
      </c>
      <c r="F114" s="213" t="s">
        <v>157</v>
      </c>
      <c r="G114" s="210"/>
      <c r="H114" s="214">
        <v>0.231</v>
      </c>
      <c r="I114" s="215"/>
      <c r="J114" s="210"/>
      <c r="K114" s="210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155</v>
      </c>
      <c r="AU114" s="220" t="s">
        <v>144</v>
      </c>
      <c r="AV114" s="11" t="s">
        <v>87</v>
      </c>
      <c r="AW114" s="11" t="s">
        <v>40</v>
      </c>
      <c r="AX114" s="11" t="s">
        <v>77</v>
      </c>
      <c r="AY114" s="220" t="s">
        <v>143</v>
      </c>
    </row>
    <row r="115" spans="2:51" s="11" customFormat="1" ht="13.5">
      <c r="B115" s="209"/>
      <c r="C115" s="210"/>
      <c r="D115" s="211" t="s">
        <v>155</v>
      </c>
      <c r="E115" s="212" t="s">
        <v>33</v>
      </c>
      <c r="F115" s="213" t="s">
        <v>176</v>
      </c>
      <c r="G115" s="210"/>
      <c r="H115" s="214">
        <v>0.53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155</v>
      </c>
      <c r="AU115" s="220" t="s">
        <v>144</v>
      </c>
      <c r="AV115" s="11" t="s">
        <v>87</v>
      </c>
      <c r="AW115" s="11" t="s">
        <v>40</v>
      </c>
      <c r="AX115" s="11" t="s">
        <v>77</v>
      </c>
      <c r="AY115" s="220" t="s">
        <v>143</v>
      </c>
    </row>
    <row r="116" spans="2:51" s="11" customFormat="1" ht="13.5">
      <c r="B116" s="209"/>
      <c r="C116" s="210"/>
      <c r="D116" s="211" t="s">
        <v>155</v>
      </c>
      <c r="E116" s="212" t="s">
        <v>33</v>
      </c>
      <c r="F116" s="213" t="s">
        <v>177</v>
      </c>
      <c r="G116" s="210"/>
      <c r="H116" s="214">
        <v>1.296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155</v>
      </c>
      <c r="AU116" s="220" t="s">
        <v>144</v>
      </c>
      <c r="AV116" s="11" t="s">
        <v>87</v>
      </c>
      <c r="AW116" s="11" t="s">
        <v>40</v>
      </c>
      <c r="AX116" s="11" t="s">
        <v>77</v>
      </c>
      <c r="AY116" s="220" t="s">
        <v>143</v>
      </c>
    </row>
    <row r="117" spans="2:51" s="11" customFormat="1" ht="13.5">
      <c r="B117" s="209"/>
      <c r="C117" s="210"/>
      <c r="D117" s="211" t="s">
        <v>155</v>
      </c>
      <c r="E117" s="212" t="s">
        <v>33</v>
      </c>
      <c r="F117" s="213" t="s">
        <v>178</v>
      </c>
      <c r="G117" s="210"/>
      <c r="H117" s="214">
        <v>0.766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155</v>
      </c>
      <c r="AU117" s="220" t="s">
        <v>144</v>
      </c>
      <c r="AV117" s="11" t="s">
        <v>87</v>
      </c>
      <c r="AW117" s="11" t="s">
        <v>40</v>
      </c>
      <c r="AX117" s="11" t="s">
        <v>77</v>
      </c>
      <c r="AY117" s="220" t="s">
        <v>143</v>
      </c>
    </row>
    <row r="118" spans="2:51" s="11" customFormat="1" ht="13.5">
      <c r="B118" s="209"/>
      <c r="C118" s="210"/>
      <c r="D118" s="211" t="s">
        <v>155</v>
      </c>
      <c r="E118" s="212" t="s">
        <v>33</v>
      </c>
      <c r="F118" s="213" t="s">
        <v>179</v>
      </c>
      <c r="G118" s="210"/>
      <c r="H118" s="214">
        <v>0.654</v>
      </c>
      <c r="I118" s="215"/>
      <c r="J118" s="210"/>
      <c r="K118" s="210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155</v>
      </c>
      <c r="AU118" s="220" t="s">
        <v>144</v>
      </c>
      <c r="AV118" s="11" t="s">
        <v>87</v>
      </c>
      <c r="AW118" s="11" t="s">
        <v>40</v>
      </c>
      <c r="AX118" s="11" t="s">
        <v>77</v>
      </c>
      <c r="AY118" s="220" t="s">
        <v>143</v>
      </c>
    </row>
    <row r="119" spans="2:51" s="12" customFormat="1" ht="13.5">
      <c r="B119" s="221"/>
      <c r="C119" s="222"/>
      <c r="D119" s="211" t="s">
        <v>155</v>
      </c>
      <c r="E119" s="223" t="s">
        <v>33</v>
      </c>
      <c r="F119" s="224" t="s">
        <v>158</v>
      </c>
      <c r="G119" s="222"/>
      <c r="H119" s="225">
        <v>18.955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155</v>
      </c>
      <c r="AU119" s="231" t="s">
        <v>144</v>
      </c>
      <c r="AV119" s="12" t="s">
        <v>144</v>
      </c>
      <c r="AW119" s="12" t="s">
        <v>40</v>
      </c>
      <c r="AX119" s="12" t="s">
        <v>77</v>
      </c>
      <c r="AY119" s="231" t="s">
        <v>143</v>
      </c>
    </row>
    <row r="120" spans="2:51" s="11" customFormat="1" ht="13.5">
      <c r="B120" s="209"/>
      <c r="C120" s="210"/>
      <c r="D120" s="211" t="s">
        <v>155</v>
      </c>
      <c r="E120" s="212" t="s">
        <v>33</v>
      </c>
      <c r="F120" s="213" t="s">
        <v>159</v>
      </c>
      <c r="G120" s="210"/>
      <c r="H120" s="214">
        <v>14.863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155</v>
      </c>
      <c r="AU120" s="220" t="s">
        <v>144</v>
      </c>
      <c r="AV120" s="11" t="s">
        <v>87</v>
      </c>
      <c r="AW120" s="11" t="s">
        <v>40</v>
      </c>
      <c r="AX120" s="11" t="s">
        <v>77</v>
      </c>
      <c r="AY120" s="220" t="s">
        <v>143</v>
      </c>
    </row>
    <row r="121" spans="2:51" s="11" customFormat="1" ht="13.5">
      <c r="B121" s="209"/>
      <c r="C121" s="210"/>
      <c r="D121" s="211" t="s">
        <v>155</v>
      </c>
      <c r="E121" s="212" t="s">
        <v>33</v>
      </c>
      <c r="F121" s="213" t="s">
        <v>176</v>
      </c>
      <c r="G121" s="210"/>
      <c r="H121" s="214">
        <v>0.53</v>
      </c>
      <c r="I121" s="215"/>
      <c r="J121" s="210"/>
      <c r="K121" s="210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155</v>
      </c>
      <c r="AU121" s="220" t="s">
        <v>144</v>
      </c>
      <c r="AV121" s="11" t="s">
        <v>87</v>
      </c>
      <c r="AW121" s="11" t="s">
        <v>40</v>
      </c>
      <c r="AX121" s="11" t="s">
        <v>77</v>
      </c>
      <c r="AY121" s="220" t="s">
        <v>143</v>
      </c>
    </row>
    <row r="122" spans="2:51" s="11" customFormat="1" ht="13.5">
      <c r="B122" s="209"/>
      <c r="C122" s="210"/>
      <c r="D122" s="211" t="s">
        <v>155</v>
      </c>
      <c r="E122" s="212" t="s">
        <v>33</v>
      </c>
      <c r="F122" s="213" t="s">
        <v>180</v>
      </c>
      <c r="G122" s="210"/>
      <c r="H122" s="214">
        <v>0.648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155</v>
      </c>
      <c r="AU122" s="220" t="s">
        <v>144</v>
      </c>
      <c r="AV122" s="11" t="s">
        <v>87</v>
      </c>
      <c r="AW122" s="11" t="s">
        <v>40</v>
      </c>
      <c r="AX122" s="11" t="s">
        <v>77</v>
      </c>
      <c r="AY122" s="220" t="s">
        <v>143</v>
      </c>
    </row>
    <row r="123" spans="2:51" s="11" customFormat="1" ht="13.5">
      <c r="B123" s="209"/>
      <c r="C123" s="210"/>
      <c r="D123" s="211" t="s">
        <v>155</v>
      </c>
      <c r="E123" s="212" t="s">
        <v>33</v>
      </c>
      <c r="F123" s="213" t="s">
        <v>181</v>
      </c>
      <c r="G123" s="210"/>
      <c r="H123" s="214">
        <v>1.532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155</v>
      </c>
      <c r="AU123" s="220" t="s">
        <v>144</v>
      </c>
      <c r="AV123" s="11" t="s">
        <v>87</v>
      </c>
      <c r="AW123" s="11" t="s">
        <v>40</v>
      </c>
      <c r="AX123" s="11" t="s">
        <v>77</v>
      </c>
      <c r="AY123" s="220" t="s">
        <v>143</v>
      </c>
    </row>
    <row r="124" spans="2:51" s="12" customFormat="1" ht="13.5">
      <c r="B124" s="221"/>
      <c r="C124" s="222"/>
      <c r="D124" s="211" t="s">
        <v>155</v>
      </c>
      <c r="E124" s="223" t="s">
        <v>33</v>
      </c>
      <c r="F124" s="224" t="s">
        <v>160</v>
      </c>
      <c r="G124" s="222"/>
      <c r="H124" s="225">
        <v>17.573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155</v>
      </c>
      <c r="AU124" s="231" t="s">
        <v>144</v>
      </c>
      <c r="AV124" s="12" t="s">
        <v>144</v>
      </c>
      <c r="AW124" s="12" t="s">
        <v>40</v>
      </c>
      <c r="AX124" s="12" t="s">
        <v>77</v>
      </c>
      <c r="AY124" s="231" t="s">
        <v>143</v>
      </c>
    </row>
    <row r="125" spans="2:51" s="13" customFormat="1" ht="13.5">
      <c r="B125" s="232"/>
      <c r="C125" s="233"/>
      <c r="D125" s="234" t="s">
        <v>155</v>
      </c>
      <c r="E125" s="235" t="s">
        <v>33</v>
      </c>
      <c r="F125" s="236" t="s">
        <v>161</v>
      </c>
      <c r="G125" s="233"/>
      <c r="H125" s="237">
        <v>36.528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155</v>
      </c>
      <c r="AU125" s="243" t="s">
        <v>144</v>
      </c>
      <c r="AV125" s="13" t="s">
        <v>153</v>
      </c>
      <c r="AW125" s="13" t="s">
        <v>40</v>
      </c>
      <c r="AX125" s="13" t="s">
        <v>85</v>
      </c>
      <c r="AY125" s="243" t="s">
        <v>143</v>
      </c>
    </row>
    <row r="126" spans="2:65" s="1" customFormat="1" ht="28.9" customHeight="1">
      <c r="B126" s="42"/>
      <c r="C126" s="197" t="s">
        <v>153</v>
      </c>
      <c r="D126" s="197" t="s">
        <v>148</v>
      </c>
      <c r="E126" s="198" t="s">
        <v>182</v>
      </c>
      <c r="F126" s="199" t="s">
        <v>183</v>
      </c>
      <c r="G126" s="200" t="s">
        <v>151</v>
      </c>
      <c r="H126" s="201">
        <v>36.528</v>
      </c>
      <c r="I126" s="202"/>
      <c r="J126" s="203">
        <f>ROUND(I126*H126,2)</f>
        <v>0</v>
      </c>
      <c r="K126" s="199" t="s">
        <v>152</v>
      </c>
      <c r="L126" s="62"/>
      <c r="M126" s="204" t="s">
        <v>33</v>
      </c>
      <c r="N126" s="205" t="s">
        <v>48</v>
      </c>
      <c r="O126" s="43"/>
      <c r="P126" s="206">
        <f>O126*H126</f>
        <v>0</v>
      </c>
      <c r="Q126" s="206">
        <v>0.000263</v>
      </c>
      <c r="R126" s="206">
        <f>Q126*H126</f>
        <v>0.009606864</v>
      </c>
      <c r="S126" s="206">
        <v>0</v>
      </c>
      <c r="T126" s="207">
        <f>S126*H126</f>
        <v>0</v>
      </c>
      <c r="AR126" s="24" t="s">
        <v>153</v>
      </c>
      <c r="AT126" s="24" t="s">
        <v>148</v>
      </c>
      <c r="AU126" s="24" t="s">
        <v>144</v>
      </c>
      <c r="AY126" s="24" t="s">
        <v>143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4" t="s">
        <v>85</v>
      </c>
      <c r="BK126" s="208">
        <f>ROUND(I126*H126,2)</f>
        <v>0</v>
      </c>
      <c r="BL126" s="24" t="s">
        <v>153</v>
      </c>
      <c r="BM126" s="24" t="s">
        <v>184</v>
      </c>
    </row>
    <row r="127" spans="2:65" s="1" customFormat="1" ht="20.45" customHeight="1">
      <c r="B127" s="42"/>
      <c r="C127" s="197" t="s">
        <v>185</v>
      </c>
      <c r="D127" s="197" t="s">
        <v>148</v>
      </c>
      <c r="E127" s="198" t="s">
        <v>186</v>
      </c>
      <c r="F127" s="199" t="s">
        <v>187</v>
      </c>
      <c r="G127" s="200" t="s">
        <v>151</v>
      </c>
      <c r="H127" s="201">
        <v>36.528</v>
      </c>
      <c r="I127" s="202"/>
      <c r="J127" s="203">
        <f>ROUND(I127*H127,2)</f>
        <v>0</v>
      </c>
      <c r="K127" s="199" t="s">
        <v>152</v>
      </c>
      <c r="L127" s="62"/>
      <c r="M127" s="204" t="s">
        <v>33</v>
      </c>
      <c r="N127" s="205" t="s">
        <v>48</v>
      </c>
      <c r="O127" s="43"/>
      <c r="P127" s="206">
        <f>O127*H127</f>
        <v>0</v>
      </c>
      <c r="Q127" s="206">
        <v>0.003</v>
      </c>
      <c r="R127" s="206">
        <f>Q127*H127</f>
        <v>0.109584</v>
      </c>
      <c r="S127" s="206">
        <v>0</v>
      </c>
      <c r="T127" s="207">
        <f>S127*H127</f>
        <v>0</v>
      </c>
      <c r="AR127" s="24" t="s">
        <v>153</v>
      </c>
      <c r="AT127" s="24" t="s">
        <v>148</v>
      </c>
      <c r="AU127" s="24" t="s">
        <v>144</v>
      </c>
      <c r="AY127" s="24" t="s">
        <v>143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4" t="s">
        <v>85</v>
      </c>
      <c r="BK127" s="208">
        <f>ROUND(I127*H127,2)</f>
        <v>0</v>
      </c>
      <c r="BL127" s="24" t="s">
        <v>153</v>
      </c>
      <c r="BM127" s="24" t="s">
        <v>188</v>
      </c>
    </row>
    <row r="128" spans="2:65" s="1" customFormat="1" ht="28.9" customHeight="1">
      <c r="B128" s="42"/>
      <c r="C128" s="197" t="s">
        <v>169</v>
      </c>
      <c r="D128" s="197" t="s">
        <v>148</v>
      </c>
      <c r="E128" s="198" t="s">
        <v>189</v>
      </c>
      <c r="F128" s="199" t="s">
        <v>190</v>
      </c>
      <c r="G128" s="200" t="s">
        <v>151</v>
      </c>
      <c r="H128" s="201">
        <v>96.149</v>
      </c>
      <c r="I128" s="202"/>
      <c r="J128" s="203">
        <f>ROUND(I128*H128,2)</f>
        <v>0</v>
      </c>
      <c r="K128" s="199" t="s">
        <v>152</v>
      </c>
      <c r="L128" s="62"/>
      <c r="M128" s="204" t="s">
        <v>33</v>
      </c>
      <c r="N128" s="205" t="s">
        <v>48</v>
      </c>
      <c r="O128" s="43"/>
      <c r="P128" s="206">
        <f>O128*H128</f>
        <v>0</v>
      </c>
      <c r="Q128" s="206">
        <v>0.000242</v>
      </c>
      <c r="R128" s="206">
        <f>Q128*H128</f>
        <v>0.023268058</v>
      </c>
      <c r="S128" s="206">
        <v>0</v>
      </c>
      <c r="T128" s="207">
        <f>S128*H128</f>
        <v>0</v>
      </c>
      <c r="AR128" s="24" t="s">
        <v>153</v>
      </c>
      <c r="AT128" s="24" t="s">
        <v>148</v>
      </c>
      <c r="AU128" s="24" t="s">
        <v>144</v>
      </c>
      <c r="AY128" s="24" t="s">
        <v>143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4" t="s">
        <v>85</v>
      </c>
      <c r="BK128" s="208">
        <f>ROUND(I128*H128,2)</f>
        <v>0</v>
      </c>
      <c r="BL128" s="24" t="s">
        <v>153</v>
      </c>
      <c r="BM128" s="24" t="s">
        <v>191</v>
      </c>
    </row>
    <row r="129" spans="2:51" s="11" customFormat="1" ht="13.5">
      <c r="B129" s="209"/>
      <c r="C129" s="210"/>
      <c r="D129" s="211" t="s">
        <v>155</v>
      </c>
      <c r="E129" s="212" t="s">
        <v>33</v>
      </c>
      <c r="F129" s="213" t="s">
        <v>192</v>
      </c>
      <c r="G129" s="210"/>
      <c r="H129" s="214">
        <v>4.92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155</v>
      </c>
      <c r="AU129" s="220" t="s">
        <v>144</v>
      </c>
      <c r="AV129" s="11" t="s">
        <v>87</v>
      </c>
      <c r="AW129" s="11" t="s">
        <v>40</v>
      </c>
      <c r="AX129" s="11" t="s">
        <v>77</v>
      </c>
      <c r="AY129" s="220" t="s">
        <v>143</v>
      </c>
    </row>
    <row r="130" spans="2:51" s="11" customFormat="1" ht="13.5">
      <c r="B130" s="209"/>
      <c r="C130" s="210"/>
      <c r="D130" s="211" t="s">
        <v>155</v>
      </c>
      <c r="E130" s="212" t="s">
        <v>33</v>
      </c>
      <c r="F130" s="213" t="s">
        <v>193</v>
      </c>
      <c r="G130" s="210"/>
      <c r="H130" s="214">
        <v>14.637</v>
      </c>
      <c r="I130" s="215"/>
      <c r="J130" s="210"/>
      <c r="K130" s="210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155</v>
      </c>
      <c r="AU130" s="220" t="s">
        <v>144</v>
      </c>
      <c r="AV130" s="11" t="s">
        <v>87</v>
      </c>
      <c r="AW130" s="11" t="s">
        <v>40</v>
      </c>
      <c r="AX130" s="11" t="s">
        <v>77</v>
      </c>
      <c r="AY130" s="220" t="s">
        <v>143</v>
      </c>
    </row>
    <row r="131" spans="2:51" s="11" customFormat="1" ht="13.5">
      <c r="B131" s="209"/>
      <c r="C131" s="210"/>
      <c r="D131" s="211" t="s">
        <v>155</v>
      </c>
      <c r="E131" s="212" t="s">
        <v>33</v>
      </c>
      <c r="F131" s="213" t="s">
        <v>194</v>
      </c>
      <c r="G131" s="210"/>
      <c r="H131" s="214">
        <v>21.894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155</v>
      </c>
      <c r="AU131" s="220" t="s">
        <v>144</v>
      </c>
      <c r="AV131" s="11" t="s">
        <v>87</v>
      </c>
      <c r="AW131" s="11" t="s">
        <v>40</v>
      </c>
      <c r="AX131" s="11" t="s">
        <v>77</v>
      </c>
      <c r="AY131" s="220" t="s">
        <v>143</v>
      </c>
    </row>
    <row r="132" spans="2:51" s="11" customFormat="1" ht="13.5">
      <c r="B132" s="209"/>
      <c r="C132" s="210"/>
      <c r="D132" s="211" t="s">
        <v>155</v>
      </c>
      <c r="E132" s="212" t="s">
        <v>33</v>
      </c>
      <c r="F132" s="213" t="s">
        <v>195</v>
      </c>
      <c r="G132" s="210"/>
      <c r="H132" s="214">
        <v>2.538</v>
      </c>
      <c r="I132" s="215"/>
      <c r="J132" s="210"/>
      <c r="K132" s="210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155</v>
      </c>
      <c r="AU132" s="220" t="s">
        <v>144</v>
      </c>
      <c r="AV132" s="11" t="s">
        <v>87</v>
      </c>
      <c r="AW132" s="11" t="s">
        <v>40</v>
      </c>
      <c r="AX132" s="11" t="s">
        <v>77</v>
      </c>
      <c r="AY132" s="220" t="s">
        <v>143</v>
      </c>
    </row>
    <row r="133" spans="2:51" s="11" customFormat="1" ht="13.5">
      <c r="B133" s="209"/>
      <c r="C133" s="210"/>
      <c r="D133" s="211" t="s">
        <v>155</v>
      </c>
      <c r="E133" s="212" t="s">
        <v>33</v>
      </c>
      <c r="F133" s="213" t="s">
        <v>196</v>
      </c>
      <c r="G133" s="210"/>
      <c r="H133" s="214">
        <v>2.16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155</v>
      </c>
      <c r="AU133" s="220" t="s">
        <v>144</v>
      </c>
      <c r="AV133" s="11" t="s">
        <v>87</v>
      </c>
      <c r="AW133" s="11" t="s">
        <v>40</v>
      </c>
      <c r="AX133" s="11" t="s">
        <v>77</v>
      </c>
      <c r="AY133" s="220" t="s">
        <v>143</v>
      </c>
    </row>
    <row r="134" spans="2:51" s="12" customFormat="1" ht="13.5">
      <c r="B134" s="221"/>
      <c r="C134" s="222"/>
      <c r="D134" s="211" t="s">
        <v>155</v>
      </c>
      <c r="E134" s="223" t="s">
        <v>33</v>
      </c>
      <c r="F134" s="224" t="s">
        <v>197</v>
      </c>
      <c r="G134" s="222"/>
      <c r="H134" s="225">
        <v>46.149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155</v>
      </c>
      <c r="AU134" s="231" t="s">
        <v>144</v>
      </c>
      <c r="AV134" s="12" t="s">
        <v>144</v>
      </c>
      <c r="AW134" s="12" t="s">
        <v>40</v>
      </c>
      <c r="AX134" s="12" t="s">
        <v>77</v>
      </c>
      <c r="AY134" s="231" t="s">
        <v>143</v>
      </c>
    </row>
    <row r="135" spans="2:51" s="11" customFormat="1" ht="13.5">
      <c r="B135" s="209"/>
      <c r="C135" s="210"/>
      <c r="D135" s="211" t="s">
        <v>155</v>
      </c>
      <c r="E135" s="212" t="s">
        <v>33</v>
      </c>
      <c r="F135" s="213" t="s">
        <v>198</v>
      </c>
      <c r="G135" s="210"/>
      <c r="H135" s="214">
        <v>50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155</v>
      </c>
      <c r="AU135" s="220" t="s">
        <v>144</v>
      </c>
      <c r="AV135" s="11" t="s">
        <v>87</v>
      </c>
      <c r="AW135" s="11" t="s">
        <v>40</v>
      </c>
      <c r="AX135" s="11" t="s">
        <v>77</v>
      </c>
      <c r="AY135" s="220" t="s">
        <v>143</v>
      </c>
    </row>
    <row r="136" spans="2:51" s="12" customFormat="1" ht="13.5">
      <c r="B136" s="221"/>
      <c r="C136" s="222"/>
      <c r="D136" s="211" t="s">
        <v>155</v>
      </c>
      <c r="E136" s="223" t="s">
        <v>33</v>
      </c>
      <c r="F136" s="224" t="s">
        <v>199</v>
      </c>
      <c r="G136" s="222"/>
      <c r="H136" s="225">
        <v>50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155</v>
      </c>
      <c r="AU136" s="231" t="s">
        <v>144</v>
      </c>
      <c r="AV136" s="12" t="s">
        <v>144</v>
      </c>
      <c r="AW136" s="12" t="s">
        <v>40</v>
      </c>
      <c r="AX136" s="12" t="s">
        <v>77</v>
      </c>
      <c r="AY136" s="231" t="s">
        <v>143</v>
      </c>
    </row>
    <row r="137" spans="2:51" s="13" customFormat="1" ht="13.5">
      <c r="B137" s="232"/>
      <c r="C137" s="233"/>
      <c r="D137" s="234" t="s">
        <v>155</v>
      </c>
      <c r="E137" s="235" t="s">
        <v>33</v>
      </c>
      <c r="F137" s="236" t="s">
        <v>200</v>
      </c>
      <c r="G137" s="233"/>
      <c r="H137" s="237">
        <v>96.149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155</v>
      </c>
      <c r="AU137" s="243" t="s">
        <v>144</v>
      </c>
      <c r="AV137" s="13" t="s">
        <v>153</v>
      </c>
      <c r="AW137" s="13" t="s">
        <v>40</v>
      </c>
      <c r="AX137" s="13" t="s">
        <v>85</v>
      </c>
      <c r="AY137" s="243" t="s">
        <v>143</v>
      </c>
    </row>
    <row r="138" spans="2:65" s="1" customFormat="1" ht="28.9" customHeight="1">
      <c r="B138" s="42"/>
      <c r="C138" s="197" t="s">
        <v>201</v>
      </c>
      <c r="D138" s="197" t="s">
        <v>148</v>
      </c>
      <c r="E138" s="198" t="s">
        <v>202</v>
      </c>
      <c r="F138" s="199" t="s">
        <v>203</v>
      </c>
      <c r="G138" s="200" t="s">
        <v>164</v>
      </c>
      <c r="H138" s="201">
        <v>3.6</v>
      </c>
      <c r="I138" s="202"/>
      <c r="J138" s="203">
        <f>ROUND(I138*H138,2)</f>
        <v>0</v>
      </c>
      <c r="K138" s="199" t="s">
        <v>33</v>
      </c>
      <c r="L138" s="62"/>
      <c r="M138" s="204" t="s">
        <v>33</v>
      </c>
      <c r="N138" s="205" t="s">
        <v>48</v>
      </c>
      <c r="O138" s="43"/>
      <c r="P138" s="206">
        <f>O138*H138</f>
        <v>0</v>
      </c>
      <c r="Q138" s="206">
        <v>0.010323</v>
      </c>
      <c r="R138" s="206">
        <f>Q138*H138</f>
        <v>0.0371628</v>
      </c>
      <c r="S138" s="206">
        <v>0</v>
      </c>
      <c r="T138" s="207">
        <f>S138*H138</f>
        <v>0</v>
      </c>
      <c r="AR138" s="24" t="s">
        <v>153</v>
      </c>
      <c r="AT138" s="24" t="s">
        <v>148</v>
      </c>
      <c r="AU138" s="24" t="s">
        <v>144</v>
      </c>
      <c r="AY138" s="24" t="s">
        <v>143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24" t="s">
        <v>85</v>
      </c>
      <c r="BK138" s="208">
        <f>ROUND(I138*H138,2)</f>
        <v>0</v>
      </c>
      <c r="BL138" s="24" t="s">
        <v>153</v>
      </c>
      <c r="BM138" s="24" t="s">
        <v>204</v>
      </c>
    </row>
    <row r="139" spans="2:51" s="11" customFormat="1" ht="13.5">
      <c r="B139" s="209"/>
      <c r="C139" s="210"/>
      <c r="D139" s="234" t="s">
        <v>155</v>
      </c>
      <c r="E139" s="247" t="s">
        <v>33</v>
      </c>
      <c r="F139" s="248" t="s">
        <v>205</v>
      </c>
      <c r="G139" s="210"/>
      <c r="H139" s="249">
        <v>3.6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155</v>
      </c>
      <c r="AU139" s="220" t="s">
        <v>144</v>
      </c>
      <c r="AV139" s="11" t="s">
        <v>87</v>
      </c>
      <c r="AW139" s="11" t="s">
        <v>40</v>
      </c>
      <c r="AX139" s="11" t="s">
        <v>85</v>
      </c>
      <c r="AY139" s="220" t="s">
        <v>143</v>
      </c>
    </row>
    <row r="140" spans="2:65" s="1" customFormat="1" ht="28.9" customHeight="1">
      <c r="B140" s="42"/>
      <c r="C140" s="197" t="s">
        <v>206</v>
      </c>
      <c r="D140" s="197" t="s">
        <v>148</v>
      </c>
      <c r="E140" s="198" t="s">
        <v>207</v>
      </c>
      <c r="F140" s="199" t="s">
        <v>208</v>
      </c>
      <c r="G140" s="200" t="s">
        <v>164</v>
      </c>
      <c r="H140" s="201">
        <v>4.8</v>
      </c>
      <c r="I140" s="202"/>
      <c r="J140" s="203">
        <f>ROUND(I140*H140,2)</f>
        <v>0</v>
      </c>
      <c r="K140" s="199" t="s">
        <v>152</v>
      </c>
      <c r="L140" s="62"/>
      <c r="M140" s="204" t="s">
        <v>33</v>
      </c>
      <c r="N140" s="205" t="s">
        <v>48</v>
      </c>
      <c r="O140" s="43"/>
      <c r="P140" s="206">
        <f>O140*H140</f>
        <v>0</v>
      </c>
      <c r="Q140" s="206">
        <v>0.0015</v>
      </c>
      <c r="R140" s="206">
        <f>Q140*H140</f>
        <v>0.0072</v>
      </c>
      <c r="S140" s="206">
        <v>0</v>
      </c>
      <c r="T140" s="207">
        <f>S140*H140</f>
        <v>0</v>
      </c>
      <c r="AR140" s="24" t="s">
        <v>153</v>
      </c>
      <c r="AT140" s="24" t="s">
        <v>148</v>
      </c>
      <c r="AU140" s="24" t="s">
        <v>144</v>
      </c>
      <c r="AY140" s="24" t="s">
        <v>143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24" t="s">
        <v>85</v>
      </c>
      <c r="BK140" s="208">
        <f>ROUND(I140*H140,2)</f>
        <v>0</v>
      </c>
      <c r="BL140" s="24" t="s">
        <v>153</v>
      </c>
      <c r="BM140" s="24" t="s">
        <v>209</v>
      </c>
    </row>
    <row r="141" spans="2:51" s="11" customFormat="1" ht="13.5">
      <c r="B141" s="209"/>
      <c r="C141" s="210"/>
      <c r="D141" s="211" t="s">
        <v>155</v>
      </c>
      <c r="E141" s="212" t="s">
        <v>33</v>
      </c>
      <c r="F141" s="213" t="s">
        <v>210</v>
      </c>
      <c r="G141" s="210"/>
      <c r="H141" s="214">
        <v>4.8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155</v>
      </c>
      <c r="AU141" s="220" t="s">
        <v>144</v>
      </c>
      <c r="AV141" s="11" t="s">
        <v>87</v>
      </c>
      <c r="AW141" s="11" t="s">
        <v>40</v>
      </c>
      <c r="AX141" s="11" t="s">
        <v>85</v>
      </c>
      <c r="AY141" s="220" t="s">
        <v>143</v>
      </c>
    </row>
    <row r="142" spans="2:63" s="10" customFormat="1" ht="22.35" customHeight="1">
      <c r="B142" s="178"/>
      <c r="C142" s="179"/>
      <c r="D142" s="194" t="s">
        <v>76</v>
      </c>
      <c r="E142" s="195" t="s">
        <v>211</v>
      </c>
      <c r="F142" s="195" t="s">
        <v>212</v>
      </c>
      <c r="G142" s="179"/>
      <c r="H142" s="179"/>
      <c r="I142" s="182"/>
      <c r="J142" s="196">
        <f>BK142</f>
        <v>0</v>
      </c>
      <c r="K142" s="179"/>
      <c r="L142" s="184"/>
      <c r="M142" s="185"/>
      <c r="N142" s="186"/>
      <c r="O142" s="186"/>
      <c r="P142" s="187">
        <f>SUM(P143:P173)</f>
        <v>0</v>
      </c>
      <c r="Q142" s="186"/>
      <c r="R142" s="187">
        <f>SUM(R143:R173)</f>
        <v>0.538011327</v>
      </c>
      <c r="S142" s="186"/>
      <c r="T142" s="188">
        <f>SUM(T143:T173)</f>
        <v>0</v>
      </c>
      <c r="AR142" s="189" t="s">
        <v>85</v>
      </c>
      <c r="AT142" s="190" t="s">
        <v>76</v>
      </c>
      <c r="AU142" s="190" t="s">
        <v>87</v>
      </c>
      <c r="AY142" s="189" t="s">
        <v>143</v>
      </c>
      <c r="BK142" s="191">
        <f>SUM(BK143:BK173)</f>
        <v>0</v>
      </c>
    </row>
    <row r="143" spans="2:65" s="1" customFormat="1" ht="28.9" customHeight="1">
      <c r="B143" s="42"/>
      <c r="C143" s="197" t="s">
        <v>213</v>
      </c>
      <c r="D143" s="197" t="s">
        <v>148</v>
      </c>
      <c r="E143" s="198" t="s">
        <v>214</v>
      </c>
      <c r="F143" s="199" t="s">
        <v>215</v>
      </c>
      <c r="G143" s="200" t="s">
        <v>151</v>
      </c>
      <c r="H143" s="201">
        <v>39.506</v>
      </c>
      <c r="I143" s="202"/>
      <c r="J143" s="203">
        <f>ROUND(I143*H143,2)</f>
        <v>0</v>
      </c>
      <c r="K143" s="199" t="s">
        <v>152</v>
      </c>
      <c r="L143" s="62"/>
      <c r="M143" s="204" t="s">
        <v>33</v>
      </c>
      <c r="N143" s="205" t="s">
        <v>48</v>
      </c>
      <c r="O143" s="43"/>
      <c r="P143" s="206">
        <f>O143*H143</f>
        <v>0</v>
      </c>
      <c r="Q143" s="206">
        <v>0.00489</v>
      </c>
      <c r="R143" s="206">
        <f>Q143*H143</f>
        <v>0.19318434</v>
      </c>
      <c r="S143" s="206">
        <v>0</v>
      </c>
      <c r="T143" s="207">
        <f>S143*H143</f>
        <v>0</v>
      </c>
      <c r="AR143" s="24" t="s">
        <v>153</v>
      </c>
      <c r="AT143" s="24" t="s">
        <v>148</v>
      </c>
      <c r="AU143" s="24" t="s">
        <v>144</v>
      </c>
      <c r="AY143" s="24" t="s">
        <v>143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24" t="s">
        <v>85</v>
      </c>
      <c r="BK143" s="208">
        <f>ROUND(I143*H143,2)</f>
        <v>0</v>
      </c>
      <c r="BL143" s="24" t="s">
        <v>153</v>
      </c>
      <c r="BM143" s="24" t="s">
        <v>216</v>
      </c>
    </row>
    <row r="144" spans="2:51" s="11" customFormat="1" ht="13.5">
      <c r="B144" s="209"/>
      <c r="C144" s="210"/>
      <c r="D144" s="211" t="s">
        <v>155</v>
      </c>
      <c r="E144" s="212" t="s">
        <v>33</v>
      </c>
      <c r="F144" s="213" t="s">
        <v>156</v>
      </c>
      <c r="G144" s="210"/>
      <c r="H144" s="214">
        <v>15.478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155</v>
      </c>
      <c r="AU144" s="220" t="s">
        <v>144</v>
      </c>
      <c r="AV144" s="11" t="s">
        <v>87</v>
      </c>
      <c r="AW144" s="11" t="s">
        <v>40</v>
      </c>
      <c r="AX144" s="11" t="s">
        <v>77</v>
      </c>
      <c r="AY144" s="220" t="s">
        <v>143</v>
      </c>
    </row>
    <row r="145" spans="2:51" s="11" customFormat="1" ht="13.5">
      <c r="B145" s="209"/>
      <c r="C145" s="210"/>
      <c r="D145" s="211" t="s">
        <v>155</v>
      </c>
      <c r="E145" s="212" t="s">
        <v>33</v>
      </c>
      <c r="F145" s="213" t="s">
        <v>157</v>
      </c>
      <c r="G145" s="210"/>
      <c r="H145" s="214">
        <v>0.231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155</v>
      </c>
      <c r="AU145" s="220" t="s">
        <v>144</v>
      </c>
      <c r="AV145" s="11" t="s">
        <v>87</v>
      </c>
      <c r="AW145" s="11" t="s">
        <v>40</v>
      </c>
      <c r="AX145" s="11" t="s">
        <v>77</v>
      </c>
      <c r="AY145" s="220" t="s">
        <v>143</v>
      </c>
    </row>
    <row r="146" spans="2:51" s="11" customFormat="1" ht="13.5">
      <c r="B146" s="209"/>
      <c r="C146" s="210"/>
      <c r="D146" s="211" t="s">
        <v>155</v>
      </c>
      <c r="E146" s="212" t="s">
        <v>33</v>
      </c>
      <c r="F146" s="213" t="s">
        <v>217</v>
      </c>
      <c r="G146" s="210"/>
      <c r="H146" s="214">
        <v>0.795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155</v>
      </c>
      <c r="AU146" s="220" t="s">
        <v>144</v>
      </c>
      <c r="AV146" s="11" t="s">
        <v>87</v>
      </c>
      <c r="AW146" s="11" t="s">
        <v>40</v>
      </c>
      <c r="AX146" s="11" t="s">
        <v>77</v>
      </c>
      <c r="AY146" s="220" t="s">
        <v>143</v>
      </c>
    </row>
    <row r="147" spans="2:51" s="11" customFormat="1" ht="13.5">
      <c r="B147" s="209"/>
      <c r="C147" s="210"/>
      <c r="D147" s="211" t="s">
        <v>155</v>
      </c>
      <c r="E147" s="212" t="s">
        <v>33</v>
      </c>
      <c r="F147" s="213" t="s">
        <v>218</v>
      </c>
      <c r="G147" s="210"/>
      <c r="H147" s="214">
        <v>1.944</v>
      </c>
      <c r="I147" s="215"/>
      <c r="J147" s="210"/>
      <c r="K147" s="210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155</v>
      </c>
      <c r="AU147" s="220" t="s">
        <v>144</v>
      </c>
      <c r="AV147" s="11" t="s">
        <v>87</v>
      </c>
      <c r="AW147" s="11" t="s">
        <v>40</v>
      </c>
      <c r="AX147" s="11" t="s">
        <v>77</v>
      </c>
      <c r="AY147" s="220" t="s">
        <v>143</v>
      </c>
    </row>
    <row r="148" spans="2:51" s="11" customFormat="1" ht="13.5">
      <c r="B148" s="209"/>
      <c r="C148" s="210"/>
      <c r="D148" s="211" t="s">
        <v>155</v>
      </c>
      <c r="E148" s="212" t="s">
        <v>33</v>
      </c>
      <c r="F148" s="213" t="s">
        <v>219</v>
      </c>
      <c r="G148" s="210"/>
      <c r="H148" s="214">
        <v>1.149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155</v>
      </c>
      <c r="AU148" s="220" t="s">
        <v>144</v>
      </c>
      <c r="AV148" s="11" t="s">
        <v>87</v>
      </c>
      <c r="AW148" s="11" t="s">
        <v>40</v>
      </c>
      <c r="AX148" s="11" t="s">
        <v>77</v>
      </c>
      <c r="AY148" s="220" t="s">
        <v>143</v>
      </c>
    </row>
    <row r="149" spans="2:51" s="11" customFormat="1" ht="13.5">
      <c r="B149" s="209"/>
      <c r="C149" s="210"/>
      <c r="D149" s="211" t="s">
        <v>155</v>
      </c>
      <c r="E149" s="212" t="s">
        <v>33</v>
      </c>
      <c r="F149" s="213" t="s">
        <v>220</v>
      </c>
      <c r="G149" s="210"/>
      <c r="H149" s="214">
        <v>0.981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155</v>
      </c>
      <c r="AU149" s="220" t="s">
        <v>144</v>
      </c>
      <c r="AV149" s="11" t="s">
        <v>87</v>
      </c>
      <c r="AW149" s="11" t="s">
        <v>40</v>
      </c>
      <c r="AX149" s="11" t="s">
        <v>77</v>
      </c>
      <c r="AY149" s="220" t="s">
        <v>143</v>
      </c>
    </row>
    <row r="150" spans="2:51" s="12" customFormat="1" ht="13.5">
      <c r="B150" s="221"/>
      <c r="C150" s="222"/>
      <c r="D150" s="211" t="s">
        <v>155</v>
      </c>
      <c r="E150" s="223" t="s">
        <v>33</v>
      </c>
      <c r="F150" s="224" t="s">
        <v>158</v>
      </c>
      <c r="G150" s="222"/>
      <c r="H150" s="225">
        <v>20.578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155</v>
      </c>
      <c r="AU150" s="231" t="s">
        <v>144</v>
      </c>
      <c r="AV150" s="12" t="s">
        <v>144</v>
      </c>
      <c r="AW150" s="12" t="s">
        <v>40</v>
      </c>
      <c r="AX150" s="12" t="s">
        <v>77</v>
      </c>
      <c r="AY150" s="231" t="s">
        <v>143</v>
      </c>
    </row>
    <row r="151" spans="2:51" s="11" customFormat="1" ht="13.5">
      <c r="B151" s="209"/>
      <c r="C151" s="210"/>
      <c r="D151" s="211" t="s">
        <v>155</v>
      </c>
      <c r="E151" s="212" t="s">
        <v>33</v>
      </c>
      <c r="F151" s="213" t="s">
        <v>159</v>
      </c>
      <c r="G151" s="210"/>
      <c r="H151" s="214">
        <v>14.863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155</v>
      </c>
      <c r="AU151" s="220" t="s">
        <v>144</v>
      </c>
      <c r="AV151" s="11" t="s">
        <v>87</v>
      </c>
      <c r="AW151" s="11" t="s">
        <v>40</v>
      </c>
      <c r="AX151" s="11" t="s">
        <v>77</v>
      </c>
      <c r="AY151" s="220" t="s">
        <v>143</v>
      </c>
    </row>
    <row r="152" spans="2:51" s="11" customFormat="1" ht="13.5">
      <c r="B152" s="209"/>
      <c r="C152" s="210"/>
      <c r="D152" s="211" t="s">
        <v>155</v>
      </c>
      <c r="E152" s="212" t="s">
        <v>33</v>
      </c>
      <c r="F152" s="213" t="s">
        <v>217</v>
      </c>
      <c r="G152" s="210"/>
      <c r="H152" s="214">
        <v>0.795</v>
      </c>
      <c r="I152" s="215"/>
      <c r="J152" s="210"/>
      <c r="K152" s="210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155</v>
      </c>
      <c r="AU152" s="220" t="s">
        <v>144</v>
      </c>
      <c r="AV152" s="11" t="s">
        <v>87</v>
      </c>
      <c r="AW152" s="11" t="s">
        <v>40</v>
      </c>
      <c r="AX152" s="11" t="s">
        <v>77</v>
      </c>
      <c r="AY152" s="220" t="s">
        <v>143</v>
      </c>
    </row>
    <row r="153" spans="2:51" s="11" customFormat="1" ht="13.5">
      <c r="B153" s="209"/>
      <c r="C153" s="210"/>
      <c r="D153" s="211" t="s">
        <v>155</v>
      </c>
      <c r="E153" s="212" t="s">
        <v>33</v>
      </c>
      <c r="F153" s="213" t="s">
        <v>221</v>
      </c>
      <c r="G153" s="210"/>
      <c r="H153" s="214">
        <v>0.972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155</v>
      </c>
      <c r="AU153" s="220" t="s">
        <v>144</v>
      </c>
      <c r="AV153" s="11" t="s">
        <v>87</v>
      </c>
      <c r="AW153" s="11" t="s">
        <v>40</v>
      </c>
      <c r="AX153" s="11" t="s">
        <v>77</v>
      </c>
      <c r="AY153" s="220" t="s">
        <v>143</v>
      </c>
    </row>
    <row r="154" spans="2:51" s="11" customFormat="1" ht="13.5">
      <c r="B154" s="209"/>
      <c r="C154" s="210"/>
      <c r="D154" s="211" t="s">
        <v>155</v>
      </c>
      <c r="E154" s="212" t="s">
        <v>33</v>
      </c>
      <c r="F154" s="213" t="s">
        <v>222</v>
      </c>
      <c r="G154" s="210"/>
      <c r="H154" s="214">
        <v>2.298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155</v>
      </c>
      <c r="AU154" s="220" t="s">
        <v>144</v>
      </c>
      <c r="AV154" s="11" t="s">
        <v>87</v>
      </c>
      <c r="AW154" s="11" t="s">
        <v>40</v>
      </c>
      <c r="AX154" s="11" t="s">
        <v>77</v>
      </c>
      <c r="AY154" s="220" t="s">
        <v>143</v>
      </c>
    </row>
    <row r="155" spans="2:51" s="12" customFormat="1" ht="13.5">
      <c r="B155" s="221"/>
      <c r="C155" s="222"/>
      <c r="D155" s="211" t="s">
        <v>155</v>
      </c>
      <c r="E155" s="223" t="s">
        <v>33</v>
      </c>
      <c r="F155" s="224" t="s">
        <v>160</v>
      </c>
      <c r="G155" s="222"/>
      <c r="H155" s="225">
        <v>18.928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155</v>
      </c>
      <c r="AU155" s="231" t="s">
        <v>144</v>
      </c>
      <c r="AV155" s="12" t="s">
        <v>144</v>
      </c>
      <c r="AW155" s="12" t="s">
        <v>40</v>
      </c>
      <c r="AX155" s="12" t="s">
        <v>77</v>
      </c>
      <c r="AY155" s="231" t="s">
        <v>143</v>
      </c>
    </row>
    <row r="156" spans="2:51" s="13" customFormat="1" ht="13.5">
      <c r="B156" s="232"/>
      <c r="C156" s="233"/>
      <c r="D156" s="234" t="s">
        <v>155</v>
      </c>
      <c r="E156" s="235" t="s">
        <v>33</v>
      </c>
      <c r="F156" s="236" t="s">
        <v>223</v>
      </c>
      <c r="G156" s="233"/>
      <c r="H156" s="237">
        <v>39.506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155</v>
      </c>
      <c r="AU156" s="243" t="s">
        <v>144</v>
      </c>
      <c r="AV156" s="13" t="s">
        <v>153</v>
      </c>
      <c r="AW156" s="13" t="s">
        <v>40</v>
      </c>
      <c r="AX156" s="13" t="s">
        <v>85</v>
      </c>
      <c r="AY156" s="243" t="s">
        <v>143</v>
      </c>
    </row>
    <row r="157" spans="2:65" s="1" customFormat="1" ht="28.9" customHeight="1">
      <c r="B157" s="42"/>
      <c r="C157" s="197" t="s">
        <v>224</v>
      </c>
      <c r="D157" s="197" t="s">
        <v>148</v>
      </c>
      <c r="E157" s="198" t="s">
        <v>225</v>
      </c>
      <c r="F157" s="199" t="s">
        <v>226</v>
      </c>
      <c r="G157" s="200" t="s">
        <v>151</v>
      </c>
      <c r="H157" s="201">
        <v>39.506</v>
      </c>
      <c r="I157" s="202"/>
      <c r="J157" s="203">
        <f>ROUND(I157*H157,2)</f>
        <v>0</v>
      </c>
      <c r="K157" s="199" t="s">
        <v>152</v>
      </c>
      <c r="L157" s="62"/>
      <c r="M157" s="204" t="s">
        <v>33</v>
      </c>
      <c r="N157" s="205" t="s">
        <v>48</v>
      </c>
      <c r="O157" s="43"/>
      <c r="P157" s="206">
        <f>O157*H157</f>
        <v>0</v>
      </c>
      <c r="Q157" s="206">
        <v>0.000263</v>
      </c>
      <c r="R157" s="206">
        <f>Q157*H157</f>
        <v>0.010390078</v>
      </c>
      <c r="S157" s="206">
        <v>0</v>
      </c>
      <c r="T157" s="207">
        <f>S157*H157</f>
        <v>0</v>
      </c>
      <c r="AR157" s="24" t="s">
        <v>153</v>
      </c>
      <c r="AT157" s="24" t="s">
        <v>148</v>
      </c>
      <c r="AU157" s="24" t="s">
        <v>144</v>
      </c>
      <c r="AY157" s="24" t="s">
        <v>143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24" t="s">
        <v>85</v>
      </c>
      <c r="BK157" s="208">
        <f>ROUND(I157*H157,2)</f>
        <v>0</v>
      </c>
      <c r="BL157" s="24" t="s">
        <v>153</v>
      </c>
      <c r="BM157" s="24" t="s">
        <v>227</v>
      </c>
    </row>
    <row r="158" spans="2:65" s="1" customFormat="1" ht="28.9" customHeight="1">
      <c r="B158" s="42"/>
      <c r="C158" s="197" t="s">
        <v>228</v>
      </c>
      <c r="D158" s="197" t="s">
        <v>148</v>
      </c>
      <c r="E158" s="198" t="s">
        <v>229</v>
      </c>
      <c r="F158" s="199" t="s">
        <v>230</v>
      </c>
      <c r="G158" s="200" t="s">
        <v>151</v>
      </c>
      <c r="H158" s="201">
        <v>39.506</v>
      </c>
      <c r="I158" s="202"/>
      <c r="J158" s="203">
        <f>ROUND(I158*H158,2)</f>
        <v>0</v>
      </c>
      <c r="K158" s="199" t="s">
        <v>152</v>
      </c>
      <c r="L158" s="62"/>
      <c r="M158" s="204" t="s">
        <v>33</v>
      </c>
      <c r="N158" s="205" t="s">
        <v>48</v>
      </c>
      <c r="O158" s="43"/>
      <c r="P158" s="206">
        <f>O158*H158</f>
        <v>0</v>
      </c>
      <c r="Q158" s="206">
        <v>0.00268</v>
      </c>
      <c r="R158" s="206">
        <f>Q158*H158</f>
        <v>0.10587608</v>
      </c>
      <c r="S158" s="206">
        <v>0</v>
      </c>
      <c r="T158" s="207">
        <f>S158*H158</f>
        <v>0</v>
      </c>
      <c r="AR158" s="24" t="s">
        <v>153</v>
      </c>
      <c r="AT158" s="24" t="s">
        <v>148</v>
      </c>
      <c r="AU158" s="24" t="s">
        <v>144</v>
      </c>
      <c r="AY158" s="24" t="s">
        <v>143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24" t="s">
        <v>85</v>
      </c>
      <c r="BK158" s="208">
        <f>ROUND(I158*H158,2)</f>
        <v>0</v>
      </c>
      <c r="BL158" s="24" t="s">
        <v>153</v>
      </c>
      <c r="BM158" s="24" t="s">
        <v>231</v>
      </c>
    </row>
    <row r="159" spans="2:65" s="1" customFormat="1" ht="28.9" customHeight="1">
      <c r="B159" s="42"/>
      <c r="C159" s="197" t="s">
        <v>232</v>
      </c>
      <c r="D159" s="197" t="s">
        <v>148</v>
      </c>
      <c r="E159" s="198" t="s">
        <v>233</v>
      </c>
      <c r="F159" s="199" t="s">
        <v>234</v>
      </c>
      <c r="G159" s="200" t="s">
        <v>151</v>
      </c>
      <c r="H159" s="201">
        <v>46.149</v>
      </c>
      <c r="I159" s="202"/>
      <c r="J159" s="203">
        <f>ROUND(I159*H159,2)</f>
        <v>0</v>
      </c>
      <c r="K159" s="199" t="s">
        <v>152</v>
      </c>
      <c r="L159" s="62"/>
      <c r="M159" s="204" t="s">
        <v>33</v>
      </c>
      <c r="N159" s="205" t="s">
        <v>48</v>
      </c>
      <c r="O159" s="43"/>
      <c r="P159" s="206">
        <f>O159*H159</f>
        <v>0</v>
      </c>
      <c r="Q159" s="206">
        <v>0.000121</v>
      </c>
      <c r="R159" s="206">
        <f>Q159*H159</f>
        <v>0.005584029</v>
      </c>
      <c r="S159" s="206">
        <v>0</v>
      </c>
      <c r="T159" s="207">
        <f>S159*H159</f>
        <v>0</v>
      </c>
      <c r="AR159" s="24" t="s">
        <v>153</v>
      </c>
      <c r="AT159" s="24" t="s">
        <v>148</v>
      </c>
      <c r="AU159" s="24" t="s">
        <v>144</v>
      </c>
      <c r="AY159" s="24" t="s">
        <v>143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24" t="s">
        <v>85</v>
      </c>
      <c r="BK159" s="208">
        <f>ROUND(I159*H159,2)</f>
        <v>0</v>
      </c>
      <c r="BL159" s="24" t="s">
        <v>153</v>
      </c>
      <c r="BM159" s="24" t="s">
        <v>235</v>
      </c>
    </row>
    <row r="160" spans="2:51" s="11" customFormat="1" ht="13.5">
      <c r="B160" s="209"/>
      <c r="C160" s="210"/>
      <c r="D160" s="211" t="s">
        <v>155</v>
      </c>
      <c r="E160" s="212" t="s">
        <v>33</v>
      </c>
      <c r="F160" s="213" t="s">
        <v>192</v>
      </c>
      <c r="G160" s="210"/>
      <c r="H160" s="214">
        <v>4.92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155</v>
      </c>
      <c r="AU160" s="220" t="s">
        <v>144</v>
      </c>
      <c r="AV160" s="11" t="s">
        <v>87</v>
      </c>
      <c r="AW160" s="11" t="s">
        <v>40</v>
      </c>
      <c r="AX160" s="11" t="s">
        <v>77</v>
      </c>
      <c r="AY160" s="220" t="s">
        <v>143</v>
      </c>
    </row>
    <row r="161" spans="2:51" s="11" customFormat="1" ht="13.5">
      <c r="B161" s="209"/>
      <c r="C161" s="210"/>
      <c r="D161" s="211" t="s">
        <v>155</v>
      </c>
      <c r="E161" s="212" t="s">
        <v>33</v>
      </c>
      <c r="F161" s="213" t="s">
        <v>193</v>
      </c>
      <c r="G161" s="210"/>
      <c r="H161" s="214">
        <v>14.637</v>
      </c>
      <c r="I161" s="215"/>
      <c r="J161" s="210"/>
      <c r="K161" s="210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155</v>
      </c>
      <c r="AU161" s="220" t="s">
        <v>144</v>
      </c>
      <c r="AV161" s="11" t="s">
        <v>87</v>
      </c>
      <c r="AW161" s="11" t="s">
        <v>40</v>
      </c>
      <c r="AX161" s="11" t="s">
        <v>77</v>
      </c>
      <c r="AY161" s="220" t="s">
        <v>143</v>
      </c>
    </row>
    <row r="162" spans="2:51" s="11" customFormat="1" ht="13.5">
      <c r="B162" s="209"/>
      <c r="C162" s="210"/>
      <c r="D162" s="211" t="s">
        <v>155</v>
      </c>
      <c r="E162" s="212" t="s">
        <v>33</v>
      </c>
      <c r="F162" s="213" t="s">
        <v>194</v>
      </c>
      <c r="G162" s="210"/>
      <c r="H162" s="214">
        <v>21.894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155</v>
      </c>
      <c r="AU162" s="220" t="s">
        <v>144</v>
      </c>
      <c r="AV162" s="11" t="s">
        <v>87</v>
      </c>
      <c r="AW162" s="11" t="s">
        <v>40</v>
      </c>
      <c r="AX162" s="11" t="s">
        <v>77</v>
      </c>
      <c r="AY162" s="220" t="s">
        <v>143</v>
      </c>
    </row>
    <row r="163" spans="2:51" s="11" customFormat="1" ht="13.5">
      <c r="B163" s="209"/>
      <c r="C163" s="210"/>
      <c r="D163" s="211" t="s">
        <v>155</v>
      </c>
      <c r="E163" s="212" t="s">
        <v>33</v>
      </c>
      <c r="F163" s="213" t="s">
        <v>195</v>
      </c>
      <c r="G163" s="210"/>
      <c r="H163" s="214">
        <v>2.538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155</v>
      </c>
      <c r="AU163" s="220" t="s">
        <v>144</v>
      </c>
      <c r="AV163" s="11" t="s">
        <v>87</v>
      </c>
      <c r="AW163" s="11" t="s">
        <v>40</v>
      </c>
      <c r="AX163" s="11" t="s">
        <v>77</v>
      </c>
      <c r="AY163" s="220" t="s">
        <v>143</v>
      </c>
    </row>
    <row r="164" spans="2:51" s="11" customFormat="1" ht="13.5">
      <c r="B164" s="209"/>
      <c r="C164" s="210"/>
      <c r="D164" s="211" t="s">
        <v>155</v>
      </c>
      <c r="E164" s="212" t="s">
        <v>33</v>
      </c>
      <c r="F164" s="213" t="s">
        <v>196</v>
      </c>
      <c r="G164" s="210"/>
      <c r="H164" s="214">
        <v>2.16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155</v>
      </c>
      <c r="AU164" s="220" t="s">
        <v>144</v>
      </c>
      <c r="AV164" s="11" t="s">
        <v>87</v>
      </c>
      <c r="AW164" s="11" t="s">
        <v>40</v>
      </c>
      <c r="AX164" s="11" t="s">
        <v>77</v>
      </c>
      <c r="AY164" s="220" t="s">
        <v>143</v>
      </c>
    </row>
    <row r="165" spans="2:51" s="12" customFormat="1" ht="13.5">
      <c r="B165" s="221"/>
      <c r="C165" s="222"/>
      <c r="D165" s="211" t="s">
        <v>155</v>
      </c>
      <c r="E165" s="223" t="s">
        <v>33</v>
      </c>
      <c r="F165" s="224" t="s">
        <v>197</v>
      </c>
      <c r="G165" s="222"/>
      <c r="H165" s="225">
        <v>46.149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155</v>
      </c>
      <c r="AU165" s="231" t="s">
        <v>144</v>
      </c>
      <c r="AV165" s="12" t="s">
        <v>144</v>
      </c>
      <c r="AW165" s="12" t="s">
        <v>40</v>
      </c>
      <c r="AX165" s="12" t="s">
        <v>77</v>
      </c>
      <c r="AY165" s="231" t="s">
        <v>143</v>
      </c>
    </row>
    <row r="166" spans="2:51" s="13" customFormat="1" ht="13.5">
      <c r="B166" s="232"/>
      <c r="C166" s="233"/>
      <c r="D166" s="234" t="s">
        <v>155</v>
      </c>
      <c r="E166" s="235" t="s">
        <v>33</v>
      </c>
      <c r="F166" s="236" t="s">
        <v>200</v>
      </c>
      <c r="G166" s="233"/>
      <c r="H166" s="237">
        <v>46.149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155</v>
      </c>
      <c r="AU166" s="243" t="s">
        <v>144</v>
      </c>
      <c r="AV166" s="13" t="s">
        <v>153</v>
      </c>
      <c r="AW166" s="13" t="s">
        <v>40</v>
      </c>
      <c r="AX166" s="13" t="s">
        <v>85</v>
      </c>
      <c r="AY166" s="243" t="s">
        <v>143</v>
      </c>
    </row>
    <row r="167" spans="2:65" s="1" customFormat="1" ht="28.9" customHeight="1">
      <c r="B167" s="42"/>
      <c r="C167" s="197" t="s">
        <v>236</v>
      </c>
      <c r="D167" s="197" t="s">
        <v>148</v>
      </c>
      <c r="E167" s="198" t="s">
        <v>237</v>
      </c>
      <c r="F167" s="199" t="s">
        <v>238</v>
      </c>
      <c r="G167" s="200" t="s">
        <v>164</v>
      </c>
      <c r="H167" s="201">
        <v>21.6</v>
      </c>
      <c r="I167" s="202"/>
      <c r="J167" s="203">
        <f>ROUND(I167*H167,2)</f>
        <v>0</v>
      </c>
      <c r="K167" s="199" t="s">
        <v>152</v>
      </c>
      <c r="L167" s="62"/>
      <c r="M167" s="204" t="s">
        <v>33</v>
      </c>
      <c r="N167" s="205" t="s">
        <v>48</v>
      </c>
      <c r="O167" s="43"/>
      <c r="P167" s="206">
        <f>O167*H167</f>
        <v>0</v>
      </c>
      <c r="Q167" s="206">
        <v>0.010323</v>
      </c>
      <c r="R167" s="206">
        <f>Q167*H167</f>
        <v>0.22297680000000003</v>
      </c>
      <c r="S167" s="206">
        <v>0</v>
      </c>
      <c r="T167" s="207">
        <f>S167*H167</f>
        <v>0</v>
      </c>
      <c r="AR167" s="24" t="s">
        <v>153</v>
      </c>
      <c r="AT167" s="24" t="s">
        <v>148</v>
      </c>
      <c r="AU167" s="24" t="s">
        <v>144</v>
      </c>
      <c r="AY167" s="24" t="s">
        <v>143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24" t="s">
        <v>85</v>
      </c>
      <c r="BK167" s="208">
        <f>ROUND(I167*H167,2)</f>
        <v>0</v>
      </c>
      <c r="BL167" s="24" t="s">
        <v>153</v>
      </c>
      <c r="BM167" s="24" t="s">
        <v>239</v>
      </c>
    </row>
    <row r="168" spans="2:51" s="11" customFormat="1" ht="13.5">
      <c r="B168" s="209"/>
      <c r="C168" s="210"/>
      <c r="D168" s="211" t="s">
        <v>155</v>
      </c>
      <c r="E168" s="212" t="s">
        <v>33</v>
      </c>
      <c r="F168" s="213" t="s">
        <v>240</v>
      </c>
      <c r="G168" s="210"/>
      <c r="H168" s="214">
        <v>9.6</v>
      </c>
      <c r="I168" s="215"/>
      <c r="J168" s="210"/>
      <c r="K168" s="210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155</v>
      </c>
      <c r="AU168" s="220" t="s">
        <v>144</v>
      </c>
      <c r="AV168" s="11" t="s">
        <v>87</v>
      </c>
      <c r="AW168" s="11" t="s">
        <v>40</v>
      </c>
      <c r="AX168" s="11" t="s">
        <v>77</v>
      </c>
      <c r="AY168" s="220" t="s">
        <v>143</v>
      </c>
    </row>
    <row r="169" spans="2:51" s="12" customFormat="1" ht="13.5">
      <c r="B169" s="221"/>
      <c r="C169" s="222"/>
      <c r="D169" s="211" t="s">
        <v>155</v>
      </c>
      <c r="E169" s="223" t="s">
        <v>33</v>
      </c>
      <c r="F169" s="224" t="s">
        <v>158</v>
      </c>
      <c r="G169" s="222"/>
      <c r="H169" s="225">
        <v>9.6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155</v>
      </c>
      <c r="AU169" s="231" t="s">
        <v>144</v>
      </c>
      <c r="AV169" s="12" t="s">
        <v>144</v>
      </c>
      <c r="AW169" s="12" t="s">
        <v>40</v>
      </c>
      <c r="AX169" s="12" t="s">
        <v>77</v>
      </c>
      <c r="AY169" s="231" t="s">
        <v>143</v>
      </c>
    </row>
    <row r="170" spans="2:51" s="11" customFormat="1" ht="13.5">
      <c r="B170" s="209"/>
      <c r="C170" s="210"/>
      <c r="D170" s="211" t="s">
        <v>155</v>
      </c>
      <c r="E170" s="212" t="s">
        <v>33</v>
      </c>
      <c r="F170" s="213" t="s">
        <v>241</v>
      </c>
      <c r="G170" s="210"/>
      <c r="H170" s="214">
        <v>10.8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155</v>
      </c>
      <c r="AU170" s="220" t="s">
        <v>144</v>
      </c>
      <c r="AV170" s="11" t="s">
        <v>87</v>
      </c>
      <c r="AW170" s="11" t="s">
        <v>40</v>
      </c>
      <c r="AX170" s="11" t="s">
        <v>77</v>
      </c>
      <c r="AY170" s="220" t="s">
        <v>143</v>
      </c>
    </row>
    <row r="171" spans="2:51" s="11" customFormat="1" ht="13.5">
      <c r="B171" s="209"/>
      <c r="C171" s="210"/>
      <c r="D171" s="211" t="s">
        <v>155</v>
      </c>
      <c r="E171" s="212" t="s">
        <v>33</v>
      </c>
      <c r="F171" s="213" t="s">
        <v>242</v>
      </c>
      <c r="G171" s="210"/>
      <c r="H171" s="214">
        <v>1.2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155</v>
      </c>
      <c r="AU171" s="220" t="s">
        <v>144</v>
      </c>
      <c r="AV171" s="11" t="s">
        <v>87</v>
      </c>
      <c r="AW171" s="11" t="s">
        <v>40</v>
      </c>
      <c r="AX171" s="11" t="s">
        <v>77</v>
      </c>
      <c r="AY171" s="220" t="s">
        <v>143</v>
      </c>
    </row>
    <row r="172" spans="2:51" s="12" customFormat="1" ht="13.5">
      <c r="B172" s="221"/>
      <c r="C172" s="222"/>
      <c r="D172" s="211" t="s">
        <v>155</v>
      </c>
      <c r="E172" s="223" t="s">
        <v>33</v>
      </c>
      <c r="F172" s="224" t="s">
        <v>160</v>
      </c>
      <c r="G172" s="222"/>
      <c r="H172" s="225">
        <v>12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155</v>
      </c>
      <c r="AU172" s="231" t="s">
        <v>144</v>
      </c>
      <c r="AV172" s="12" t="s">
        <v>144</v>
      </c>
      <c r="AW172" s="12" t="s">
        <v>40</v>
      </c>
      <c r="AX172" s="12" t="s">
        <v>77</v>
      </c>
      <c r="AY172" s="231" t="s">
        <v>143</v>
      </c>
    </row>
    <row r="173" spans="2:51" s="13" customFormat="1" ht="13.5">
      <c r="B173" s="232"/>
      <c r="C173" s="233"/>
      <c r="D173" s="211" t="s">
        <v>155</v>
      </c>
      <c r="E173" s="244" t="s">
        <v>33</v>
      </c>
      <c r="F173" s="245" t="s">
        <v>200</v>
      </c>
      <c r="G173" s="233"/>
      <c r="H173" s="246">
        <v>21.6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155</v>
      </c>
      <c r="AU173" s="243" t="s">
        <v>144</v>
      </c>
      <c r="AV173" s="13" t="s">
        <v>153</v>
      </c>
      <c r="AW173" s="13" t="s">
        <v>40</v>
      </c>
      <c r="AX173" s="13" t="s">
        <v>85</v>
      </c>
      <c r="AY173" s="243" t="s">
        <v>143</v>
      </c>
    </row>
    <row r="174" spans="2:63" s="10" customFormat="1" ht="29.85" customHeight="1">
      <c r="B174" s="178"/>
      <c r="C174" s="179"/>
      <c r="D174" s="180" t="s">
        <v>76</v>
      </c>
      <c r="E174" s="192" t="s">
        <v>213</v>
      </c>
      <c r="F174" s="192" t="s">
        <v>243</v>
      </c>
      <c r="G174" s="179"/>
      <c r="H174" s="179"/>
      <c r="I174" s="182"/>
      <c r="J174" s="193">
        <f>BK174</f>
        <v>0</v>
      </c>
      <c r="K174" s="179"/>
      <c r="L174" s="184"/>
      <c r="M174" s="185"/>
      <c r="N174" s="186"/>
      <c r="O174" s="186"/>
      <c r="P174" s="187">
        <f>P175+P185+P187+P235</f>
        <v>0</v>
      </c>
      <c r="Q174" s="186"/>
      <c r="R174" s="187">
        <f>R175+R185+R187+R235</f>
        <v>0</v>
      </c>
      <c r="S174" s="186"/>
      <c r="T174" s="188">
        <f>T175+T185+T187+T235</f>
        <v>1.6410026</v>
      </c>
      <c r="AR174" s="189" t="s">
        <v>85</v>
      </c>
      <c r="AT174" s="190" t="s">
        <v>76</v>
      </c>
      <c r="AU174" s="190" t="s">
        <v>85</v>
      </c>
      <c r="AY174" s="189" t="s">
        <v>143</v>
      </c>
      <c r="BK174" s="191">
        <f>BK175+BK185+BK187+BK235</f>
        <v>0</v>
      </c>
    </row>
    <row r="175" spans="2:63" s="10" customFormat="1" ht="14.85" customHeight="1">
      <c r="B175" s="178"/>
      <c r="C175" s="179"/>
      <c r="D175" s="194" t="s">
        <v>76</v>
      </c>
      <c r="E175" s="195" t="s">
        <v>244</v>
      </c>
      <c r="F175" s="195" t="s">
        <v>245</v>
      </c>
      <c r="G175" s="179"/>
      <c r="H175" s="179"/>
      <c r="I175" s="182"/>
      <c r="J175" s="196">
        <f>BK175</f>
        <v>0</v>
      </c>
      <c r="K175" s="179"/>
      <c r="L175" s="184"/>
      <c r="M175" s="185"/>
      <c r="N175" s="186"/>
      <c r="O175" s="186"/>
      <c r="P175" s="187">
        <f>SUM(P176:P184)</f>
        <v>0</v>
      </c>
      <c r="Q175" s="186"/>
      <c r="R175" s="187">
        <f>SUM(R176:R184)</f>
        <v>0</v>
      </c>
      <c r="S175" s="186"/>
      <c r="T175" s="188">
        <f>SUM(T176:T184)</f>
        <v>0</v>
      </c>
      <c r="AR175" s="189" t="s">
        <v>85</v>
      </c>
      <c r="AT175" s="190" t="s">
        <v>76</v>
      </c>
      <c r="AU175" s="190" t="s">
        <v>87</v>
      </c>
      <c r="AY175" s="189" t="s">
        <v>143</v>
      </c>
      <c r="BK175" s="191">
        <f>SUM(BK176:BK184)</f>
        <v>0</v>
      </c>
    </row>
    <row r="176" spans="2:65" s="1" customFormat="1" ht="40.15" customHeight="1">
      <c r="B176" s="42"/>
      <c r="C176" s="197" t="s">
        <v>246</v>
      </c>
      <c r="D176" s="197" t="s">
        <v>148</v>
      </c>
      <c r="E176" s="198" t="s">
        <v>247</v>
      </c>
      <c r="F176" s="199" t="s">
        <v>248</v>
      </c>
      <c r="G176" s="200" t="s">
        <v>151</v>
      </c>
      <c r="H176" s="201">
        <v>160</v>
      </c>
      <c r="I176" s="202"/>
      <c r="J176" s="203">
        <f>ROUND(I176*H176,2)</f>
        <v>0</v>
      </c>
      <c r="K176" s="199" t="s">
        <v>152</v>
      </c>
      <c r="L176" s="62"/>
      <c r="M176" s="204" t="s">
        <v>33</v>
      </c>
      <c r="N176" s="205" t="s">
        <v>48</v>
      </c>
      <c r="O176" s="43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24" t="s">
        <v>153</v>
      </c>
      <c r="AT176" s="24" t="s">
        <v>148</v>
      </c>
      <c r="AU176" s="24" t="s">
        <v>144</v>
      </c>
      <c r="AY176" s="24" t="s">
        <v>143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24" t="s">
        <v>85</v>
      </c>
      <c r="BK176" s="208">
        <f>ROUND(I176*H176,2)</f>
        <v>0</v>
      </c>
      <c r="BL176" s="24" t="s">
        <v>153</v>
      </c>
      <c r="BM176" s="24" t="s">
        <v>249</v>
      </c>
    </row>
    <row r="177" spans="2:51" s="11" customFormat="1" ht="13.5">
      <c r="B177" s="209"/>
      <c r="C177" s="210"/>
      <c r="D177" s="234" t="s">
        <v>155</v>
      </c>
      <c r="E177" s="247" t="s">
        <v>33</v>
      </c>
      <c r="F177" s="248" t="s">
        <v>250</v>
      </c>
      <c r="G177" s="210"/>
      <c r="H177" s="249">
        <v>160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155</v>
      </c>
      <c r="AU177" s="220" t="s">
        <v>144</v>
      </c>
      <c r="AV177" s="11" t="s">
        <v>87</v>
      </c>
      <c r="AW177" s="11" t="s">
        <v>40</v>
      </c>
      <c r="AX177" s="11" t="s">
        <v>85</v>
      </c>
      <c r="AY177" s="220" t="s">
        <v>143</v>
      </c>
    </row>
    <row r="178" spans="2:65" s="1" customFormat="1" ht="20.45" customHeight="1">
      <c r="B178" s="42"/>
      <c r="C178" s="197" t="s">
        <v>10</v>
      </c>
      <c r="D178" s="197" t="s">
        <v>148</v>
      </c>
      <c r="E178" s="198" t="s">
        <v>251</v>
      </c>
      <c r="F178" s="199" t="s">
        <v>252</v>
      </c>
      <c r="G178" s="200" t="s">
        <v>151</v>
      </c>
      <c r="H178" s="201">
        <v>4800</v>
      </c>
      <c r="I178" s="202"/>
      <c r="J178" s="203">
        <f>ROUND(I178*H178,2)</f>
        <v>0</v>
      </c>
      <c r="K178" s="199" t="s">
        <v>152</v>
      </c>
      <c r="L178" s="62"/>
      <c r="M178" s="204" t="s">
        <v>33</v>
      </c>
      <c r="N178" s="205" t="s">
        <v>48</v>
      </c>
      <c r="O178" s="43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24" t="s">
        <v>153</v>
      </c>
      <c r="AT178" s="24" t="s">
        <v>148</v>
      </c>
      <c r="AU178" s="24" t="s">
        <v>144</v>
      </c>
      <c r="AY178" s="24" t="s">
        <v>143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24" t="s">
        <v>85</v>
      </c>
      <c r="BK178" s="208">
        <f>ROUND(I178*H178,2)</f>
        <v>0</v>
      </c>
      <c r="BL178" s="24" t="s">
        <v>153</v>
      </c>
      <c r="BM178" s="24" t="s">
        <v>253</v>
      </c>
    </row>
    <row r="179" spans="2:51" s="11" customFormat="1" ht="13.5">
      <c r="B179" s="209"/>
      <c r="C179" s="210"/>
      <c r="D179" s="234" t="s">
        <v>155</v>
      </c>
      <c r="E179" s="247" t="s">
        <v>33</v>
      </c>
      <c r="F179" s="248" t="s">
        <v>254</v>
      </c>
      <c r="G179" s="210"/>
      <c r="H179" s="249">
        <v>4800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155</v>
      </c>
      <c r="AU179" s="220" t="s">
        <v>144</v>
      </c>
      <c r="AV179" s="11" t="s">
        <v>87</v>
      </c>
      <c r="AW179" s="11" t="s">
        <v>40</v>
      </c>
      <c r="AX179" s="11" t="s">
        <v>85</v>
      </c>
      <c r="AY179" s="220" t="s">
        <v>143</v>
      </c>
    </row>
    <row r="180" spans="2:65" s="1" customFormat="1" ht="40.15" customHeight="1">
      <c r="B180" s="42"/>
      <c r="C180" s="197" t="s">
        <v>255</v>
      </c>
      <c r="D180" s="197" t="s">
        <v>148</v>
      </c>
      <c r="E180" s="198" t="s">
        <v>256</v>
      </c>
      <c r="F180" s="199" t="s">
        <v>257</v>
      </c>
      <c r="G180" s="200" t="s">
        <v>151</v>
      </c>
      <c r="H180" s="201">
        <v>160</v>
      </c>
      <c r="I180" s="202"/>
      <c r="J180" s="203">
        <f>ROUND(I180*H180,2)</f>
        <v>0</v>
      </c>
      <c r="K180" s="199" t="s">
        <v>152</v>
      </c>
      <c r="L180" s="62"/>
      <c r="M180" s="204" t="s">
        <v>33</v>
      </c>
      <c r="N180" s="205" t="s">
        <v>48</v>
      </c>
      <c r="O180" s="43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24" t="s">
        <v>153</v>
      </c>
      <c r="AT180" s="24" t="s">
        <v>148</v>
      </c>
      <c r="AU180" s="24" t="s">
        <v>144</v>
      </c>
      <c r="AY180" s="24" t="s">
        <v>143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24" t="s">
        <v>85</v>
      </c>
      <c r="BK180" s="208">
        <f>ROUND(I180*H180,2)</f>
        <v>0</v>
      </c>
      <c r="BL180" s="24" t="s">
        <v>153</v>
      </c>
      <c r="BM180" s="24" t="s">
        <v>258</v>
      </c>
    </row>
    <row r="181" spans="2:65" s="1" customFormat="1" ht="28.9" customHeight="1">
      <c r="B181" s="42"/>
      <c r="C181" s="197" t="s">
        <v>259</v>
      </c>
      <c r="D181" s="197" t="s">
        <v>148</v>
      </c>
      <c r="E181" s="198" t="s">
        <v>260</v>
      </c>
      <c r="F181" s="199" t="s">
        <v>261</v>
      </c>
      <c r="G181" s="200" t="s">
        <v>262</v>
      </c>
      <c r="H181" s="201">
        <v>2</v>
      </c>
      <c r="I181" s="202"/>
      <c r="J181" s="203">
        <f>ROUND(I181*H181,2)</f>
        <v>0</v>
      </c>
      <c r="K181" s="199" t="s">
        <v>152</v>
      </c>
      <c r="L181" s="62"/>
      <c r="M181" s="204" t="s">
        <v>33</v>
      </c>
      <c r="N181" s="205" t="s">
        <v>48</v>
      </c>
      <c r="O181" s="43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AR181" s="24" t="s">
        <v>153</v>
      </c>
      <c r="AT181" s="24" t="s">
        <v>148</v>
      </c>
      <c r="AU181" s="24" t="s">
        <v>144</v>
      </c>
      <c r="AY181" s="24" t="s">
        <v>143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24" t="s">
        <v>85</v>
      </c>
      <c r="BK181" s="208">
        <f>ROUND(I181*H181,2)</f>
        <v>0</v>
      </c>
      <c r="BL181" s="24" t="s">
        <v>153</v>
      </c>
      <c r="BM181" s="24" t="s">
        <v>263</v>
      </c>
    </row>
    <row r="182" spans="2:65" s="1" customFormat="1" ht="20.45" customHeight="1">
      <c r="B182" s="42"/>
      <c r="C182" s="197" t="s">
        <v>264</v>
      </c>
      <c r="D182" s="197" t="s">
        <v>148</v>
      </c>
      <c r="E182" s="198" t="s">
        <v>265</v>
      </c>
      <c r="F182" s="199" t="s">
        <v>266</v>
      </c>
      <c r="G182" s="200" t="s">
        <v>262</v>
      </c>
      <c r="H182" s="201">
        <v>60</v>
      </c>
      <c r="I182" s="202"/>
      <c r="J182" s="203">
        <f>ROUND(I182*H182,2)</f>
        <v>0</v>
      </c>
      <c r="K182" s="199" t="s">
        <v>152</v>
      </c>
      <c r="L182" s="62"/>
      <c r="M182" s="204" t="s">
        <v>33</v>
      </c>
      <c r="N182" s="205" t="s">
        <v>48</v>
      </c>
      <c r="O182" s="43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AR182" s="24" t="s">
        <v>153</v>
      </c>
      <c r="AT182" s="24" t="s">
        <v>148</v>
      </c>
      <c r="AU182" s="24" t="s">
        <v>144</v>
      </c>
      <c r="AY182" s="24" t="s">
        <v>143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24" t="s">
        <v>85</v>
      </c>
      <c r="BK182" s="208">
        <f>ROUND(I182*H182,2)</f>
        <v>0</v>
      </c>
      <c r="BL182" s="24" t="s">
        <v>153</v>
      </c>
      <c r="BM182" s="24" t="s">
        <v>267</v>
      </c>
    </row>
    <row r="183" spans="2:51" s="11" customFormat="1" ht="13.5">
      <c r="B183" s="209"/>
      <c r="C183" s="210"/>
      <c r="D183" s="234" t="s">
        <v>155</v>
      </c>
      <c r="E183" s="247" t="s">
        <v>33</v>
      </c>
      <c r="F183" s="248" t="s">
        <v>268</v>
      </c>
      <c r="G183" s="210"/>
      <c r="H183" s="249">
        <v>60</v>
      </c>
      <c r="I183" s="215"/>
      <c r="J183" s="210"/>
      <c r="K183" s="210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155</v>
      </c>
      <c r="AU183" s="220" t="s">
        <v>144</v>
      </c>
      <c r="AV183" s="11" t="s">
        <v>87</v>
      </c>
      <c r="AW183" s="11" t="s">
        <v>40</v>
      </c>
      <c r="AX183" s="11" t="s">
        <v>85</v>
      </c>
      <c r="AY183" s="220" t="s">
        <v>143</v>
      </c>
    </row>
    <row r="184" spans="2:65" s="1" customFormat="1" ht="28.9" customHeight="1">
      <c r="B184" s="42"/>
      <c r="C184" s="197" t="s">
        <v>269</v>
      </c>
      <c r="D184" s="197" t="s">
        <v>148</v>
      </c>
      <c r="E184" s="198" t="s">
        <v>270</v>
      </c>
      <c r="F184" s="199" t="s">
        <v>271</v>
      </c>
      <c r="G184" s="200" t="s">
        <v>262</v>
      </c>
      <c r="H184" s="201">
        <v>2</v>
      </c>
      <c r="I184" s="202"/>
      <c r="J184" s="203">
        <f>ROUND(I184*H184,2)</f>
        <v>0</v>
      </c>
      <c r="K184" s="199" t="s">
        <v>152</v>
      </c>
      <c r="L184" s="62"/>
      <c r="M184" s="204" t="s">
        <v>33</v>
      </c>
      <c r="N184" s="205" t="s">
        <v>48</v>
      </c>
      <c r="O184" s="43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AR184" s="24" t="s">
        <v>153</v>
      </c>
      <c r="AT184" s="24" t="s">
        <v>148</v>
      </c>
      <c r="AU184" s="24" t="s">
        <v>144</v>
      </c>
      <c r="AY184" s="24" t="s">
        <v>143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24" t="s">
        <v>85</v>
      </c>
      <c r="BK184" s="208">
        <f>ROUND(I184*H184,2)</f>
        <v>0</v>
      </c>
      <c r="BL184" s="24" t="s">
        <v>153</v>
      </c>
      <c r="BM184" s="24" t="s">
        <v>272</v>
      </c>
    </row>
    <row r="185" spans="2:63" s="10" customFormat="1" ht="22.35" customHeight="1">
      <c r="B185" s="178"/>
      <c r="C185" s="179"/>
      <c r="D185" s="194" t="s">
        <v>76</v>
      </c>
      <c r="E185" s="195" t="s">
        <v>273</v>
      </c>
      <c r="F185" s="195" t="s">
        <v>274</v>
      </c>
      <c r="G185" s="179"/>
      <c r="H185" s="179"/>
      <c r="I185" s="182"/>
      <c r="J185" s="196">
        <f>BK185</f>
        <v>0</v>
      </c>
      <c r="K185" s="179"/>
      <c r="L185" s="184"/>
      <c r="M185" s="185"/>
      <c r="N185" s="186"/>
      <c r="O185" s="186"/>
      <c r="P185" s="187">
        <f>P186</f>
        <v>0</v>
      </c>
      <c r="Q185" s="186"/>
      <c r="R185" s="187">
        <f>R186</f>
        <v>0</v>
      </c>
      <c r="S185" s="186"/>
      <c r="T185" s="188">
        <f>T186</f>
        <v>0</v>
      </c>
      <c r="AR185" s="189" t="s">
        <v>85</v>
      </c>
      <c r="AT185" s="190" t="s">
        <v>76</v>
      </c>
      <c r="AU185" s="190" t="s">
        <v>87</v>
      </c>
      <c r="AY185" s="189" t="s">
        <v>143</v>
      </c>
      <c r="BK185" s="191">
        <f>BK186</f>
        <v>0</v>
      </c>
    </row>
    <row r="186" spans="2:65" s="1" customFormat="1" ht="20.45" customHeight="1">
      <c r="B186" s="42"/>
      <c r="C186" s="197" t="s">
        <v>275</v>
      </c>
      <c r="D186" s="197" t="s">
        <v>148</v>
      </c>
      <c r="E186" s="198" t="s">
        <v>276</v>
      </c>
      <c r="F186" s="199" t="s">
        <v>277</v>
      </c>
      <c r="G186" s="200" t="s">
        <v>278</v>
      </c>
      <c r="H186" s="201">
        <v>1</v>
      </c>
      <c r="I186" s="202"/>
      <c r="J186" s="203">
        <f>ROUND(I186*H186,2)</f>
        <v>0</v>
      </c>
      <c r="K186" s="199" t="s">
        <v>33</v>
      </c>
      <c r="L186" s="62"/>
      <c r="M186" s="204" t="s">
        <v>33</v>
      </c>
      <c r="N186" s="205" t="s">
        <v>48</v>
      </c>
      <c r="O186" s="43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AR186" s="24" t="s">
        <v>153</v>
      </c>
      <c r="AT186" s="24" t="s">
        <v>148</v>
      </c>
      <c r="AU186" s="24" t="s">
        <v>144</v>
      </c>
      <c r="AY186" s="24" t="s">
        <v>143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24" t="s">
        <v>85</v>
      </c>
      <c r="BK186" s="208">
        <f>ROUND(I186*H186,2)</f>
        <v>0</v>
      </c>
      <c r="BL186" s="24" t="s">
        <v>153</v>
      </c>
      <c r="BM186" s="24" t="s">
        <v>279</v>
      </c>
    </row>
    <row r="187" spans="2:63" s="10" customFormat="1" ht="22.35" customHeight="1">
      <c r="B187" s="178"/>
      <c r="C187" s="179"/>
      <c r="D187" s="194" t="s">
        <v>76</v>
      </c>
      <c r="E187" s="195" t="s">
        <v>280</v>
      </c>
      <c r="F187" s="195" t="s">
        <v>281</v>
      </c>
      <c r="G187" s="179"/>
      <c r="H187" s="179"/>
      <c r="I187" s="182"/>
      <c r="J187" s="196">
        <f>BK187</f>
        <v>0</v>
      </c>
      <c r="K187" s="179"/>
      <c r="L187" s="184"/>
      <c r="M187" s="185"/>
      <c r="N187" s="186"/>
      <c r="O187" s="186"/>
      <c r="P187" s="187">
        <f>SUM(P188:P234)</f>
        <v>0</v>
      </c>
      <c r="Q187" s="186"/>
      <c r="R187" s="187">
        <f>SUM(R188:R234)</f>
        <v>0</v>
      </c>
      <c r="S187" s="186"/>
      <c r="T187" s="188">
        <f>SUM(T188:T234)</f>
        <v>1.6410026</v>
      </c>
      <c r="AR187" s="189" t="s">
        <v>85</v>
      </c>
      <c r="AT187" s="190" t="s">
        <v>76</v>
      </c>
      <c r="AU187" s="190" t="s">
        <v>87</v>
      </c>
      <c r="AY187" s="189" t="s">
        <v>143</v>
      </c>
      <c r="BK187" s="191">
        <f>SUM(BK188:BK234)</f>
        <v>0</v>
      </c>
    </row>
    <row r="188" spans="2:65" s="1" customFormat="1" ht="28.9" customHeight="1">
      <c r="B188" s="42"/>
      <c r="C188" s="197" t="s">
        <v>9</v>
      </c>
      <c r="D188" s="197" t="s">
        <v>148</v>
      </c>
      <c r="E188" s="198" t="s">
        <v>282</v>
      </c>
      <c r="F188" s="199" t="s">
        <v>283</v>
      </c>
      <c r="G188" s="200" t="s">
        <v>151</v>
      </c>
      <c r="H188" s="201">
        <v>7.08</v>
      </c>
      <c r="I188" s="202"/>
      <c r="J188" s="203">
        <f>ROUND(I188*H188,2)</f>
        <v>0</v>
      </c>
      <c r="K188" s="199" t="s">
        <v>152</v>
      </c>
      <c r="L188" s="62"/>
      <c r="M188" s="204" t="s">
        <v>33</v>
      </c>
      <c r="N188" s="205" t="s">
        <v>48</v>
      </c>
      <c r="O188" s="43"/>
      <c r="P188" s="206">
        <f>O188*H188</f>
        <v>0</v>
      </c>
      <c r="Q188" s="206">
        <v>0</v>
      </c>
      <c r="R188" s="206">
        <f>Q188*H188</f>
        <v>0</v>
      </c>
      <c r="S188" s="206">
        <v>0.034</v>
      </c>
      <c r="T188" s="207">
        <f>S188*H188</f>
        <v>0.24072000000000002</v>
      </c>
      <c r="AR188" s="24" t="s">
        <v>153</v>
      </c>
      <c r="AT188" s="24" t="s">
        <v>148</v>
      </c>
      <c r="AU188" s="24" t="s">
        <v>144</v>
      </c>
      <c r="AY188" s="24" t="s">
        <v>143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24" t="s">
        <v>85</v>
      </c>
      <c r="BK188" s="208">
        <f>ROUND(I188*H188,2)</f>
        <v>0</v>
      </c>
      <c r="BL188" s="24" t="s">
        <v>153</v>
      </c>
      <c r="BM188" s="24" t="s">
        <v>284</v>
      </c>
    </row>
    <row r="189" spans="2:51" s="11" customFormat="1" ht="13.5">
      <c r="B189" s="209"/>
      <c r="C189" s="210"/>
      <c r="D189" s="211" t="s">
        <v>155</v>
      </c>
      <c r="E189" s="212" t="s">
        <v>33</v>
      </c>
      <c r="F189" s="213" t="s">
        <v>285</v>
      </c>
      <c r="G189" s="210"/>
      <c r="H189" s="214">
        <v>4.92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155</v>
      </c>
      <c r="AU189" s="220" t="s">
        <v>144</v>
      </c>
      <c r="AV189" s="11" t="s">
        <v>87</v>
      </c>
      <c r="AW189" s="11" t="s">
        <v>40</v>
      </c>
      <c r="AX189" s="11" t="s">
        <v>77</v>
      </c>
      <c r="AY189" s="220" t="s">
        <v>143</v>
      </c>
    </row>
    <row r="190" spans="2:51" s="11" customFormat="1" ht="13.5">
      <c r="B190" s="209"/>
      <c r="C190" s="210"/>
      <c r="D190" s="211" t="s">
        <v>155</v>
      </c>
      <c r="E190" s="212" t="s">
        <v>33</v>
      </c>
      <c r="F190" s="213" t="s">
        <v>286</v>
      </c>
      <c r="G190" s="210"/>
      <c r="H190" s="214">
        <v>2.16</v>
      </c>
      <c r="I190" s="215"/>
      <c r="J190" s="210"/>
      <c r="K190" s="210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155</v>
      </c>
      <c r="AU190" s="220" t="s">
        <v>144</v>
      </c>
      <c r="AV190" s="11" t="s">
        <v>87</v>
      </c>
      <c r="AW190" s="11" t="s">
        <v>40</v>
      </c>
      <c r="AX190" s="11" t="s">
        <v>77</v>
      </c>
      <c r="AY190" s="220" t="s">
        <v>143</v>
      </c>
    </row>
    <row r="191" spans="2:51" s="13" customFormat="1" ht="13.5">
      <c r="B191" s="232"/>
      <c r="C191" s="233"/>
      <c r="D191" s="234" t="s">
        <v>155</v>
      </c>
      <c r="E191" s="235" t="s">
        <v>33</v>
      </c>
      <c r="F191" s="236" t="s">
        <v>200</v>
      </c>
      <c r="G191" s="233"/>
      <c r="H191" s="237">
        <v>7.08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155</v>
      </c>
      <c r="AU191" s="243" t="s">
        <v>144</v>
      </c>
      <c r="AV191" s="13" t="s">
        <v>153</v>
      </c>
      <c r="AW191" s="13" t="s">
        <v>40</v>
      </c>
      <c r="AX191" s="13" t="s">
        <v>85</v>
      </c>
      <c r="AY191" s="243" t="s">
        <v>143</v>
      </c>
    </row>
    <row r="192" spans="2:65" s="1" customFormat="1" ht="20.45" customHeight="1">
      <c r="B192" s="42"/>
      <c r="C192" s="197" t="s">
        <v>287</v>
      </c>
      <c r="D192" s="197" t="s">
        <v>148</v>
      </c>
      <c r="E192" s="198" t="s">
        <v>288</v>
      </c>
      <c r="F192" s="199" t="s">
        <v>289</v>
      </c>
      <c r="G192" s="200" t="s">
        <v>151</v>
      </c>
      <c r="H192" s="201">
        <v>30.572</v>
      </c>
      <c r="I192" s="202"/>
      <c r="J192" s="203">
        <f>ROUND(I192*H192,2)</f>
        <v>0</v>
      </c>
      <c r="K192" s="199" t="s">
        <v>152</v>
      </c>
      <c r="L192" s="62"/>
      <c r="M192" s="204" t="s">
        <v>33</v>
      </c>
      <c r="N192" s="205" t="s">
        <v>48</v>
      </c>
      <c r="O192" s="43"/>
      <c r="P192" s="206">
        <f>O192*H192</f>
        <v>0</v>
      </c>
      <c r="Q192" s="206">
        <v>0</v>
      </c>
      <c r="R192" s="206">
        <f>Q192*H192</f>
        <v>0</v>
      </c>
      <c r="S192" s="206">
        <v>0.01695</v>
      </c>
      <c r="T192" s="207">
        <f>S192*H192</f>
        <v>0.5181954</v>
      </c>
      <c r="AR192" s="24" t="s">
        <v>153</v>
      </c>
      <c r="AT192" s="24" t="s">
        <v>148</v>
      </c>
      <c r="AU192" s="24" t="s">
        <v>144</v>
      </c>
      <c r="AY192" s="24" t="s">
        <v>143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24" t="s">
        <v>85</v>
      </c>
      <c r="BK192" s="208">
        <f>ROUND(I192*H192,2)</f>
        <v>0</v>
      </c>
      <c r="BL192" s="24" t="s">
        <v>153</v>
      </c>
      <c r="BM192" s="24" t="s">
        <v>290</v>
      </c>
    </row>
    <row r="193" spans="2:51" s="11" customFormat="1" ht="13.5">
      <c r="B193" s="209"/>
      <c r="C193" s="210"/>
      <c r="D193" s="211" t="s">
        <v>155</v>
      </c>
      <c r="E193" s="212" t="s">
        <v>33</v>
      </c>
      <c r="F193" s="213" t="s">
        <v>156</v>
      </c>
      <c r="G193" s="210"/>
      <c r="H193" s="214">
        <v>15.478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155</v>
      </c>
      <c r="AU193" s="220" t="s">
        <v>144</v>
      </c>
      <c r="AV193" s="11" t="s">
        <v>87</v>
      </c>
      <c r="AW193" s="11" t="s">
        <v>40</v>
      </c>
      <c r="AX193" s="11" t="s">
        <v>77</v>
      </c>
      <c r="AY193" s="220" t="s">
        <v>143</v>
      </c>
    </row>
    <row r="194" spans="2:51" s="11" customFormat="1" ht="13.5">
      <c r="B194" s="209"/>
      <c r="C194" s="210"/>
      <c r="D194" s="211" t="s">
        <v>155</v>
      </c>
      <c r="E194" s="212" t="s">
        <v>33</v>
      </c>
      <c r="F194" s="213" t="s">
        <v>157</v>
      </c>
      <c r="G194" s="210"/>
      <c r="H194" s="214">
        <v>0.231</v>
      </c>
      <c r="I194" s="215"/>
      <c r="J194" s="210"/>
      <c r="K194" s="210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155</v>
      </c>
      <c r="AU194" s="220" t="s">
        <v>144</v>
      </c>
      <c r="AV194" s="11" t="s">
        <v>87</v>
      </c>
      <c r="AW194" s="11" t="s">
        <v>40</v>
      </c>
      <c r="AX194" s="11" t="s">
        <v>77</v>
      </c>
      <c r="AY194" s="220" t="s">
        <v>143</v>
      </c>
    </row>
    <row r="195" spans="2:51" s="12" customFormat="1" ht="13.5">
      <c r="B195" s="221"/>
      <c r="C195" s="222"/>
      <c r="D195" s="211" t="s">
        <v>155</v>
      </c>
      <c r="E195" s="223" t="s">
        <v>33</v>
      </c>
      <c r="F195" s="224" t="s">
        <v>158</v>
      </c>
      <c r="G195" s="222"/>
      <c r="H195" s="225">
        <v>15.709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155</v>
      </c>
      <c r="AU195" s="231" t="s">
        <v>144</v>
      </c>
      <c r="AV195" s="12" t="s">
        <v>144</v>
      </c>
      <c r="AW195" s="12" t="s">
        <v>40</v>
      </c>
      <c r="AX195" s="12" t="s">
        <v>77</v>
      </c>
      <c r="AY195" s="231" t="s">
        <v>143</v>
      </c>
    </row>
    <row r="196" spans="2:51" s="11" customFormat="1" ht="13.5">
      <c r="B196" s="209"/>
      <c r="C196" s="210"/>
      <c r="D196" s="211" t="s">
        <v>155</v>
      </c>
      <c r="E196" s="212" t="s">
        <v>33</v>
      </c>
      <c r="F196" s="213" t="s">
        <v>159</v>
      </c>
      <c r="G196" s="210"/>
      <c r="H196" s="214">
        <v>14.863</v>
      </c>
      <c r="I196" s="215"/>
      <c r="J196" s="210"/>
      <c r="K196" s="210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155</v>
      </c>
      <c r="AU196" s="220" t="s">
        <v>144</v>
      </c>
      <c r="AV196" s="11" t="s">
        <v>87</v>
      </c>
      <c r="AW196" s="11" t="s">
        <v>40</v>
      </c>
      <c r="AX196" s="11" t="s">
        <v>77</v>
      </c>
      <c r="AY196" s="220" t="s">
        <v>143</v>
      </c>
    </row>
    <row r="197" spans="2:51" s="12" customFormat="1" ht="13.5">
      <c r="B197" s="221"/>
      <c r="C197" s="222"/>
      <c r="D197" s="211" t="s">
        <v>155</v>
      </c>
      <c r="E197" s="223" t="s">
        <v>33</v>
      </c>
      <c r="F197" s="224" t="s">
        <v>160</v>
      </c>
      <c r="G197" s="222"/>
      <c r="H197" s="225">
        <v>14.863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155</v>
      </c>
      <c r="AU197" s="231" t="s">
        <v>144</v>
      </c>
      <c r="AV197" s="12" t="s">
        <v>144</v>
      </c>
      <c r="AW197" s="12" t="s">
        <v>40</v>
      </c>
      <c r="AX197" s="12" t="s">
        <v>77</v>
      </c>
      <c r="AY197" s="231" t="s">
        <v>143</v>
      </c>
    </row>
    <row r="198" spans="2:51" s="13" customFormat="1" ht="13.5">
      <c r="B198" s="232"/>
      <c r="C198" s="233"/>
      <c r="D198" s="234" t="s">
        <v>155</v>
      </c>
      <c r="E198" s="235" t="s">
        <v>33</v>
      </c>
      <c r="F198" s="236" t="s">
        <v>291</v>
      </c>
      <c r="G198" s="233"/>
      <c r="H198" s="237">
        <v>30.572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155</v>
      </c>
      <c r="AU198" s="243" t="s">
        <v>144</v>
      </c>
      <c r="AV198" s="13" t="s">
        <v>153</v>
      </c>
      <c r="AW198" s="13" t="s">
        <v>40</v>
      </c>
      <c r="AX198" s="13" t="s">
        <v>85</v>
      </c>
      <c r="AY198" s="243" t="s">
        <v>143</v>
      </c>
    </row>
    <row r="199" spans="2:65" s="1" customFormat="1" ht="40.15" customHeight="1">
      <c r="B199" s="42"/>
      <c r="C199" s="197" t="s">
        <v>292</v>
      </c>
      <c r="D199" s="197" t="s">
        <v>148</v>
      </c>
      <c r="E199" s="198" t="s">
        <v>293</v>
      </c>
      <c r="F199" s="199" t="s">
        <v>294</v>
      </c>
      <c r="G199" s="200" t="s">
        <v>151</v>
      </c>
      <c r="H199" s="201">
        <v>30.572</v>
      </c>
      <c r="I199" s="202"/>
      <c r="J199" s="203">
        <f>ROUND(I199*H199,2)</f>
        <v>0</v>
      </c>
      <c r="K199" s="199" t="s">
        <v>152</v>
      </c>
      <c r="L199" s="62"/>
      <c r="M199" s="204" t="s">
        <v>33</v>
      </c>
      <c r="N199" s="205" t="s">
        <v>48</v>
      </c>
      <c r="O199" s="43"/>
      <c r="P199" s="206">
        <f>O199*H199</f>
        <v>0</v>
      </c>
      <c r="Q199" s="206">
        <v>0</v>
      </c>
      <c r="R199" s="206">
        <f>Q199*H199</f>
        <v>0</v>
      </c>
      <c r="S199" s="206">
        <v>0.00175</v>
      </c>
      <c r="T199" s="207">
        <f>S199*H199</f>
        <v>0.053501</v>
      </c>
      <c r="AR199" s="24" t="s">
        <v>153</v>
      </c>
      <c r="AT199" s="24" t="s">
        <v>148</v>
      </c>
      <c r="AU199" s="24" t="s">
        <v>144</v>
      </c>
      <c r="AY199" s="24" t="s">
        <v>143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24" t="s">
        <v>85</v>
      </c>
      <c r="BK199" s="208">
        <f>ROUND(I199*H199,2)</f>
        <v>0</v>
      </c>
      <c r="BL199" s="24" t="s">
        <v>153</v>
      </c>
      <c r="BM199" s="24" t="s">
        <v>295</v>
      </c>
    </row>
    <row r="200" spans="2:51" s="11" customFormat="1" ht="13.5">
      <c r="B200" s="209"/>
      <c r="C200" s="210"/>
      <c r="D200" s="211" t="s">
        <v>155</v>
      </c>
      <c r="E200" s="212" t="s">
        <v>33</v>
      </c>
      <c r="F200" s="213" t="s">
        <v>156</v>
      </c>
      <c r="G200" s="210"/>
      <c r="H200" s="214">
        <v>15.478</v>
      </c>
      <c r="I200" s="215"/>
      <c r="J200" s="210"/>
      <c r="K200" s="210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155</v>
      </c>
      <c r="AU200" s="220" t="s">
        <v>144</v>
      </c>
      <c r="AV200" s="11" t="s">
        <v>87</v>
      </c>
      <c r="AW200" s="11" t="s">
        <v>40</v>
      </c>
      <c r="AX200" s="11" t="s">
        <v>77</v>
      </c>
      <c r="AY200" s="220" t="s">
        <v>143</v>
      </c>
    </row>
    <row r="201" spans="2:51" s="11" customFormat="1" ht="13.5">
      <c r="B201" s="209"/>
      <c r="C201" s="210"/>
      <c r="D201" s="211" t="s">
        <v>155</v>
      </c>
      <c r="E201" s="212" t="s">
        <v>33</v>
      </c>
      <c r="F201" s="213" t="s">
        <v>157</v>
      </c>
      <c r="G201" s="210"/>
      <c r="H201" s="214">
        <v>0.231</v>
      </c>
      <c r="I201" s="215"/>
      <c r="J201" s="210"/>
      <c r="K201" s="210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155</v>
      </c>
      <c r="AU201" s="220" t="s">
        <v>144</v>
      </c>
      <c r="AV201" s="11" t="s">
        <v>87</v>
      </c>
      <c r="AW201" s="11" t="s">
        <v>40</v>
      </c>
      <c r="AX201" s="11" t="s">
        <v>77</v>
      </c>
      <c r="AY201" s="220" t="s">
        <v>143</v>
      </c>
    </row>
    <row r="202" spans="2:51" s="12" customFormat="1" ht="13.5">
      <c r="B202" s="221"/>
      <c r="C202" s="222"/>
      <c r="D202" s="211" t="s">
        <v>155</v>
      </c>
      <c r="E202" s="223" t="s">
        <v>33</v>
      </c>
      <c r="F202" s="224" t="s">
        <v>158</v>
      </c>
      <c r="G202" s="222"/>
      <c r="H202" s="225">
        <v>15.709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155</v>
      </c>
      <c r="AU202" s="231" t="s">
        <v>144</v>
      </c>
      <c r="AV202" s="12" t="s">
        <v>144</v>
      </c>
      <c r="AW202" s="12" t="s">
        <v>40</v>
      </c>
      <c r="AX202" s="12" t="s">
        <v>77</v>
      </c>
      <c r="AY202" s="231" t="s">
        <v>143</v>
      </c>
    </row>
    <row r="203" spans="2:51" s="11" customFormat="1" ht="13.5">
      <c r="B203" s="209"/>
      <c r="C203" s="210"/>
      <c r="D203" s="211" t="s">
        <v>155</v>
      </c>
      <c r="E203" s="212" t="s">
        <v>33</v>
      </c>
      <c r="F203" s="213" t="s">
        <v>159</v>
      </c>
      <c r="G203" s="210"/>
      <c r="H203" s="214">
        <v>14.863</v>
      </c>
      <c r="I203" s="215"/>
      <c r="J203" s="210"/>
      <c r="K203" s="210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155</v>
      </c>
      <c r="AU203" s="220" t="s">
        <v>144</v>
      </c>
      <c r="AV203" s="11" t="s">
        <v>87</v>
      </c>
      <c r="AW203" s="11" t="s">
        <v>40</v>
      </c>
      <c r="AX203" s="11" t="s">
        <v>77</v>
      </c>
      <c r="AY203" s="220" t="s">
        <v>143</v>
      </c>
    </row>
    <row r="204" spans="2:51" s="12" customFormat="1" ht="13.5">
      <c r="B204" s="221"/>
      <c r="C204" s="222"/>
      <c r="D204" s="211" t="s">
        <v>155</v>
      </c>
      <c r="E204" s="223" t="s">
        <v>33</v>
      </c>
      <c r="F204" s="224" t="s">
        <v>160</v>
      </c>
      <c r="G204" s="222"/>
      <c r="H204" s="225">
        <v>14.863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155</v>
      </c>
      <c r="AU204" s="231" t="s">
        <v>144</v>
      </c>
      <c r="AV204" s="12" t="s">
        <v>144</v>
      </c>
      <c r="AW204" s="12" t="s">
        <v>40</v>
      </c>
      <c r="AX204" s="12" t="s">
        <v>77</v>
      </c>
      <c r="AY204" s="231" t="s">
        <v>143</v>
      </c>
    </row>
    <row r="205" spans="2:51" s="13" customFormat="1" ht="13.5">
      <c r="B205" s="232"/>
      <c r="C205" s="233"/>
      <c r="D205" s="234" t="s">
        <v>155</v>
      </c>
      <c r="E205" s="235" t="s">
        <v>33</v>
      </c>
      <c r="F205" s="236" t="s">
        <v>291</v>
      </c>
      <c r="G205" s="233"/>
      <c r="H205" s="237">
        <v>30.572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155</v>
      </c>
      <c r="AU205" s="243" t="s">
        <v>144</v>
      </c>
      <c r="AV205" s="13" t="s">
        <v>153</v>
      </c>
      <c r="AW205" s="13" t="s">
        <v>40</v>
      </c>
      <c r="AX205" s="13" t="s">
        <v>85</v>
      </c>
      <c r="AY205" s="243" t="s">
        <v>143</v>
      </c>
    </row>
    <row r="206" spans="2:65" s="1" customFormat="1" ht="20.45" customHeight="1">
      <c r="B206" s="42"/>
      <c r="C206" s="197" t="s">
        <v>296</v>
      </c>
      <c r="D206" s="197" t="s">
        <v>148</v>
      </c>
      <c r="E206" s="198" t="s">
        <v>297</v>
      </c>
      <c r="F206" s="199" t="s">
        <v>298</v>
      </c>
      <c r="G206" s="200" t="s">
        <v>151</v>
      </c>
      <c r="H206" s="201">
        <v>6.996</v>
      </c>
      <c r="I206" s="202"/>
      <c r="J206" s="203">
        <f>ROUND(I206*H206,2)</f>
        <v>0</v>
      </c>
      <c r="K206" s="199" t="s">
        <v>152</v>
      </c>
      <c r="L206" s="62"/>
      <c r="M206" s="204" t="s">
        <v>33</v>
      </c>
      <c r="N206" s="205" t="s">
        <v>48</v>
      </c>
      <c r="O206" s="43"/>
      <c r="P206" s="206">
        <f>O206*H206</f>
        <v>0</v>
      </c>
      <c r="Q206" s="206">
        <v>0</v>
      </c>
      <c r="R206" s="206">
        <f>Q206*H206</f>
        <v>0</v>
      </c>
      <c r="S206" s="206">
        <v>0.02465</v>
      </c>
      <c r="T206" s="207">
        <f>S206*H206</f>
        <v>0.1724514</v>
      </c>
      <c r="AR206" s="24" t="s">
        <v>153</v>
      </c>
      <c r="AT206" s="24" t="s">
        <v>148</v>
      </c>
      <c r="AU206" s="24" t="s">
        <v>144</v>
      </c>
      <c r="AY206" s="24" t="s">
        <v>143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24" t="s">
        <v>85</v>
      </c>
      <c r="BK206" s="208">
        <f>ROUND(I206*H206,2)</f>
        <v>0</v>
      </c>
      <c r="BL206" s="24" t="s">
        <v>153</v>
      </c>
      <c r="BM206" s="24" t="s">
        <v>299</v>
      </c>
    </row>
    <row r="207" spans="2:51" s="11" customFormat="1" ht="13.5">
      <c r="B207" s="209"/>
      <c r="C207" s="210"/>
      <c r="D207" s="211" t="s">
        <v>155</v>
      </c>
      <c r="E207" s="212" t="s">
        <v>33</v>
      </c>
      <c r="F207" s="213" t="s">
        <v>300</v>
      </c>
      <c r="G207" s="210"/>
      <c r="H207" s="214">
        <v>3.69</v>
      </c>
      <c r="I207" s="215"/>
      <c r="J207" s="210"/>
      <c r="K207" s="210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155</v>
      </c>
      <c r="AU207" s="220" t="s">
        <v>144</v>
      </c>
      <c r="AV207" s="11" t="s">
        <v>87</v>
      </c>
      <c r="AW207" s="11" t="s">
        <v>40</v>
      </c>
      <c r="AX207" s="11" t="s">
        <v>77</v>
      </c>
      <c r="AY207" s="220" t="s">
        <v>143</v>
      </c>
    </row>
    <row r="208" spans="2:51" s="11" customFormat="1" ht="13.5">
      <c r="B208" s="209"/>
      <c r="C208" s="210"/>
      <c r="D208" s="211" t="s">
        <v>155</v>
      </c>
      <c r="E208" s="212" t="s">
        <v>33</v>
      </c>
      <c r="F208" s="213" t="s">
        <v>157</v>
      </c>
      <c r="G208" s="210"/>
      <c r="H208" s="214">
        <v>0.231</v>
      </c>
      <c r="I208" s="215"/>
      <c r="J208" s="210"/>
      <c r="K208" s="210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155</v>
      </c>
      <c r="AU208" s="220" t="s">
        <v>144</v>
      </c>
      <c r="AV208" s="11" t="s">
        <v>87</v>
      </c>
      <c r="AW208" s="11" t="s">
        <v>40</v>
      </c>
      <c r="AX208" s="11" t="s">
        <v>77</v>
      </c>
      <c r="AY208" s="220" t="s">
        <v>143</v>
      </c>
    </row>
    <row r="209" spans="2:51" s="12" customFormat="1" ht="13.5">
      <c r="B209" s="221"/>
      <c r="C209" s="222"/>
      <c r="D209" s="211" t="s">
        <v>155</v>
      </c>
      <c r="E209" s="223" t="s">
        <v>33</v>
      </c>
      <c r="F209" s="224" t="s">
        <v>158</v>
      </c>
      <c r="G209" s="222"/>
      <c r="H209" s="225">
        <v>3.921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155</v>
      </c>
      <c r="AU209" s="231" t="s">
        <v>144</v>
      </c>
      <c r="AV209" s="12" t="s">
        <v>144</v>
      </c>
      <c r="AW209" s="12" t="s">
        <v>40</v>
      </c>
      <c r="AX209" s="12" t="s">
        <v>77</v>
      </c>
      <c r="AY209" s="231" t="s">
        <v>143</v>
      </c>
    </row>
    <row r="210" spans="2:51" s="11" customFormat="1" ht="13.5">
      <c r="B210" s="209"/>
      <c r="C210" s="210"/>
      <c r="D210" s="211" t="s">
        <v>155</v>
      </c>
      <c r="E210" s="212" t="s">
        <v>33</v>
      </c>
      <c r="F210" s="213" t="s">
        <v>301</v>
      </c>
      <c r="G210" s="210"/>
      <c r="H210" s="214">
        <v>3.075</v>
      </c>
      <c r="I210" s="215"/>
      <c r="J210" s="210"/>
      <c r="K210" s="210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155</v>
      </c>
      <c r="AU210" s="220" t="s">
        <v>144</v>
      </c>
      <c r="AV210" s="11" t="s">
        <v>87</v>
      </c>
      <c r="AW210" s="11" t="s">
        <v>40</v>
      </c>
      <c r="AX210" s="11" t="s">
        <v>77</v>
      </c>
      <c r="AY210" s="220" t="s">
        <v>143</v>
      </c>
    </row>
    <row r="211" spans="2:51" s="12" customFormat="1" ht="13.5">
      <c r="B211" s="221"/>
      <c r="C211" s="222"/>
      <c r="D211" s="211" t="s">
        <v>155</v>
      </c>
      <c r="E211" s="223" t="s">
        <v>33</v>
      </c>
      <c r="F211" s="224" t="s">
        <v>160</v>
      </c>
      <c r="G211" s="222"/>
      <c r="H211" s="225">
        <v>3.075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155</v>
      </c>
      <c r="AU211" s="231" t="s">
        <v>144</v>
      </c>
      <c r="AV211" s="12" t="s">
        <v>144</v>
      </c>
      <c r="AW211" s="12" t="s">
        <v>40</v>
      </c>
      <c r="AX211" s="12" t="s">
        <v>77</v>
      </c>
      <c r="AY211" s="231" t="s">
        <v>143</v>
      </c>
    </row>
    <row r="212" spans="2:51" s="13" customFormat="1" ht="13.5">
      <c r="B212" s="232"/>
      <c r="C212" s="233"/>
      <c r="D212" s="234" t="s">
        <v>155</v>
      </c>
      <c r="E212" s="235" t="s">
        <v>33</v>
      </c>
      <c r="F212" s="236" t="s">
        <v>291</v>
      </c>
      <c r="G212" s="233"/>
      <c r="H212" s="237">
        <v>6.996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155</v>
      </c>
      <c r="AU212" s="243" t="s">
        <v>144</v>
      </c>
      <c r="AV212" s="13" t="s">
        <v>153</v>
      </c>
      <c r="AW212" s="13" t="s">
        <v>40</v>
      </c>
      <c r="AX212" s="13" t="s">
        <v>85</v>
      </c>
      <c r="AY212" s="243" t="s">
        <v>143</v>
      </c>
    </row>
    <row r="213" spans="2:65" s="1" customFormat="1" ht="20.45" customHeight="1">
      <c r="B213" s="42"/>
      <c r="C213" s="197" t="s">
        <v>302</v>
      </c>
      <c r="D213" s="197" t="s">
        <v>148</v>
      </c>
      <c r="E213" s="198" t="s">
        <v>303</v>
      </c>
      <c r="F213" s="199" t="s">
        <v>304</v>
      </c>
      <c r="G213" s="200" t="s">
        <v>151</v>
      </c>
      <c r="H213" s="201">
        <v>23.576</v>
      </c>
      <c r="I213" s="202"/>
      <c r="J213" s="203">
        <f>ROUND(I213*H213,2)</f>
        <v>0</v>
      </c>
      <c r="K213" s="199" t="s">
        <v>152</v>
      </c>
      <c r="L213" s="62"/>
      <c r="M213" s="204" t="s">
        <v>33</v>
      </c>
      <c r="N213" s="205" t="s">
        <v>48</v>
      </c>
      <c r="O213" s="43"/>
      <c r="P213" s="206">
        <f>O213*H213</f>
        <v>0</v>
      </c>
      <c r="Q213" s="206">
        <v>0</v>
      </c>
      <c r="R213" s="206">
        <f>Q213*H213</f>
        <v>0</v>
      </c>
      <c r="S213" s="206">
        <v>0.02465</v>
      </c>
      <c r="T213" s="207">
        <f>S213*H213</f>
        <v>0.5811484</v>
      </c>
      <c r="AR213" s="24" t="s">
        <v>153</v>
      </c>
      <c r="AT213" s="24" t="s">
        <v>148</v>
      </c>
      <c r="AU213" s="24" t="s">
        <v>144</v>
      </c>
      <c r="AY213" s="24" t="s">
        <v>143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24" t="s">
        <v>85</v>
      </c>
      <c r="BK213" s="208">
        <f>ROUND(I213*H213,2)</f>
        <v>0</v>
      </c>
      <c r="BL213" s="24" t="s">
        <v>153</v>
      </c>
      <c r="BM213" s="24" t="s">
        <v>305</v>
      </c>
    </row>
    <row r="214" spans="2:51" s="11" customFormat="1" ht="13.5">
      <c r="B214" s="209"/>
      <c r="C214" s="210"/>
      <c r="D214" s="211" t="s">
        <v>155</v>
      </c>
      <c r="E214" s="212" t="s">
        <v>33</v>
      </c>
      <c r="F214" s="213" t="s">
        <v>306</v>
      </c>
      <c r="G214" s="210"/>
      <c r="H214" s="214">
        <v>11.788</v>
      </c>
      <c r="I214" s="215"/>
      <c r="J214" s="210"/>
      <c r="K214" s="210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155</v>
      </c>
      <c r="AU214" s="220" t="s">
        <v>144</v>
      </c>
      <c r="AV214" s="11" t="s">
        <v>87</v>
      </c>
      <c r="AW214" s="11" t="s">
        <v>40</v>
      </c>
      <c r="AX214" s="11" t="s">
        <v>77</v>
      </c>
      <c r="AY214" s="220" t="s">
        <v>143</v>
      </c>
    </row>
    <row r="215" spans="2:51" s="12" customFormat="1" ht="13.5">
      <c r="B215" s="221"/>
      <c r="C215" s="222"/>
      <c r="D215" s="211" t="s">
        <v>155</v>
      </c>
      <c r="E215" s="223" t="s">
        <v>33</v>
      </c>
      <c r="F215" s="224" t="s">
        <v>158</v>
      </c>
      <c r="G215" s="222"/>
      <c r="H215" s="225">
        <v>11.788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155</v>
      </c>
      <c r="AU215" s="231" t="s">
        <v>144</v>
      </c>
      <c r="AV215" s="12" t="s">
        <v>144</v>
      </c>
      <c r="AW215" s="12" t="s">
        <v>40</v>
      </c>
      <c r="AX215" s="12" t="s">
        <v>77</v>
      </c>
      <c r="AY215" s="231" t="s">
        <v>143</v>
      </c>
    </row>
    <row r="216" spans="2:51" s="11" customFormat="1" ht="13.5">
      <c r="B216" s="209"/>
      <c r="C216" s="210"/>
      <c r="D216" s="211" t="s">
        <v>155</v>
      </c>
      <c r="E216" s="212" t="s">
        <v>33</v>
      </c>
      <c r="F216" s="213" t="s">
        <v>306</v>
      </c>
      <c r="G216" s="210"/>
      <c r="H216" s="214">
        <v>11.788</v>
      </c>
      <c r="I216" s="215"/>
      <c r="J216" s="210"/>
      <c r="K216" s="210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155</v>
      </c>
      <c r="AU216" s="220" t="s">
        <v>144</v>
      </c>
      <c r="AV216" s="11" t="s">
        <v>87</v>
      </c>
      <c r="AW216" s="11" t="s">
        <v>40</v>
      </c>
      <c r="AX216" s="11" t="s">
        <v>77</v>
      </c>
      <c r="AY216" s="220" t="s">
        <v>143</v>
      </c>
    </row>
    <row r="217" spans="2:51" s="12" customFormat="1" ht="13.5">
      <c r="B217" s="221"/>
      <c r="C217" s="222"/>
      <c r="D217" s="211" t="s">
        <v>155</v>
      </c>
      <c r="E217" s="223" t="s">
        <v>33</v>
      </c>
      <c r="F217" s="224" t="s">
        <v>160</v>
      </c>
      <c r="G217" s="222"/>
      <c r="H217" s="225">
        <v>11.788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155</v>
      </c>
      <c r="AU217" s="231" t="s">
        <v>144</v>
      </c>
      <c r="AV217" s="12" t="s">
        <v>144</v>
      </c>
      <c r="AW217" s="12" t="s">
        <v>40</v>
      </c>
      <c r="AX217" s="12" t="s">
        <v>77</v>
      </c>
      <c r="AY217" s="231" t="s">
        <v>143</v>
      </c>
    </row>
    <row r="218" spans="2:51" s="13" customFormat="1" ht="13.5">
      <c r="B218" s="232"/>
      <c r="C218" s="233"/>
      <c r="D218" s="234" t="s">
        <v>155</v>
      </c>
      <c r="E218" s="235" t="s">
        <v>33</v>
      </c>
      <c r="F218" s="236" t="s">
        <v>307</v>
      </c>
      <c r="G218" s="233"/>
      <c r="H218" s="237">
        <v>23.576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155</v>
      </c>
      <c r="AU218" s="243" t="s">
        <v>144</v>
      </c>
      <c r="AV218" s="13" t="s">
        <v>153</v>
      </c>
      <c r="AW218" s="13" t="s">
        <v>40</v>
      </c>
      <c r="AX218" s="13" t="s">
        <v>85</v>
      </c>
      <c r="AY218" s="243" t="s">
        <v>143</v>
      </c>
    </row>
    <row r="219" spans="2:65" s="1" customFormat="1" ht="20.45" customHeight="1">
      <c r="B219" s="42"/>
      <c r="C219" s="197" t="s">
        <v>308</v>
      </c>
      <c r="D219" s="197" t="s">
        <v>148</v>
      </c>
      <c r="E219" s="198" t="s">
        <v>309</v>
      </c>
      <c r="F219" s="199" t="s">
        <v>310</v>
      </c>
      <c r="G219" s="200" t="s">
        <v>164</v>
      </c>
      <c r="H219" s="201">
        <v>35.92</v>
      </c>
      <c r="I219" s="202"/>
      <c r="J219" s="203">
        <f>ROUND(I219*H219,2)</f>
        <v>0</v>
      </c>
      <c r="K219" s="199" t="s">
        <v>152</v>
      </c>
      <c r="L219" s="62"/>
      <c r="M219" s="204" t="s">
        <v>33</v>
      </c>
      <c r="N219" s="205" t="s">
        <v>48</v>
      </c>
      <c r="O219" s="43"/>
      <c r="P219" s="206">
        <f>O219*H219</f>
        <v>0</v>
      </c>
      <c r="Q219" s="206">
        <v>0</v>
      </c>
      <c r="R219" s="206">
        <f>Q219*H219</f>
        <v>0</v>
      </c>
      <c r="S219" s="206">
        <v>0.00167</v>
      </c>
      <c r="T219" s="207">
        <f>S219*H219</f>
        <v>0.0599864</v>
      </c>
      <c r="AR219" s="24" t="s">
        <v>153</v>
      </c>
      <c r="AT219" s="24" t="s">
        <v>148</v>
      </c>
      <c r="AU219" s="24" t="s">
        <v>144</v>
      </c>
      <c r="AY219" s="24" t="s">
        <v>143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24" t="s">
        <v>85</v>
      </c>
      <c r="BK219" s="208">
        <f>ROUND(I219*H219,2)</f>
        <v>0</v>
      </c>
      <c r="BL219" s="24" t="s">
        <v>153</v>
      </c>
      <c r="BM219" s="24" t="s">
        <v>311</v>
      </c>
    </row>
    <row r="220" spans="2:51" s="11" customFormat="1" ht="13.5">
      <c r="B220" s="209"/>
      <c r="C220" s="210"/>
      <c r="D220" s="211" t="s">
        <v>155</v>
      </c>
      <c r="E220" s="212" t="s">
        <v>33</v>
      </c>
      <c r="F220" s="213" t="s">
        <v>312</v>
      </c>
      <c r="G220" s="210"/>
      <c r="H220" s="214">
        <v>16.76</v>
      </c>
      <c r="I220" s="215"/>
      <c r="J220" s="210"/>
      <c r="K220" s="210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155</v>
      </c>
      <c r="AU220" s="220" t="s">
        <v>144</v>
      </c>
      <c r="AV220" s="11" t="s">
        <v>87</v>
      </c>
      <c r="AW220" s="11" t="s">
        <v>40</v>
      </c>
      <c r="AX220" s="11" t="s">
        <v>77</v>
      </c>
      <c r="AY220" s="220" t="s">
        <v>143</v>
      </c>
    </row>
    <row r="221" spans="2:51" s="11" customFormat="1" ht="13.5">
      <c r="B221" s="209"/>
      <c r="C221" s="210"/>
      <c r="D221" s="211" t="s">
        <v>155</v>
      </c>
      <c r="E221" s="212" t="s">
        <v>33</v>
      </c>
      <c r="F221" s="213" t="s">
        <v>313</v>
      </c>
      <c r="G221" s="210"/>
      <c r="H221" s="214">
        <v>1.2</v>
      </c>
      <c r="I221" s="215"/>
      <c r="J221" s="210"/>
      <c r="K221" s="210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155</v>
      </c>
      <c r="AU221" s="220" t="s">
        <v>144</v>
      </c>
      <c r="AV221" s="11" t="s">
        <v>87</v>
      </c>
      <c r="AW221" s="11" t="s">
        <v>40</v>
      </c>
      <c r="AX221" s="11" t="s">
        <v>77</v>
      </c>
      <c r="AY221" s="220" t="s">
        <v>143</v>
      </c>
    </row>
    <row r="222" spans="2:51" s="12" customFormat="1" ht="13.5">
      <c r="B222" s="221"/>
      <c r="C222" s="222"/>
      <c r="D222" s="211" t="s">
        <v>155</v>
      </c>
      <c r="E222" s="223" t="s">
        <v>33</v>
      </c>
      <c r="F222" s="224" t="s">
        <v>158</v>
      </c>
      <c r="G222" s="222"/>
      <c r="H222" s="225">
        <v>17.96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155</v>
      </c>
      <c r="AU222" s="231" t="s">
        <v>144</v>
      </c>
      <c r="AV222" s="12" t="s">
        <v>144</v>
      </c>
      <c r="AW222" s="12" t="s">
        <v>40</v>
      </c>
      <c r="AX222" s="12" t="s">
        <v>77</v>
      </c>
      <c r="AY222" s="231" t="s">
        <v>143</v>
      </c>
    </row>
    <row r="223" spans="2:51" s="11" customFormat="1" ht="13.5">
      <c r="B223" s="209"/>
      <c r="C223" s="210"/>
      <c r="D223" s="211" t="s">
        <v>155</v>
      </c>
      <c r="E223" s="212" t="s">
        <v>33</v>
      </c>
      <c r="F223" s="213" t="s">
        <v>314</v>
      </c>
      <c r="G223" s="210"/>
      <c r="H223" s="214">
        <v>17.96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155</v>
      </c>
      <c r="AU223" s="220" t="s">
        <v>144</v>
      </c>
      <c r="AV223" s="11" t="s">
        <v>87</v>
      </c>
      <c r="AW223" s="11" t="s">
        <v>40</v>
      </c>
      <c r="AX223" s="11" t="s">
        <v>77</v>
      </c>
      <c r="AY223" s="220" t="s">
        <v>143</v>
      </c>
    </row>
    <row r="224" spans="2:51" s="12" customFormat="1" ht="13.5">
      <c r="B224" s="221"/>
      <c r="C224" s="222"/>
      <c r="D224" s="211" t="s">
        <v>155</v>
      </c>
      <c r="E224" s="223" t="s">
        <v>33</v>
      </c>
      <c r="F224" s="224" t="s">
        <v>160</v>
      </c>
      <c r="G224" s="222"/>
      <c r="H224" s="225">
        <v>17.96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155</v>
      </c>
      <c r="AU224" s="231" t="s">
        <v>144</v>
      </c>
      <c r="AV224" s="12" t="s">
        <v>144</v>
      </c>
      <c r="AW224" s="12" t="s">
        <v>40</v>
      </c>
      <c r="AX224" s="12" t="s">
        <v>77</v>
      </c>
      <c r="AY224" s="231" t="s">
        <v>143</v>
      </c>
    </row>
    <row r="225" spans="2:51" s="13" customFormat="1" ht="13.5">
      <c r="B225" s="232"/>
      <c r="C225" s="233"/>
      <c r="D225" s="234" t="s">
        <v>155</v>
      </c>
      <c r="E225" s="235" t="s">
        <v>33</v>
      </c>
      <c r="F225" s="236" t="s">
        <v>200</v>
      </c>
      <c r="G225" s="233"/>
      <c r="H225" s="237">
        <v>35.92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155</v>
      </c>
      <c r="AU225" s="243" t="s">
        <v>144</v>
      </c>
      <c r="AV225" s="13" t="s">
        <v>153</v>
      </c>
      <c r="AW225" s="13" t="s">
        <v>40</v>
      </c>
      <c r="AX225" s="13" t="s">
        <v>85</v>
      </c>
      <c r="AY225" s="243" t="s">
        <v>143</v>
      </c>
    </row>
    <row r="226" spans="2:65" s="1" customFormat="1" ht="28.9" customHeight="1">
      <c r="B226" s="42"/>
      <c r="C226" s="197" t="s">
        <v>315</v>
      </c>
      <c r="D226" s="197" t="s">
        <v>148</v>
      </c>
      <c r="E226" s="198" t="s">
        <v>316</v>
      </c>
      <c r="F226" s="199" t="s">
        <v>317</v>
      </c>
      <c r="G226" s="200" t="s">
        <v>318</v>
      </c>
      <c r="H226" s="201">
        <v>3</v>
      </c>
      <c r="I226" s="202"/>
      <c r="J226" s="203">
        <f>ROUND(I226*H226,2)</f>
        <v>0</v>
      </c>
      <c r="K226" s="199" t="s">
        <v>152</v>
      </c>
      <c r="L226" s="62"/>
      <c r="M226" s="204" t="s">
        <v>33</v>
      </c>
      <c r="N226" s="205" t="s">
        <v>48</v>
      </c>
      <c r="O226" s="43"/>
      <c r="P226" s="206">
        <f>O226*H226</f>
        <v>0</v>
      </c>
      <c r="Q226" s="206">
        <v>0</v>
      </c>
      <c r="R226" s="206">
        <f>Q226*H226</f>
        <v>0</v>
      </c>
      <c r="S226" s="206">
        <v>0.005</v>
      </c>
      <c r="T226" s="207">
        <f>S226*H226</f>
        <v>0.015</v>
      </c>
      <c r="AR226" s="24" t="s">
        <v>153</v>
      </c>
      <c r="AT226" s="24" t="s">
        <v>148</v>
      </c>
      <c r="AU226" s="24" t="s">
        <v>144</v>
      </c>
      <c r="AY226" s="24" t="s">
        <v>143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24" t="s">
        <v>85</v>
      </c>
      <c r="BK226" s="208">
        <f>ROUND(I226*H226,2)</f>
        <v>0</v>
      </c>
      <c r="BL226" s="24" t="s">
        <v>153</v>
      </c>
      <c r="BM226" s="24" t="s">
        <v>319</v>
      </c>
    </row>
    <row r="227" spans="2:51" s="11" customFormat="1" ht="13.5">
      <c r="B227" s="209"/>
      <c r="C227" s="210"/>
      <c r="D227" s="234" t="s">
        <v>155</v>
      </c>
      <c r="E227" s="247" t="s">
        <v>33</v>
      </c>
      <c r="F227" s="248" t="s">
        <v>320</v>
      </c>
      <c r="G227" s="210"/>
      <c r="H227" s="249">
        <v>3</v>
      </c>
      <c r="I227" s="215"/>
      <c r="J227" s="210"/>
      <c r="K227" s="210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155</v>
      </c>
      <c r="AU227" s="220" t="s">
        <v>144</v>
      </c>
      <c r="AV227" s="11" t="s">
        <v>87</v>
      </c>
      <c r="AW227" s="11" t="s">
        <v>40</v>
      </c>
      <c r="AX227" s="11" t="s">
        <v>85</v>
      </c>
      <c r="AY227" s="220" t="s">
        <v>143</v>
      </c>
    </row>
    <row r="228" spans="2:65" s="1" customFormat="1" ht="28.9" customHeight="1">
      <c r="B228" s="42"/>
      <c r="C228" s="197" t="s">
        <v>321</v>
      </c>
      <c r="D228" s="197" t="s">
        <v>148</v>
      </c>
      <c r="E228" s="198" t="s">
        <v>322</v>
      </c>
      <c r="F228" s="199" t="s">
        <v>323</v>
      </c>
      <c r="G228" s="200" t="s">
        <v>324</v>
      </c>
      <c r="H228" s="201">
        <v>1.641</v>
      </c>
      <c r="I228" s="202"/>
      <c r="J228" s="203">
        <f>ROUND(I228*H228,2)</f>
        <v>0</v>
      </c>
      <c r="K228" s="199" t="s">
        <v>152</v>
      </c>
      <c r="L228" s="62"/>
      <c r="M228" s="204" t="s">
        <v>33</v>
      </c>
      <c r="N228" s="205" t="s">
        <v>48</v>
      </c>
      <c r="O228" s="43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AR228" s="24" t="s">
        <v>153</v>
      </c>
      <c r="AT228" s="24" t="s">
        <v>148</v>
      </c>
      <c r="AU228" s="24" t="s">
        <v>144</v>
      </c>
      <c r="AY228" s="24" t="s">
        <v>143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24" t="s">
        <v>85</v>
      </c>
      <c r="BK228" s="208">
        <f>ROUND(I228*H228,2)</f>
        <v>0</v>
      </c>
      <c r="BL228" s="24" t="s">
        <v>153</v>
      </c>
      <c r="BM228" s="24" t="s">
        <v>325</v>
      </c>
    </row>
    <row r="229" spans="2:65" s="1" customFormat="1" ht="28.9" customHeight="1">
      <c r="B229" s="42"/>
      <c r="C229" s="197" t="s">
        <v>326</v>
      </c>
      <c r="D229" s="197" t="s">
        <v>148</v>
      </c>
      <c r="E229" s="198" t="s">
        <v>327</v>
      </c>
      <c r="F229" s="199" t="s">
        <v>328</v>
      </c>
      <c r="G229" s="200" t="s">
        <v>324</v>
      </c>
      <c r="H229" s="201">
        <v>1.641</v>
      </c>
      <c r="I229" s="202"/>
      <c r="J229" s="203">
        <f>ROUND(I229*H229,2)</f>
        <v>0</v>
      </c>
      <c r="K229" s="199" t="s">
        <v>152</v>
      </c>
      <c r="L229" s="62"/>
      <c r="M229" s="204" t="s">
        <v>33</v>
      </c>
      <c r="N229" s="205" t="s">
        <v>48</v>
      </c>
      <c r="O229" s="43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AR229" s="24" t="s">
        <v>153</v>
      </c>
      <c r="AT229" s="24" t="s">
        <v>148</v>
      </c>
      <c r="AU229" s="24" t="s">
        <v>144</v>
      </c>
      <c r="AY229" s="24" t="s">
        <v>143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24" t="s">
        <v>85</v>
      </c>
      <c r="BK229" s="208">
        <f>ROUND(I229*H229,2)</f>
        <v>0</v>
      </c>
      <c r="BL229" s="24" t="s">
        <v>153</v>
      </c>
      <c r="BM229" s="24" t="s">
        <v>329</v>
      </c>
    </row>
    <row r="230" spans="2:65" s="1" customFormat="1" ht="28.9" customHeight="1">
      <c r="B230" s="42"/>
      <c r="C230" s="197" t="s">
        <v>330</v>
      </c>
      <c r="D230" s="197" t="s">
        <v>148</v>
      </c>
      <c r="E230" s="198" t="s">
        <v>331</v>
      </c>
      <c r="F230" s="199" t="s">
        <v>332</v>
      </c>
      <c r="G230" s="200" t="s">
        <v>324</v>
      </c>
      <c r="H230" s="201">
        <v>19.692</v>
      </c>
      <c r="I230" s="202"/>
      <c r="J230" s="203">
        <f>ROUND(I230*H230,2)</f>
        <v>0</v>
      </c>
      <c r="K230" s="199" t="s">
        <v>152</v>
      </c>
      <c r="L230" s="62"/>
      <c r="M230" s="204" t="s">
        <v>33</v>
      </c>
      <c r="N230" s="205" t="s">
        <v>48</v>
      </c>
      <c r="O230" s="43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AR230" s="24" t="s">
        <v>153</v>
      </c>
      <c r="AT230" s="24" t="s">
        <v>148</v>
      </c>
      <c r="AU230" s="24" t="s">
        <v>144</v>
      </c>
      <c r="AY230" s="24" t="s">
        <v>143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24" t="s">
        <v>85</v>
      </c>
      <c r="BK230" s="208">
        <f>ROUND(I230*H230,2)</f>
        <v>0</v>
      </c>
      <c r="BL230" s="24" t="s">
        <v>153</v>
      </c>
      <c r="BM230" s="24" t="s">
        <v>333</v>
      </c>
    </row>
    <row r="231" spans="2:51" s="11" customFormat="1" ht="13.5">
      <c r="B231" s="209"/>
      <c r="C231" s="210"/>
      <c r="D231" s="234" t="s">
        <v>155</v>
      </c>
      <c r="E231" s="247" t="s">
        <v>33</v>
      </c>
      <c r="F231" s="248" t="s">
        <v>334</v>
      </c>
      <c r="G231" s="210"/>
      <c r="H231" s="249">
        <v>19.692</v>
      </c>
      <c r="I231" s="215"/>
      <c r="J231" s="210"/>
      <c r="K231" s="210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155</v>
      </c>
      <c r="AU231" s="220" t="s">
        <v>144</v>
      </c>
      <c r="AV231" s="11" t="s">
        <v>87</v>
      </c>
      <c r="AW231" s="11" t="s">
        <v>40</v>
      </c>
      <c r="AX231" s="11" t="s">
        <v>85</v>
      </c>
      <c r="AY231" s="220" t="s">
        <v>143</v>
      </c>
    </row>
    <row r="232" spans="2:65" s="1" customFormat="1" ht="20.45" customHeight="1">
      <c r="B232" s="42"/>
      <c r="C232" s="197" t="s">
        <v>335</v>
      </c>
      <c r="D232" s="197" t="s">
        <v>148</v>
      </c>
      <c r="E232" s="198" t="s">
        <v>336</v>
      </c>
      <c r="F232" s="199" t="s">
        <v>337</v>
      </c>
      <c r="G232" s="200" t="s">
        <v>324</v>
      </c>
      <c r="H232" s="201">
        <v>0.1</v>
      </c>
      <c r="I232" s="202"/>
      <c r="J232" s="203">
        <f>ROUND(I232*H232,2)</f>
        <v>0</v>
      </c>
      <c r="K232" s="199" t="s">
        <v>152</v>
      </c>
      <c r="L232" s="62"/>
      <c r="M232" s="204" t="s">
        <v>33</v>
      </c>
      <c r="N232" s="205" t="s">
        <v>48</v>
      </c>
      <c r="O232" s="43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AR232" s="24" t="s">
        <v>153</v>
      </c>
      <c r="AT232" s="24" t="s">
        <v>148</v>
      </c>
      <c r="AU232" s="24" t="s">
        <v>144</v>
      </c>
      <c r="AY232" s="24" t="s">
        <v>143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24" t="s">
        <v>85</v>
      </c>
      <c r="BK232" s="208">
        <f>ROUND(I232*H232,2)</f>
        <v>0</v>
      </c>
      <c r="BL232" s="24" t="s">
        <v>153</v>
      </c>
      <c r="BM232" s="24" t="s">
        <v>338</v>
      </c>
    </row>
    <row r="233" spans="2:65" s="1" customFormat="1" ht="20.45" customHeight="1">
      <c r="B233" s="42"/>
      <c r="C233" s="197" t="s">
        <v>339</v>
      </c>
      <c r="D233" s="197" t="s">
        <v>148</v>
      </c>
      <c r="E233" s="198" t="s">
        <v>340</v>
      </c>
      <c r="F233" s="199" t="s">
        <v>341</v>
      </c>
      <c r="G233" s="200" t="s">
        <v>324</v>
      </c>
      <c r="H233" s="201">
        <v>1.427</v>
      </c>
      <c r="I233" s="202"/>
      <c r="J233" s="203">
        <f>ROUND(I233*H233,2)</f>
        <v>0</v>
      </c>
      <c r="K233" s="199" t="s">
        <v>152</v>
      </c>
      <c r="L233" s="62"/>
      <c r="M233" s="204" t="s">
        <v>33</v>
      </c>
      <c r="N233" s="205" t="s">
        <v>48</v>
      </c>
      <c r="O233" s="43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AR233" s="24" t="s">
        <v>153</v>
      </c>
      <c r="AT233" s="24" t="s">
        <v>148</v>
      </c>
      <c r="AU233" s="24" t="s">
        <v>144</v>
      </c>
      <c r="AY233" s="24" t="s">
        <v>143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24" t="s">
        <v>85</v>
      </c>
      <c r="BK233" s="208">
        <f>ROUND(I233*H233,2)</f>
        <v>0</v>
      </c>
      <c r="BL233" s="24" t="s">
        <v>153</v>
      </c>
      <c r="BM233" s="24" t="s">
        <v>342</v>
      </c>
    </row>
    <row r="234" spans="2:65" s="1" customFormat="1" ht="28.9" customHeight="1">
      <c r="B234" s="42"/>
      <c r="C234" s="197" t="s">
        <v>343</v>
      </c>
      <c r="D234" s="197" t="s">
        <v>148</v>
      </c>
      <c r="E234" s="198" t="s">
        <v>344</v>
      </c>
      <c r="F234" s="199" t="s">
        <v>345</v>
      </c>
      <c r="G234" s="200" t="s">
        <v>324</v>
      </c>
      <c r="H234" s="201">
        <v>0.054</v>
      </c>
      <c r="I234" s="202"/>
      <c r="J234" s="203">
        <f>ROUND(I234*H234,2)</f>
        <v>0</v>
      </c>
      <c r="K234" s="199" t="s">
        <v>152</v>
      </c>
      <c r="L234" s="62"/>
      <c r="M234" s="204" t="s">
        <v>33</v>
      </c>
      <c r="N234" s="205" t="s">
        <v>48</v>
      </c>
      <c r="O234" s="43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AR234" s="24" t="s">
        <v>153</v>
      </c>
      <c r="AT234" s="24" t="s">
        <v>148</v>
      </c>
      <c r="AU234" s="24" t="s">
        <v>144</v>
      </c>
      <c r="AY234" s="24" t="s">
        <v>143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24" t="s">
        <v>85</v>
      </c>
      <c r="BK234" s="208">
        <f>ROUND(I234*H234,2)</f>
        <v>0</v>
      </c>
      <c r="BL234" s="24" t="s">
        <v>153</v>
      </c>
      <c r="BM234" s="24" t="s">
        <v>346</v>
      </c>
    </row>
    <row r="235" spans="2:63" s="10" customFormat="1" ht="22.35" customHeight="1">
      <c r="B235" s="178"/>
      <c r="C235" s="179"/>
      <c r="D235" s="194" t="s">
        <v>76</v>
      </c>
      <c r="E235" s="195" t="s">
        <v>347</v>
      </c>
      <c r="F235" s="195" t="s">
        <v>348</v>
      </c>
      <c r="G235" s="179"/>
      <c r="H235" s="179"/>
      <c r="I235" s="182"/>
      <c r="J235" s="196">
        <f>BK235</f>
        <v>0</v>
      </c>
      <c r="K235" s="179"/>
      <c r="L235" s="184"/>
      <c r="M235" s="185"/>
      <c r="N235" s="186"/>
      <c r="O235" s="186"/>
      <c r="P235" s="187">
        <f>P236</f>
        <v>0</v>
      </c>
      <c r="Q235" s="186"/>
      <c r="R235" s="187">
        <f>R236</f>
        <v>0</v>
      </c>
      <c r="S235" s="186"/>
      <c r="T235" s="188">
        <f>T236</f>
        <v>0</v>
      </c>
      <c r="AR235" s="189" t="s">
        <v>85</v>
      </c>
      <c r="AT235" s="190" t="s">
        <v>76</v>
      </c>
      <c r="AU235" s="190" t="s">
        <v>87</v>
      </c>
      <c r="AY235" s="189" t="s">
        <v>143</v>
      </c>
      <c r="BK235" s="191">
        <f>BK236</f>
        <v>0</v>
      </c>
    </row>
    <row r="236" spans="2:65" s="1" customFormat="1" ht="40.15" customHeight="1">
      <c r="B236" s="42"/>
      <c r="C236" s="197" t="s">
        <v>146</v>
      </c>
      <c r="D236" s="197" t="s">
        <v>148</v>
      </c>
      <c r="E236" s="198" t="s">
        <v>349</v>
      </c>
      <c r="F236" s="199" t="s">
        <v>350</v>
      </c>
      <c r="G236" s="200" t="s">
        <v>324</v>
      </c>
      <c r="H236" s="201">
        <v>7.357</v>
      </c>
      <c r="I236" s="202"/>
      <c r="J236" s="203">
        <f>ROUND(I236*H236,2)</f>
        <v>0</v>
      </c>
      <c r="K236" s="199" t="s">
        <v>351</v>
      </c>
      <c r="L236" s="62"/>
      <c r="M236" s="204" t="s">
        <v>33</v>
      </c>
      <c r="N236" s="205" t="s">
        <v>48</v>
      </c>
      <c r="O236" s="43"/>
      <c r="P236" s="206">
        <f>O236*H236</f>
        <v>0</v>
      </c>
      <c r="Q236" s="206">
        <v>0</v>
      </c>
      <c r="R236" s="206">
        <f>Q236*H236</f>
        <v>0</v>
      </c>
      <c r="S236" s="206">
        <v>0</v>
      </c>
      <c r="T236" s="207">
        <f>S236*H236</f>
        <v>0</v>
      </c>
      <c r="AR236" s="24" t="s">
        <v>153</v>
      </c>
      <c r="AT236" s="24" t="s">
        <v>148</v>
      </c>
      <c r="AU236" s="24" t="s">
        <v>144</v>
      </c>
      <c r="AY236" s="24" t="s">
        <v>143</v>
      </c>
      <c r="BE236" s="208">
        <f>IF(N236="základní",J236,0)</f>
        <v>0</v>
      </c>
      <c r="BF236" s="208">
        <f>IF(N236="snížená",J236,0)</f>
        <v>0</v>
      </c>
      <c r="BG236" s="208">
        <f>IF(N236="zákl. přenesená",J236,0)</f>
        <v>0</v>
      </c>
      <c r="BH236" s="208">
        <f>IF(N236="sníž. přenesená",J236,0)</f>
        <v>0</v>
      </c>
      <c r="BI236" s="208">
        <f>IF(N236="nulová",J236,0)</f>
        <v>0</v>
      </c>
      <c r="BJ236" s="24" t="s">
        <v>85</v>
      </c>
      <c r="BK236" s="208">
        <f>ROUND(I236*H236,2)</f>
        <v>0</v>
      </c>
      <c r="BL236" s="24" t="s">
        <v>153</v>
      </c>
      <c r="BM236" s="24" t="s">
        <v>352</v>
      </c>
    </row>
    <row r="237" spans="2:63" s="10" customFormat="1" ht="37.35" customHeight="1">
      <c r="B237" s="178"/>
      <c r="C237" s="179"/>
      <c r="D237" s="180" t="s">
        <v>76</v>
      </c>
      <c r="E237" s="181" t="s">
        <v>353</v>
      </c>
      <c r="F237" s="181" t="s">
        <v>354</v>
      </c>
      <c r="G237" s="179"/>
      <c r="H237" s="179"/>
      <c r="I237" s="182"/>
      <c r="J237" s="183">
        <f>BK237</f>
        <v>0</v>
      </c>
      <c r="K237" s="179"/>
      <c r="L237" s="184"/>
      <c r="M237" s="185"/>
      <c r="N237" s="186"/>
      <c r="O237" s="186"/>
      <c r="P237" s="187">
        <f>P238+P247+P264+P268</f>
        <v>0</v>
      </c>
      <c r="Q237" s="186"/>
      <c r="R237" s="187">
        <f>R238+R247+R264+R268</f>
        <v>0.167224944784</v>
      </c>
      <c r="S237" s="186"/>
      <c r="T237" s="188">
        <f>T238+T247+T264+T268</f>
        <v>0</v>
      </c>
      <c r="AR237" s="189" t="s">
        <v>87</v>
      </c>
      <c r="AT237" s="190" t="s">
        <v>76</v>
      </c>
      <c r="AU237" s="190" t="s">
        <v>77</v>
      </c>
      <c r="AY237" s="189" t="s">
        <v>143</v>
      </c>
      <c r="BK237" s="191">
        <f>BK238+BK247+BK264+BK268</f>
        <v>0</v>
      </c>
    </row>
    <row r="238" spans="2:63" s="10" customFormat="1" ht="19.9" customHeight="1">
      <c r="B238" s="178"/>
      <c r="C238" s="179"/>
      <c r="D238" s="194" t="s">
        <v>76</v>
      </c>
      <c r="E238" s="195" t="s">
        <v>355</v>
      </c>
      <c r="F238" s="195" t="s">
        <v>356</v>
      </c>
      <c r="G238" s="179"/>
      <c r="H238" s="179"/>
      <c r="I238" s="182"/>
      <c r="J238" s="196">
        <f>BK238</f>
        <v>0</v>
      </c>
      <c r="K238" s="179"/>
      <c r="L238" s="184"/>
      <c r="M238" s="185"/>
      <c r="N238" s="186"/>
      <c r="O238" s="186"/>
      <c r="P238" s="187">
        <f>SUM(P239:P246)</f>
        <v>0</v>
      </c>
      <c r="Q238" s="186"/>
      <c r="R238" s="187">
        <f>SUM(R239:R246)</f>
        <v>0.013176</v>
      </c>
      <c r="S238" s="186"/>
      <c r="T238" s="188">
        <f>SUM(T239:T246)</f>
        <v>0</v>
      </c>
      <c r="AR238" s="189" t="s">
        <v>87</v>
      </c>
      <c r="AT238" s="190" t="s">
        <v>76</v>
      </c>
      <c r="AU238" s="190" t="s">
        <v>85</v>
      </c>
      <c r="AY238" s="189" t="s">
        <v>143</v>
      </c>
      <c r="BK238" s="191">
        <f>SUM(BK239:BK246)</f>
        <v>0</v>
      </c>
    </row>
    <row r="239" spans="2:65" s="1" customFormat="1" ht="28.9" customHeight="1">
      <c r="B239" s="42"/>
      <c r="C239" s="197" t="s">
        <v>357</v>
      </c>
      <c r="D239" s="197" t="s">
        <v>148</v>
      </c>
      <c r="E239" s="198" t="s">
        <v>358</v>
      </c>
      <c r="F239" s="199" t="s">
        <v>359</v>
      </c>
      <c r="G239" s="200" t="s">
        <v>164</v>
      </c>
      <c r="H239" s="201">
        <v>21.6</v>
      </c>
      <c r="I239" s="202"/>
      <c r="J239" s="203">
        <f>ROUND(I239*H239,2)</f>
        <v>0</v>
      </c>
      <c r="K239" s="199" t="s">
        <v>152</v>
      </c>
      <c r="L239" s="62"/>
      <c r="M239" s="204" t="s">
        <v>33</v>
      </c>
      <c r="N239" s="205" t="s">
        <v>48</v>
      </c>
      <c r="O239" s="43"/>
      <c r="P239" s="206">
        <f>O239*H239</f>
        <v>0</v>
      </c>
      <c r="Q239" s="206">
        <v>0.00061</v>
      </c>
      <c r="R239" s="206">
        <f>Q239*H239</f>
        <v>0.013176</v>
      </c>
      <c r="S239" s="206">
        <v>0</v>
      </c>
      <c r="T239" s="207">
        <f>S239*H239</f>
        <v>0</v>
      </c>
      <c r="AR239" s="24" t="s">
        <v>255</v>
      </c>
      <c r="AT239" s="24" t="s">
        <v>148</v>
      </c>
      <c r="AU239" s="24" t="s">
        <v>87</v>
      </c>
      <c r="AY239" s="24" t="s">
        <v>143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24" t="s">
        <v>85</v>
      </c>
      <c r="BK239" s="208">
        <f>ROUND(I239*H239,2)</f>
        <v>0</v>
      </c>
      <c r="BL239" s="24" t="s">
        <v>255</v>
      </c>
      <c r="BM239" s="24" t="s">
        <v>360</v>
      </c>
    </row>
    <row r="240" spans="2:51" s="11" customFormat="1" ht="13.5">
      <c r="B240" s="209"/>
      <c r="C240" s="210"/>
      <c r="D240" s="211" t="s">
        <v>155</v>
      </c>
      <c r="E240" s="212" t="s">
        <v>33</v>
      </c>
      <c r="F240" s="213" t="s">
        <v>240</v>
      </c>
      <c r="G240" s="210"/>
      <c r="H240" s="214">
        <v>9.6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155</v>
      </c>
      <c r="AU240" s="220" t="s">
        <v>87</v>
      </c>
      <c r="AV240" s="11" t="s">
        <v>87</v>
      </c>
      <c r="AW240" s="11" t="s">
        <v>40</v>
      </c>
      <c r="AX240" s="11" t="s">
        <v>77</v>
      </c>
      <c r="AY240" s="220" t="s">
        <v>143</v>
      </c>
    </row>
    <row r="241" spans="2:51" s="12" customFormat="1" ht="13.5">
      <c r="B241" s="221"/>
      <c r="C241" s="222"/>
      <c r="D241" s="211" t="s">
        <v>155</v>
      </c>
      <c r="E241" s="223" t="s">
        <v>33</v>
      </c>
      <c r="F241" s="224" t="s">
        <v>158</v>
      </c>
      <c r="G241" s="222"/>
      <c r="H241" s="225">
        <v>9.6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155</v>
      </c>
      <c r="AU241" s="231" t="s">
        <v>87</v>
      </c>
      <c r="AV241" s="12" t="s">
        <v>144</v>
      </c>
      <c r="AW241" s="12" t="s">
        <v>40</v>
      </c>
      <c r="AX241" s="12" t="s">
        <v>77</v>
      </c>
      <c r="AY241" s="231" t="s">
        <v>143</v>
      </c>
    </row>
    <row r="242" spans="2:51" s="11" customFormat="1" ht="13.5">
      <c r="B242" s="209"/>
      <c r="C242" s="210"/>
      <c r="D242" s="211" t="s">
        <v>155</v>
      </c>
      <c r="E242" s="212" t="s">
        <v>33</v>
      </c>
      <c r="F242" s="213" t="s">
        <v>241</v>
      </c>
      <c r="G242" s="210"/>
      <c r="H242" s="214">
        <v>10.8</v>
      </c>
      <c r="I242" s="215"/>
      <c r="J242" s="210"/>
      <c r="K242" s="210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155</v>
      </c>
      <c r="AU242" s="220" t="s">
        <v>87</v>
      </c>
      <c r="AV242" s="11" t="s">
        <v>87</v>
      </c>
      <c r="AW242" s="11" t="s">
        <v>40</v>
      </c>
      <c r="AX242" s="11" t="s">
        <v>77</v>
      </c>
      <c r="AY242" s="220" t="s">
        <v>143</v>
      </c>
    </row>
    <row r="243" spans="2:51" s="11" customFormat="1" ht="13.5">
      <c r="B243" s="209"/>
      <c r="C243" s="210"/>
      <c r="D243" s="211" t="s">
        <v>155</v>
      </c>
      <c r="E243" s="212" t="s">
        <v>33</v>
      </c>
      <c r="F243" s="213" t="s">
        <v>242</v>
      </c>
      <c r="G243" s="210"/>
      <c r="H243" s="214">
        <v>1.2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155</v>
      </c>
      <c r="AU243" s="220" t="s">
        <v>87</v>
      </c>
      <c r="AV243" s="11" t="s">
        <v>87</v>
      </c>
      <c r="AW243" s="11" t="s">
        <v>40</v>
      </c>
      <c r="AX243" s="11" t="s">
        <v>77</v>
      </c>
      <c r="AY243" s="220" t="s">
        <v>143</v>
      </c>
    </row>
    <row r="244" spans="2:51" s="12" customFormat="1" ht="13.5">
      <c r="B244" s="221"/>
      <c r="C244" s="222"/>
      <c r="D244" s="211" t="s">
        <v>155</v>
      </c>
      <c r="E244" s="223" t="s">
        <v>33</v>
      </c>
      <c r="F244" s="224" t="s">
        <v>160</v>
      </c>
      <c r="G244" s="222"/>
      <c r="H244" s="225">
        <v>12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155</v>
      </c>
      <c r="AU244" s="231" t="s">
        <v>87</v>
      </c>
      <c r="AV244" s="12" t="s">
        <v>144</v>
      </c>
      <c r="AW244" s="12" t="s">
        <v>40</v>
      </c>
      <c r="AX244" s="12" t="s">
        <v>77</v>
      </c>
      <c r="AY244" s="231" t="s">
        <v>143</v>
      </c>
    </row>
    <row r="245" spans="2:51" s="13" customFormat="1" ht="13.5">
      <c r="B245" s="232"/>
      <c r="C245" s="233"/>
      <c r="D245" s="234" t="s">
        <v>155</v>
      </c>
      <c r="E245" s="235" t="s">
        <v>33</v>
      </c>
      <c r="F245" s="236" t="s">
        <v>200</v>
      </c>
      <c r="G245" s="233"/>
      <c r="H245" s="237">
        <v>21.6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155</v>
      </c>
      <c r="AU245" s="243" t="s">
        <v>87</v>
      </c>
      <c r="AV245" s="13" t="s">
        <v>153</v>
      </c>
      <c r="AW245" s="13" t="s">
        <v>40</v>
      </c>
      <c r="AX245" s="13" t="s">
        <v>85</v>
      </c>
      <c r="AY245" s="243" t="s">
        <v>143</v>
      </c>
    </row>
    <row r="246" spans="2:65" s="1" customFormat="1" ht="28.9" customHeight="1">
      <c r="B246" s="42"/>
      <c r="C246" s="197" t="s">
        <v>361</v>
      </c>
      <c r="D246" s="197" t="s">
        <v>148</v>
      </c>
      <c r="E246" s="198" t="s">
        <v>362</v>
      </c>
      <c r="F246" s="199" t="s">
        <v>363</v>
      </c>
      <c r="G246" s="200" t="s">
        <v>364</v>
      </c>
      <c r="H246" s="250"/>
      <c r="I246" s="202"/>
      <c r="J246" s="203">
        <f>ROUND(I246*H246,2)</f>
        <v>0</v>
      </c>
      <c r="K246" s="199" t="s">
        <v>351</v>
      </c>
      <c r="L246" s="62"/>
      <c r="M246" s="204" t="s">
        <v>33</v>
      </c>
      <c r="N246" s="205" t="s">
        <v>48</v>
      </c>
      <c r="O246" s="43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AR246" s="24" t="s">
        <v>255</v>
      </c>
      <c r="AT246" s="24" t="s">
        <v>148</v>
      </c>
      <c r="AU246" s="24" t="s">
        <v>87</v>
      </c>
      <c r="AY246" s="24" t="s">
        <v>143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24" t="s">
        <v>85</v>
      </c>
      <c r="BK246" s="208">
        <f>ROUND(I246*H246,2)</f>
        <v>0</v>
      </c>
      <c r="BL246" s="24" t="s">
        <v>255</v>
      </c>
      <c r="BM246" s="24" t="s">
        <v>365</v>
      </c>
    </row>
    <row r="247" spans="2:63" s="10" customFormat="1" ht="29.85" customHeight="1">
      <c r="B247" s="178"/>
      <c r="C247" s="179"/>
      <c r="D247" s="194" t="s">
        <v>76</v>
      </c>
      <c r="E247" s="195" t="s">
        <v>366</v>
      </c>
      <c r="F247" s="195" t="s">
        <v>367</v>
      </c>
      <c r="G247" s="179"/>
      <c r="H247" s="179"/>
      <c r="I247" s="182"/>
      <c r="J247" s="196">
        <f>BK247</f>
        <v>0</v>
      </c>
      <c r="K247" s="179"/>
      <c r="L247" s="184"/>
      <c r="M247" s="185"/>
      <c r="N247" s="186"/>
      <c r="O247" s="186"/>
      <c r="P247" s="187">
        <f>SUM(P248:P263)</f>
        <v>0</v>
      </c>
      <c r="Q247" s="186"/>
      <c r="R247" s="187">
        <f>SUM(R248:R263)</f>
        <v>0.125216944784</v>
      </c>
      <c r="S247" s="186"/>
      <c r="T247" s="188">
        <f>SUM(T248:T263)</f>
        <v>0</v>
      </c>
      <c r="AR247" s="189" t="s">
        <v>87</v>
      </c>
      <c r="AT247" s="190" t="s">
        <v>76</v>
      </c>
      <c r="AU247" s="190" t="s">
        <v>85</v>
      </c>
      <c r="AY247" s="189" t="s">
        <v>143</v>
      </c>
      <c r="BK247" s="191">
        <f>SUM(BK248:BK263)</f>
        <v>0</v>
      </c>
    </row>
    <row r="248" spans="2:65" s="1" customFormat="1" ht="40.15" customHeight="1">
      <c r="B248" s="42"/>
      <c r="C248" s="197" t="s">
        <v>368</v>
      </c>
      <c r="D248" s="197" t="s">
        <v>148</v>
      </c>
      <c r="E248" s="198" t="s">
        <v>369</v>
      </c>
      <c r="F248" s="199" t="s">
        <v>370</v>
      </c>
      <c r="G248" s="200" t="s">
        <v>151</v>
      </c>
      <c r="H248" s="201">
        <v>7.08</v>
      </c>
      <c r="I248" s="202"/>
      <c r="J248" s="203">
        <f>ROUND(I248*H248,2)</f>
        <v>0</v>
      </c>
      <c r="K248" s="199" t="s">
        <v>152</v>
      </c>
      <c r="L248" s="62"/>
      <c r="M248" s="204" t="s">
        <v>33</v>
      </c>
      <c r="N248" s="205" t="s">
        <v>48</v>
      </c>
      <c r="O248" s="43"/>
      <c r="P248" s="206">
        <f>O248*H248</f>
        <v>0</v>
      </c>
      <c r="Q248" s="206">
        <v>0.0002512648</v>
      </c>
      <c r="R248" s="206">
        <f>Q248*H248</f>
        <v>0.001778954784</v>
      </c>
      <c r="S248" s="206">
        <v>0</v>
      </c>
      <c r="T248" s="207">
        <f>S248*H248</f>
        <v>0</v>
      </c>
      <c r="AR248" s="24" t="s">
        <v>255</v>
      </c>
      <c r="AT248" s="24" t="s">
        <v>148</v>
      </c>
      <c r="AU248" s="24" t="s">
        <v>87</v>
      </c>
      <c r="AY248" s="24" t="s">
        <v>143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24" t="s">
        <v>85</v>
      </c>
      <c r="BK248" s="208">
        <f>ROUND(I248*H248,2)</f>
        <v>0</v>
      </c>
      <c r="BL248" s="24" t="s">
        <v>255</v>
      </c>
      <c r="BM248" s="24" t="s">
        <v>371</v>
      </c>
    </row>
    <row r="249" spans="2:51" s="11" customFormat="1" ht="13.5">
      <c r="B249" s="209"/>
      <c r="C249" s="210"/>
      <c r="D249" s="211" t="s">
        <v>155</v>
      </c>
      <c r="E249" s="212" t="s">
        <v>33</v>
      </c>
      <c r="F249" s="213" t="s">
        <v>285</v>
      </c>
      <c r="G249" s="210"/>
      <c r="H249" s="214">
        <v>4.92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155</v>
      </c>
      <c r="AU249" s="220" t="s">
        <v>87</v>
      </c>
      <c r="AV249" s="11" t="s">
        <v>87</v>
      </c>
      <c r="AW249" s="11" t="s">
        <v>40</v>
      </c>
      <c r="AX249" s="11" t="s">
        <v>77</v>
      </c>
      <c r="AY249" s="220" t="s">
        <v>143</v>
      </c>
    </row>
    <row r="250" spans="2:51" s="11" customFormat="1" ht="13.5">
      <c r="B250" s="209"/>
      <c r="C250" s="210"/>
      <c r="D250" s="211" t="s">
        <v>155</v>
      </c>
      <c r="E250" s="212" t="s">
        <v>33</v>
      </c>
      <c r="F250" s="213" t="s">
        <v>286</v>
      </c>
      <c r="G250" s="210"/>
      <c r="H250" s="214">
        <v>2.16</v>
      </c>
      <c r="I250" s="215"/>
      <c r="J250" s="210"/>
      <c r="K250" s="210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155</v>
      </c>
      <c r="AU250" s="220" t="s">
        <v>87</v>
      </c>
      <c r="AV250" s="11" t="s">
        <v>87</v>
      </c>
      <c r="AW250" s="11" t="s">
        <v>40</v>
      </c>
      <c r="AX250" s="11" t="s">
        <v>77</v>
      </c>
      <c r="AY250" s="220" t="s">
        <v>143</v>
      </c>
    </row>
    <row r="251" spans="2:51" s="13" customFormat="1" ht="13.5">
      <c r="B251" s="232"/>
      <c r="C251" s="233"/>
      <c r="D251" s="234" t="s">
        <v>155</v>
      </c>
      <c r="E251" s="235" t="s">
        <v>33</v>
      </c>
      <c r="F251" s="236" t="s">
        <v>200</v>
      </c>
      <c r="G251" s="233"/>
      <c r="H251" s="237">
        <v>7.08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155</v>
      </c>
      <c r="AU251" s="243" t="s">
        <v>87</v>
      </c>
      <c r="AV251" s="13" t="s">
        <v>153</v>
      </c>
      <c r="AW251" s="13" t="s">
        <v>40</v>
      </c>
      <c r="AX251" s="13" t="s">
        <v>85</v>
      </c>
      <c r="AY251" s="243" t="s">
        <v>143</v>
      </c>
    </row>
    <row r="252" spans="2:65" s="1" customFormat="1" ht="28.9" customHeight="1">
      <c r="B252" s="42"/>
      <c r="C252" s="251" t="s">
        <v>372</v>
      </c>
      <c r="D252" s="251" t="s">
        <v>373</v>
      </c>
      <c r="E252" s="252" t="s">
        <v>374</v>
      </c>
      <c r="F252" s="253" t="s">
        <v>375</v>
      </c>
      <c r="G252" s="254" t="s">
        <v>318</v>
      </c>
      <c r="H252" s="255">
        <v>2</v>
      </c>
      <c r="I252" s="256"/>
      <c r="J252" s="257">
        <f>ROUND(I252*H252,2)</f>
        <v>0</v>
      </c>
      <c r="K252" s="253" t="s">
        <v>33</v>
      </c>
      <c r="L252" s="258"/>
      <c r="M252" s="259" t="s">
        <v>33</v>
      </c>
      <c r="N252" s="260" t="s">
        <v>48</v>
      </c>
      <c r="O252" s="43"/>
      <c r="P252" s="206">
        <f>O252*H252</f>
        <v>0</v>
      </c>
      <c r="Q252" s="206">
        <v>0.0389</v>
      </c>
      <c r="R252" s="206">
        <f>Q252*H252</f>
        <v>0.0778</v>
      </c>
      <c r="S252" s="206">
        <v>0</v>
      </c>
      <c r="T252" s="207">
        <f>S252*H252</f>
        <v>0</v>
      </c>
      <c r="AR252" s="24" t="s">
        <v>339</v>
      </c>
      <c r="AT252" s="24" t="s">
        <v>373</v>
      </c>
      <c r="AU252" s="24" t="s">
        <v>87</v>
      </c>
      <c r="AY252" s="24" t="s">
        <v>143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24" t="s">
        <v>85</v>
      </c>
      <c r="BK252" s="208">
        <f>ROUND(I252*H252,2)</f>
        <v>0</v>
      </c>
      <c r="BL252" s="24" t="s">
        <v>255</v>
      </c>
      <c r="BM252" s="24" t="s">
        <v>376</v>
      </c>
    </row>
    <row r="253" spans="2:65" s="1" customFormat="1" ht="20.45" customHeight="1">
      <c r="B253" s="42"/>
      <c r="C253" s="251" t="s">
        <v>377</v>
      </c>
      <c r="D253" s="251" t="s">
        <v>373</v>
      </c>
      <c r="E253" s="252" t="s">
        <v>378</v>
      </c>
      <c r="F253" s="253" t="s">
        <v>379</v>
      </c>
      <c r="G253" s="254" t="s">
        <v>318</v>
      </c>
      <c r="H253" s="255">
        <v>1</v>
      </c>
      <c r="I253" s="256"/>
      <c r="J253" s="257">
        <f>ROUND(I253*H253,2)</f>
        <v>0</v>
      </c>
      <c r="K253" s="253" t="s">
        <v>33</v>
      </c>
      <c r="L253" s="258"/>
      <c r="M253" s="259" t="s">
        <v>33</v>
      </c>
      <c r="N253" s="260" t="s">
        <v>48</v>
      </c>
      <c r="O253" s="43"/>
      <c r="P253" s="206">
        <f>O253*H253</f>
        <v>0</v>
      </c>
      <c r="Q253" s="206">
        <v>0.0389</v>
      </c>
      <c r="R253" s="206">
        <f>Q253*H253</f>
        <v>0.0389</v>
      </c>
      <c r="S253" s="206">
        <v>0</v>
      </c>
      <c r="T253" s="207">
        <f>S253*H253</f>
        <v>0</v>
      </c>
      <c r="AR253" s="24" t="s">
        <v>339</v>
      </c>
      <c r="AT253" s="24" t="s">
        <v>373</v>
      </c>
      <c r="AU253" s="24" t="s">
        <v>87</v>
      </c>
      <c r="AY253" s="24" t="s">
        <v>143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24" t="s">
        <v>85</v>
      </c>
      <c r="BK253" s="208">
        <f>ROUND(I253*H253,2)</f>
        <v>0</v>
      </c>
      <c r="BL253" s="24" t="s">
        <v>255</v>
      </c>
      <c r="BM253" s="24" t="s">
        <v>380</v>
      </c>
    </row>
    <row r="254" spans="2:65" s="1" customFormat="1" ht="28.9" customHeight="1">
      <c r="B254" s="42"/>
      <c r="C254" s="197" t="s">
        <v>381</v>
      </c>
      <c r="D254" s="197" t="s">
        <v>148</v>
      </c>
      <c r="E254" s="198" t="s">
        <v>382</v>
      </c>
      <c r="F254" s="199" t="s">
        <v>383</v>
      </c>
      <c r="G254" s="200" t="s">
        <v>164</v>
      </c>
      <c r="H254" s="201">
        <v>19</v>
      </c>
      <c r="I254" s="202"/>
      <c r="J254" s="203">
        <f>ROUND(I254*H254,2)</f>
        <v>0</v>
      </c>
      <c r="K254" s="199" t="s">
        <v>152</v>
      </c>
      <c r="L254" s="62"/>
      <c r="M254" s="204" t="s">
        <v>33</v>
      </c>
      <c r="N254" s="205" t="s">
        <v>48</v>
      </c>
      <c r="O254" s="43"/>
      <c r="P254" s="206">
        <f>O254*H254</f>
        <v>0</v>
      </c>
      <c r="Q254" s="206">
        <v>0.00014621</v>
      </c>
      <c r="R254" s="206">
        <f>Q254*H254</f>
        <v>0.00277799</v>
      </c>
      <c r="S254" s="206">
        <v>0</v>
      </c>
      <c r="T254" s="207">
        <f>S254*H254</f>
        <v>0</v>
      </c>
      <c r="AR254" s="24" t="s">
        <v>255</v>
      </c>
      <c r="AT254" s="24" t="s">
        <v>148</v>
      </c>
      <c r="AU254" s="24" t="s">
        <v>87</v>
      </c>
      <c r="AY254" s="24" t="s">
        <v>143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24" t="s">
        <v>85</v>
      </c>
      <c r="BK254" s="208">
        <f>ROUND(I254*H254,2)</f>
        <v>0</v>
      </c>
      <c r="BL254" s="24" t="s">
        <v>255</v>
      </c>
      <c r="BM254" s="24" t="s">
        <v>384</v>
      </c>
    </row>
    <row r="255" spans="2:51" s="14" customFormat="1" ht="13.5">
      <c r="B255" s="261"/>
      <c r="C255" s="262"/>
      <c r="D255" s="211" t="s">
        <v>155</v>
      </c>
      <c r="E255" s="263" t="s">
        <v>33</v>
      </c>
      <c r="F255" s="264" t="s">
        <v>385</v>
      </c>
      <c r="G255" s="262"/>
      <c r="H255" s="265" t="s">
        <v>33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AT255" s="271" t="s">
        <v>155</v>
      </c>
      <c r="AU255" s="271" t="s">
        <v>87</v>
      </c>
      <c r="AV255" s="14" t="s">
        <v>85</v>
      </c>
      <c r="AW255" s="14" t="s">
        <v>40</v>
      </c>
      <c r="AX255" s="14" t="s">
        <v>77</v>
      </c>
      <c r="AY255" s="271" t="s">
        <v>143</v>
      </c>
    </row>
    <row r="256" spans="2:51" s="11" customFormat="1" ht="13.5">
      <c r="B256" s="209"/>
      <c r="C256" s="210"/>
      <c r="D256" s="211" t="s">
        <v>155</v>
      </c>
      <c r="E256" s="212" t="s">
        <v>33</v>
      </c>
      <c r="F256" s="213" t="s">
        <v>386</v>
      </c>
      <c r="G256" s="210"/>
      <c r="H256" s="214">
        <v>13</v>
      </c>
      <c r="I256" s="215"/>
      <c r="J256" s="210"/>
      <c r="K256" s="210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155</v>
      </c>
      <c r="AU256" s="220" t="s">
        <v>87</v>
      </c>
      <c r="AV256" s="11" t="s">
        <v>87</v>
      </c>
      <c r="AW256" s="11" t="s">
        <v>40</v>
      </c>
      <c r="AX256" s="11" t="s">
        <v>77</v>
      </c>
      <c r="AY256" s="220" t="s">
        <v>143</v>
      </c>
    </row>
    <row r="257" spans="2:51" s="11" customFormat="1" ht="13.5">
      <c r="B257" s="209"/>
      <c r="C257" s="210"/>
      <c r="D257" s="211" t="s">
        <v>155</v>
      </c>
      <c r="E257" s="212" t="s">
        <v>33</v>
      </c>
      <c r="F257" s="213" t="s">
        <v>387</v>
      </c>
      <c r="G257" s="210"/>
      <c r="H257" s="214">
        <v>6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155</v>
      </c>
      <c r="AU257" s="220" t="s">
        <v>87</v>
      </c>
      <c r="AV257" s="11" t="s">
        <v>87</v>
      </c>
      <c r="AW257" s="11" t="s">
        <v>40</v>
      </c>
      <c r="AX257" s="11" t="s">
        <v>77</v>
      </c>
      <c r="AY257" s="220" t="s">
        <v>143</v>
      </c>
    </row>
    <row r="258" spans="2:51" s="13" customFormat="1" ht="13.5">
      <c r="B258" s="232"/>
      <c r="C258" s="233"/>
      <c r="D258" s="234" t="s">
        <v>155</v>
      </c>
      <c r="E258" s="235" t="s">
        <v>33</v>
      </c>
      <c r="F258" s="236" t="s">
        <v>200</v>
      </c>
      <c r="G258" s="233"/>
      <c r="H258" s="237">
        <v>19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155</v>
      </c>
      <c r="AU258" s="243" t="s">
        <v>87</v>
      </c>
      <c r="AV258" s="13" t="s">
        <v>153</v>
      </c>
      <c r="AW258" s="13" t="s">
        <v>40</v>
      </c>
      <c r="AX258" s="13" t="s">
        <v>85</v>
      </c>
      <c r="AY258" s="243" t="s">
        <v>143</v>
      </c>
    </row>
    <row r="259" spans="2:65" s="1" customFormat="1" ht="28.9" customHeight="1">
      <c r="B259" s="42"/>
      <c r="C259" s="197" t="s">
        <v>388</v>
      </c>
      <c r="D259" s="197" t="s">
        <v>148</v>
      </c>
      <c r="E259" s="198" t="s">
        <v>389</v>
      </c>
      <c r="F259" s="199" t="s">
        <v>390</v>
      </c>
      <c r="G259" s="200" t="s">
        <v>318</v>
      </c>
      <c r="H259" s="201">
        <v>3</v>
      </c>
      <c r="I259" s="202"/>
      <c r="J259" s="203">
        <f>ROUND(I259*H259,2)</f>
        <v>0</v>
      </c>
      <c r="K259" s="199" t="s">
        <v>152</v>
      </c>
      <c r="L259" s="62"/>
      <c r="M259" s="204" t="s">
        <v>33</v>
      </c>
      <c r="N259" s="205" t="s">
        <v>48</v>
      </c>
      <c r="O259" s="43"/>
      <c r="P259" s="206">
        <f>O259*H259</f>
        <v>0</v>
      </c>
      <c r="Q259" s="206">
        <v>0</v>
      </c>
      <c r="R259" s="206">
        <f>Q259*H259</f>
        <v>0</v>
      </c>
      <c r="S259" s="206">
        <v>0</v>
      </c>
      <c r="T259" s="207">
        <f>S259*H259</f>
        <v>0</v>
      </c>
      <c r="AR259" s="24" t="s">
        <v>255</v>
      </c>
      <c r="AT259" s="24" t="s">
        <v>148</v>
      </c>
      <c r="AU259" s="24" t="s">
        <v>87</v>
      </c>
      <c r="AY259" s="24" t="s">
        <v>143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24" t="s">
        <v>85</v>
      </c>
      <c r="BK259" s="208">
        <f>ROUND(I259*H259,2)</f>
        <v>0</v>
      </c>
      <c r="BL259" s="24" t="s">
        <v>255</v>
      </c>
      <c r="BM259" s="24" t="s">
        <v>391</v>
      </c>
    </row>
    <row r="260" spans="2:51" s="11" customFormat="1" ht="13.5">
      <c r="B260" s="209"/>
      <c r="C260" s="210"/>
      <c r="D260" s="234" t="s">
        <v>155</v>
      </c>
      <c r="E260" s="247" t="s">
        <v>33</v>
      </c>
      <c r="F260" s="248" t="s">
        <v>320</v>
      </c>
      <c r="G260" s="210"/>
      <c r="H260" s="249">
        <v>3</v>
      </c>
      <c r="I260" s="215"/>
      <c r="J260" s="210"/>
      <c r="K260" s="210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155</v>
      </c>
      <c r="AU260" s="220" t="s">
        <v>87</v>
      </c>
      <c r="AV260" s="11" t="s">
        <v>87</v>
      </c>
      <c r="AW260" s="11" t="s">
        <v>40</v>
      </c>
      <c r="AX260" s="11" t="s">
        <v>85</v>
      </c>
      <c r="AY260" s="220" t="s">
        <v>143</v>
      </c>
    </row>
    <row r="261" spans="2:65" s="1" customFormat="1" ht="20.45" customHeight="1">
      <c r="B261" s="42"/>
      <c r="C261" s="251" t="s">
        <v>392</v>
      </c>
      <c r="D261" s="251" t="s">
        <v>373</v>
      </c>
      <c r="E261" s="252" t="s">
        <v>393</v>
      </c>
      <c r="F261" s="253" t="s">
        <v>394</v>
      </c>
      <c r="G261" s="254" t="s">
        <v>164</v>
      </c>
      <c r="H261" s="255">
        <v>3.6</v>
      </c>
      <c r="I261" s="256"/>
      <c r="J261" s="257">
        <f>ROUND(I261*H261,2)</f>
        <v>0</v>
      </c>
      <c r="K261" s="253" t="s">
        <v>33</v>
      </c>
      <c r="L261" s="258"/>
      <c r="M261" s="259" t="s">
        <v>33</v>
      </c>
      <c r="N261" s="260" t="s">
        <v>48</v>
      </c>
      <c r="O261" s="43"/>
      <c r="P261" s="206">
        <f>O261*H261</f>
        <v>0</v>
      </c>
      <c r="Q261" s="206">
        <v>0.0011</v>
      </c>
      <c r="R261" s="206">
        <f>Q261*H261</f>
        <v>0.00396</v>
      </c>
      <c r="S261" s="206">
        <v>0</v>
      </c>
      <c r="T261" s="207">
        <f>S261*H261</f>
        <v>0</v>
      </c>
      <c r="AR261" s="24" t="s">
        <v>339</v>
      </c>
      <c r="AT261" s="24" t="s">
        <v>373</v>
      </c>
      <c r="AU261" s="24" t="s">
        <v>87</v>
      </c>
      <c r="AY261" s="24" t="s">
        <v>143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24" t="s">
        <v>85</v>
      </c>
      <c r="BK261" s="208">
        <f>ROUND(I261*H261,2)</f>
        <v>0</v>
      </c>
      <c r="BL261" s="24" t="s">
        <v>255</v>
      </c>
      <c r="BM261" s="24" t="s">
        <v>395</v>
      </c>
    </row>
    <row r="262" spans="2:51" s="11" customFormat="1" ht="13.5">
      <c r="B262" s="209"/>
      <c r="C262" s="210"/>
      <c r="D262" s="234" t="s">
        <v>155</v>
      </c>
      <c r="E262" s="247" t="s">
        <v>33</v>
      </c>
      <c r="F262" s="248" t="s">
        <v>396</v>
      </c>
      <c r="G262" s="210"/>
      <c r="H262" s="249">
        <v>3.6</v>
      </c>
      <c r="I262" s="215"/>
      <c r="J262" s="210"/>
      <c r="K262" s="210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155</v>
      </c>
      <c r="AU262" s="220" t="s">
        <v>87</v>
      </c>
      <c r="AV262" s="11" t="s">
        <v>87</v>
      </c>
      <c r="AW262" s="11" t="s">
        <v>40</v>
      </c>
      <c r="AX262" s="11" t="s">
        <v>85</v>
      </c>
      <c r="AY262" s="220" t="s">
        <v>143</v>
      </c>
    </row>
    <row r="263" spans="2:65" s="1" customFormat="1" ht="28.9" customHeight="1">
      <c r="B263" s="42"/>
      <c r="C263" s="197" t="s">
        <v>397</v>
      </c>
      <c r="D263" s="197" t="s">
        <v>148</v>
      </c>
      <c r="E263" s="198" t="s">
        <v>398</v>
      </c>
      <c r="F263" s="199" t="s">
        <v>399</v>
      </c>
      <c r="G263" s="200" t="s">
        <v>364</v>
      </c>
      <c r="H263" s="250"/>
      <c r="I263" s="202"/>
      <c r="J263" s="203">
        <f>ROUND(I263*H263,2)</f>
        <v>0</v>
      </c>
      <c r="K263" s="199" t="s">
        <v>351</v>
      </c>
      <c r="L263" s="62"/>
      <c r="M263" s="204" t="s">
        <v>33</v>
      </c>
      <c r="N263" s="205" t="s">
        <v>48</v>
      </c>
      <c r="O263" s="43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AR263" s="24" t="s">
        <v>255</v>
      </c>
      <c r="AT263" s="24" t="s">
        <v>148</v>
      </c>
      <c r="AU263" s="24" t="s">
        <v>87</v>
      </c>
      <c r="AY263" s="24" t="s">
        <v>143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24" t="s">
        <v>85</v>
      </c>
      <c r="BK263" s="208">
        <f>ROUND(I263*H263,2)</f>
        <v>0</v>
      </c>
      <c r="BL263" s="24" t="s">
        <v>255</v>
      </c>
      <c r="BM263" s="24" t="s">
        <v>400</v>
      </c>
    </row>
    <row r="264" spans="2:63" s="10" customFormat="1" ht="29.85" customHeight="1">
      <c r="B264" s="178"/>
      <c r="C264" s="179"/>
      <c r="D264" s="194" t="s">
        <v>76</v>
      </c>
      <c r="E264" s="195" t="s">
        <v>401</v>
      </c>
      <c r="F264" s="195" t="s">
        <v>402</v>
      </c>
      <c r="G264" s="179"/>
      <c r="H264" s="179"/>
      <c r="I264" s="182"/>
      <c r="J264" s="196">
        <f>BK264</f>
        <v>0</v>
      </c>
      <c r="K264" s="179"/>
      <c r="L264" s="184"/>
      <c r="M264" s="185"/>
      <c r="N264" s="186"/>
      <c r="O264" s="186"/>
      <c r="P264" s="187">
        <f>SUM(P265:P267)</f>
        <v>0</v>
      </c>
      <c r="Q264" s="186"/>
      <c r="R264" s="187">
        <f>SUM(R265:R267)</f>
        <v>0.019628</v>
      </c>
      <c r="S264" s="186"/>
      <c r="T264" s="188">
        <f>SUM(T265:T267)</f>
        <v>0</v>
      </c>
      <c r="AR264" s="189" t="s">
        <v>87</v>
      </c>
      <c r="AT264" s="190" t="s">
        <v>76</v>
      </c>
      <c r="AU264" s="190" t="s">
        <v>85</v>
      </c>
      <c r="AY264" s="189" t="s">
        <v>143</v>
      </c>
      <c r="BK264" s="191">
        <f>SUM(BK265:BK267)</f>
        <v>0</v>
      </c>
    </row>
    <row r="265" spans="2:65" s="1" customFormat="1" ht="28.9" customHeight="1">
      <c r="B265" s="42"/>
      <c r="C265" s="197" t="s">
        <v>403</v>
      </c>
      <c r="D265" s="197" t="s">
        <v>148</v>
      </c>
      <c r="E265" s="198" t="s">
        <v>404</v>
      </c>
      <c r="F265" s="199" t="s">
        <v>405</v>
      </c>
      <c r="G265" s="200" t="s">
        <v>151</v>
      </c>
      <c r="H265" s="201">
        <v>40</v>
      </c>
      <c r="I265" s="202"/>
      <c r="J265" s="203">
        <f>ROUND(I265*H265,2)</f>
        <v>0</v>
      </c>
      <c r="K265" s="199" t="s">
        <v>152</v>
      </c>
      <c r="L265" s="62"/>
      <c r="M265" s="204" t="s">
        <v>33</v>
      </c>
      <c r="N265" s="205" t="s">
        <v>48</v>
      </c>
      <c r="O265" s="43"/>
      <c r="P265" s="206">
        <f>O265*H265</f>
        <v>0</v>
      </c>
      <c r="Q265" s="206">
        <v>0.0002</v>
      </c>
      <c r="R265" s="206">
        <f>Q265*H265</f>
        <v>0.008</v>
      </c>
      <c r="S265" s="206">
        <v>0</v>
      </c>
      <c r="T265" s="207">
        <f>S265*H265</f>
        <v>0</v>
      </c>
      <c r="AR265" s="24" t="s">
        <v>255</v>
      </c>
      <c r="AT265" s="24" t="s">
        <v>148</v>
      </c>
      <c r="AU265" s="24" t="s">
        <v>87</v>
      </c>
      <c r="AY265" s="24" t="s">
        <v>143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24" t="s">
        <v>85</v>
      </c>
      <c r="BK265" s="208">
        <f>ROUND(I265*H265,2)</f>
        <v>0</v>
      </c>
      <c r="BL265" s="24" t="s">
        <v>255</v>
      </c>
      <c r="BM265" s="24" t="s">
        <v>406</v>
      </c>
    </row>
    <row r="266" spans="2:51" s="11" customFormat="1" ht="13.5">
      <c r="B266" s="209"/>
      <c r="C266" s="210"/>
      <c r="D266" s="234" t="s">
        <v>155</v>
      </c>
      <c r="E266" s="247" t="s">
        <v>33</v>
      </c>
      <c r="F266" s="248" t="s">
        <v>381</v>
      </c>
      <c r="G266" s="210"/>
      <c r="H266" s="249">
        <v>40</v>
      </c>
      <c r="I266" s="215"/>
      <c r="J266" s="210"/>
      <c r="K266" s="210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155</v>
      </c>
      <c r="AU266" s="220" t="s">
        <v>87</v>
      </c>
      <c r="AV266" s="11" t="s">
        <v>87</v>
      </c>
      <c r="AW266" s="11" t="s">
        <v>40</v>
      </c>
      <c r="AX266" s="11" t="s">
        <v>85</v>
      </c>
      <c r="AY266" s="220" t="s">
        <v>143</v>
      </c>
    </row>
    <row r="267" spans="2:65" s="1" customFormat="1" ht="28.9" customHeight="1">
      <c r="B267" s="42"/>
      <c r="C267" s="197" t="s">
        <v>407</v>
      </c>
      <c r="D267" s="197" t="s">
        <v>148</v>
      </c>
      <c r="E267" s="198" t="s">
        <v>408</v>
      </c>
      <c r="F267" s="199" t="s">
        <v>409</v>
      </c>
      <c r="G267" s="200" t="s">
        <v>151</v>
      </c>
      <c r="H267" s="201">
        <v>40</v>
      </c>
      <c r="I267" s="202"/>
      <c r="J267" s="203">
        <f>ROUND(I267*H267,2)</f>
        <v>0</v>
      </c>
      <c r="K267" s="199" t="s">
        <v>152</v>
      </c>
      <c r="L267" s="62"/>
      <c r="M267" s="204" t="s">
        <v>33</v>
      </c>
      <c r="N267" s="205" t="s">
        <v>48</v>
      </c>
      <c r="O267" s="43"/>
      <c r="P267" s="206">
        <f>O267*H267</f>
        <v>0</v>
      </c>
      <c r="Q267" s="206">
        <v>0.0002907</v>
      </c>
      <c r="R267" s="206">
        <f>Q267*H267</f>
        <v>0.011628000000000001</v>
      </c>
      <c r="S267" s="206">
        <v>0</v>
      </c>
      <c r="T267" s="207">
        <f>S267*H267</f>
        <v>0</v>
      </c>
      <c r="AR267" s="24" t="s">
        <v>255</v>
      </c>
      <c r="AT267" s="24" t="s">
        <v>148</v>
      </c>
      <c r="AU267" s="24" t="s">
        <v>87</v>
      </c>
      <c r="AY267" s="24" t="s">
        <v>143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24" t="s">
        <v>85</v>
      </c>
      <c r="BK267" s="208">
        <f>ROUND(I267*H267,2)</f>
        <v>0</v>
      </c>
      <c r="BL267" s="24" t="s">
        <v>255</v>
      </c>
      <c r="BM267" s="24" t="s">
        <v>410</v>
      </c>
    </row>
    <row r="268" spans="2:63" s="10" customFormat="1" ht="29.85" customHeight="1">
      <c r="B268" s="178"/>
      <c r="C268" s="179"/>
      <c r="D268" s="194" t="s">
        <v>76</v>
      </c>
      <c r="E268" s="195" t="s">
        <v>411</v>
      </c>
      <c r="F268" s="195" t="s">
        <v>412</v>
      </c>
      <c r="G268" s="179"/>
      <c r="H268" s="179"/>
      <c r="I268" s="182"/>
      <c r="J268" s="196">
        <f>BK268</f>
        <v>0</v>
      </c>
      <c r="K268" s="179"/>
      <c r="L268" s="184"/>
      <c r="M268" s="185"/>
      <c r="N268" s="186"/>
      <c r="O268" s="186"/>
      <c r="P268" s="187">
        <f>SUM(P269:P274)</f>
        <v>0</v>
      </c>
      <c r="Q268" s="186"/>
      <c r="R268" s="187">
        <f>SUM(R269:R274)</f>
        <v>0.009204</v>
      </c>
      <c r="S268" s="186"/>
      <c r="T268" s="188">
        <f>SUM(T269:T274)</f>
        <v>0</v>
      </c>
      <c r="AR268" s="189" t="s">
        <v>87</v>
      </c>
      <c r="AT268" s="190" t="s">
        <v>76</v>
      </c>
      <c r="AU268" s="190" t="s">
        <v>85</v>
      </c>
      <c r="AY268" s="189" t="s">
        <v>143</v>
      </c>
      <c r="BK268" s="191">
        <f>SUM(BK269:BK274)</f>
        <v>0</v>
      </c>
    </row>
    <row r="269" spans="2:65" s="1" customFormat="1" ht="28.9" customHeight="1">
      <c r="B269" s="42"/>
      <c r="C269" s="197" t="s">
        <v>413</v>
      </c>
      <c r="D269" s="197" t="s">
        <v>148</v>
      </c>
      <c r="E269" s="198" t="s">
        <v>414</v>
      </c>
      <c r="F269" s="199" t="s">
        <v>415</v>
      </c>
      <c r="G269" s="200" t="s">
        <v>151</v>
      </c>
      <c r="H269" s="201">
        <v>7.08</v>
      </c>
      <c r="I269" s="202"/>
      <c r="J269" s="203">
        <f>ROUND(I269*H269,2)</f>
        <v>0</v>
      </c>
      <c r="K269" s="199" t="s">
        <v>152</v>
      </c>
      <c r="L269" s="62"/>
      <c r="M269" s="204" t="s">
        <v>33</v>
      </c>
      <c r="N269" s="205" t="s">
        <v>48</v>
      </c>
      <c r="O269" s="43"/>
      <c r="P269" s="206">
        <f>O269*H269</f>
        <v>0</v>
      </c>
      <c r="Q269" s="206">
        <v>0</v>
      </c>
      <c r="R269" s="206">
        <f>Q269*H269</f>
        <v>0</v>
      </c>
      <c r="S269" s="206">
        <v>0</v>
      </c>
      <c r="T269" s="207">
        <f>S269*H269</f>
        <v>0</v>
      </c>
      <c r="AR269" s="24" t="s">
        <v>255</v>
      </c>
      <c r="AT269" s="24" t="s">
        <v>148</v>
      </c>
      <c r="AU269" s="24" t="s">
        <v>87</v>
      </c>
      <c r="AY269" s="24" t="s">
        <v>143</v>
      </c>
      <c r="BE269" s="208">
        <f>IF(N269="základní",J269,0)</f>
        <v>0</v>
      </c>
      <c r="BF269" s="208">
        <f>IF(N269="snížená",J269,0)</f>
        <v>0</v>
      </c>
      <c r="BG269" s="208">
        <f>IF(N269="zákl. přenesená",J269,0)</f>
        <v>0</v>
      </c>
      <c r="BH269" s="208">
        <f>IF(N269="sníž. přenesená",J269,0)</f>
        <v>0</v>
      </c>
      <c r="BI269" s="208">
        <f>IF(N269="nulová",J269,0)</f>
        <v>0</v>
      </c>
      <c r="BJ269" s="24" t="s">
        <v>85</v>
      </c>
      <c r="BK269" s="208">
        <f>ROUND(I269*H269,2)</f>
        <v>0</v>
      </c>
      <c r="BL269" s="24" t="s">
        <v>255</v>
      </c>
      <c r="BM269" s="24" t="s">
        <v>416</v>
      </c>
    </row>
    <row r="270" spans="2:51" s="11" customFormat="1" ht="13.5">
      <c r="B270" s="209"/>
      <c r="C270" s="210"/>
      <c r="D270" s="211" t="s">
        <v>155</v>
      </c>
      <c r="E270" s="212" t="s">
        <v>33</v>
      </c>
      <c r="F270" s="213" t="s">
        <v>285</v>
      </c>
      <c r="G270" s="210"/>
      <c r="H270" s="214">
        <v>4.92</v>
      </c>
      <c r="I270" s="215"/>
      <c r="J270" s="210"/>
      <c r="K270" s="210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155</v>
      </c>
      <c r="AU270" s="220" t="s">
        <v>87</v>
      </c>
      <c r="AV270" s="11" t="s">
        <v>87</v>
      </c>
      <c r="AW270" s="11" t="s">
        <v>40</v>
      </c>
      <c r="AX270" s="11" t="s">
        <v>77</v>
      </c>
      <c r="AY270" s="220" t="s">
        <v>143</v>
      </c>
    </row>
    <row r="271" spans="2:51" s="11" customFormat="1" ht="13.5">
      <c r="B271" s="209"/>
      <c r="C271" s="210"/>
      <c r="D271" s="211" t="s">
        <v>155</v>
      </c>
      <c r="E271" s="212" t="s">
        <v>33</v>
      </c>
      <c r="F271" s="213" t="s">
        <v>286</v>
      </c>
      <c r="G271" s="210"/>
      <c r="H271" s="214">
        <v>2.16</v>
      </c>
      <c r="I271" s="215"/>
      <c r="J271" s="210"/>
      <c r="K271" s="210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155</v>
      </c>
      <c r="AU271" s="220" t="s">
        <v>87</v>
      </c>
      <c r="AV271" s="11" t="s">
        <v>87</v>
      </c>
      <c r="AW271" s="11" t="s">
        <v>40</v>
      </c>
      <c r="AX271" s="11" t="s">
        <v>77</v>
      </c>
      <c r="AY271" s="220" t="s">
        <v>143</v>
      </c>
    </row>
    <row r="272" spans="2:51" s="13" customFormat="1" ht="13.5">
      <c r="B272" s="232"/>
      <c r="C272" s="233"/>
      <c r="D272" s="234" t="s">
        <v>155</v>
      </c>
      <c r="E272" s="235" t="s">
        <v>33</v>
      </c>
      <c r="F272" s="236" t="s">
        <v>200</v>
      </c>
      <c r="G272" s="233"/>
      <c r="H272" s="237">
        <v>7.08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155</v>
      </c>
      <c r="AU272" s="243" t="s">
        <v>87</v>
      </c>
      <c r="AV272" s="13" t="s">
        <v>153</v>
      </c>
      <c r="AW272" s="13" t="s">
        <v>40</v>
      </c>
      <c r="AX272" s="13" t="s">
        <v>85</v>
      </c>
      <c r="AY272" s="243" t="s">
        <v>143</v>
      </c>
    </row>
    <row r="273" spans="2:65" s="1" customFormat="1" ht="20.45" customHeight="1">
      <c r="B273" s="42"/>
      <c r="C273" s="251" t="s">
        <v>417</v>
      </c>
      <c r="D273" s="251" t="s">
        <v>373</v>
      </c>
      <c r="E273" s="252" t="s">
        <v>418</v>
      </c>
      <c r="F273" s="253" t="s">
        <v>419</v>
      </c>
      <c r="G273" s="254" t="s">
        <v>151</v>
      </c>
      <c r="H273" s="255">
        <v>7.08</v>
      </c>
      <c r="I273" s="256"/>
      <c r="J273" s="257">
        <f>ROUND(I273*H273,2)</f>
        <v>0</v>
      </c>
      <c r="K273" s="253" t="s">
        <v>152</v>
      </c>
      <c r="L273" s="258"/>
      <c r="M273" s="259" t="s">
        <v>33</v>
      </c>
      <c r="N273" s="260" t="s">
        <v>48</v>
      </c>
      <c r="O273" s="43"/>
      <c r="P273" s="206">
        <f>O273*H273</f>
        <v>0</v>
      </c>
      <c r="Q273" s="206">
        <v>0.0013</v>
      </c>
      <c r="R273" s="206">
        <f>Q273*H273</f>
        <v>0.009204</v>
      </c>
      <c r="S273" s="206">
        <v>0</v>
      </c>
      <c r="T273" s="207">
        <f>S273*H273</f>
        <v>0</v>
      </c>
      <c r="AR273" s="24" t="s">
        <v>339</v>
      </c>
      <c r="AT273" s="24" t="s">
        <v>373</v>
      </c>
      <c r="AU273" s="24" t="s">
        <v>87</v>
      </c>
      <c r="AY273" s="24" t="s">
        <v>143</v>
      </c>
      <c r="BE273" s="208">
        <f>IF(N273="základní",J273,0)</f>
        <v>0</v>
      </c>
      <c r="BF273" s="208">
        <f>IF(N273="snížená",J273,0)</f>
        <v>0</v>
      </c>
      <c r="BG273" s="208">
        <f>IF(N273="zákl. přenesená",J273,0)</f>
        <v>0</v>
      </c>
      <c r="BH273" s="208">
        <f>IF(N273="sníž. přenesená",J273,0)</f>
        <v>0</v>
      </c>
      <c r="BI273" s="208">
        <f>IF(N273="nulová",J273,0)</f>
        <v>0</v>
      </c>
      <c r="BJ273" s="24" t="s">
        <v>85</v>
      </c>
      <c r="BK273" s="208">
        <f>ROUND(I273*H273,2)</f>
        <v>0</v>
      </c>
      <c r="BL273" s="24" t="s">
        <v>255</v>
      </c>
      <c r="BM273" s="24" t="s">
        <v>420</v>
      </c>
    </row>
    <row r="274" spans="2:65" s="1" customFormat="1" ht="28.9" customHeight="1">
      <c r="B274" s="42"/>
      <c r="C274" s="197" t="s">
        <v>421</v>
      </c>
      <c r="D274" s="197" t="s">
        <v>148</v>
      </c>
      <c r="E274" s="198" t="s">
        <v>422</v>
      </c>
      <c r="F274" s="199" t="s">
        <v>423</v>
      </c>
      <c r="G274" s="200" t="s">
        <v>364</v>
      </c>
      <c r="H274" s="250"/>
      <c r="I274" s="202"/>
      <c r="J274" s="203">
        <f>ROUND(I274*H274,2)</f>
        <v>0</v>
      </c>
      <c r="K274" s="199" t="s">
        <v>351</v>
      </c>
      <c r="L274" s="62"/>
      <c r="M274" s="204" t="s">
        <v>33</v>
      </c>
      <c r="N274" s="272" t="s">
        <v>48</v>
      </c>
      <c r="O274" s="273"/>
      <c r="P274" s="274">
        <f>O274*H274</f>
        <v>0</v>
      </c>
      <c r="Q274" s="274">
        <v>0</v>
      </c>
      <c r="R274" s="274">
        <f>Q274*H274</f>
        <v>0</v>
      </c>
      <c r="S274" s="274">
        <v>0</v>
      </c>
      <c r="T274" s="275">
        <f>S274*H274</f>
        <v>0</v>
      </c>
      <c r="AR274" s="24" t="s">
        <v>255</v>
      </c>
      <c r="AT274" s="24" t="s">
        <v>148</v>
      </c>
      <c r="AU274" s="24" t="s">
        <v>87</v>
      </c>
      <c r="AY274" s="24" t="s">
        <v>143</v>
      </c>
      <c r="BE274" s="208">
        <f>IF(N274="základní",J274,0)</f>
        <v>0</v>
      </c>
      <c r="BF274" s="208">
        <f>IF(N274="snížená",J274,0)</f>
        <v>0</v>
      </c>
      <c r="BG274" s="208">
        <f>IF(N274="zákl. přenesená",J274,0)</f>
        <v>0</v>
      </c>
      <c r="BH274" s="208">
        <f>IF(N274="sníž. přenesená",J274,0)</f>
        <v>0</v>
      </c>
      <c r="BI274" s="208">
        <f>IF(N274="nulová",J274,0)</f>
        <v>0</v>
      </c>
      <c r="BJ274" s="24" t="s">
        <v>85</v>
      </c>
      <c r="BK274" s="208">
        <f>ROUND(I274*H274,2)</f>
        <v>0</v>
      </c>
      <c r="BL274" s="24" t="s">
        <v>255</v>
      </c>
      <c r="BM274" s="24" t="s">
        <v>424</v>
      </c>
    </row>
    <row r="275" spans="2:12" s="1" customFormat="1" ht="6.95" customHeight="1">
      <c r="B275" s="57"/>
      <c r="C275" s="58"/>
      <c r="D275" s="58"/>
      <c r="E275" s="58"/>
      <c r="F275" s="58"/>
      <c r="G275" s="58"/>
      <c r="H275" s="58"/>
      <c r="I275" s="141"/>
      <c r="J275" s="58"/>
      <c r="K275" s="58"/>
      <c r="L275" s="62"/>
    </row>
  </sheetData>
  <sheetProtection algorithmName="SHA-512" hashValue="YgvPO0Dk7r1TVIdh14mqu+FxB/CR2ulOzLpjB1yijOIWVixm34AoqwCmj0Xt19ji4UyuRKrQIqQ8rIn/1fUeNA==" saltValue="VWn7U7Gvsa6n554jS088Qw==" spinCount="100000" sheet="1" objects="1" scenarios="1" formatCells="0" formatColumns="0" formatRows="0" sort="0" autoFilter="0"/>
  <autoFilter ref="C91:K274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3"/>
  <sheetViews>
    <sheetView showGridLines="0" workbookViewId="0" topLeftCell="A1">
      <pane ySplit="1" topLeftCell="A89" activePane="bottomLeft" state="frozen"/>
      <selection pane="bottomLeft" activeCell="E9" sqref="E9:H9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92.5" style="0" customWidth="1"/>
    <col min="7" max="7" width="7.5" style="0" customWidth="1"/>
    <col min="8" max="8" width="9.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97</v>
      </c>
      <c r="G1" s="395" t="s">
        <v>98</v>
      </c>
      <c r="H1" s="395"/>
      <c r="I1" s="116"/>
      <c r="J1" s="115" t="s">
        <v>99</v>
      </c>
      <c r="K1" s="114" t="s">
        <v>100</v>
      </c>
      <c r="L1" s="115" t="s">
        <v>101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87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6" t="str">
        <f>'Rekapitulace stavby'!K6</f>
        <v>ZŠ a MŠ Kosmonautů 177,Děčín-výměna oken a zazdívka MIV strana do zahrady</v>
      </c>
      <c r="F7" s="397"/>
      <c r="G7" s="397"/>
      <c r="H7" s="397"/>
      <c r="I7" s="118"/>
      <c r="J7" s="29"/>
      <c r="K7" s="31"/>
    </row>
    <row r="8" spans="2:11" s="1" customFormat="1" ht="15">
      <c r="B8" s="42"/>
      <c r="C8" s="43"/>
      <c r="D8" s="37" t="s">
        <v>103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8" t="s">
        <v>425</v>
      </c>
      <c r="F9" s="399"/>
      <c r="G9" s="399"/>
      <c r="H9" s="399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20" t="s">
        <v>23</v>
      </c>
      <c r="J11" s="35" t="s">
        <v>24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0" t="s">
        <v>27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29</v>
      </c>
      <c r="J13" s="39" t="s">
        <v>105</v>
      </c>
      <c r="K13" s="46"/>
    </row>
    <row r="14" spans="2:11" s="1" customFormat="1" ht="14.45" customHeight="1">
      <c r="B14" s="42"/>
      <c r="C14" s="43"/>
      <c r="D14" s="37" t="s">
        <v>31</v>
      </c>
      <c r="E14" s="43"/>
      <c r="F14" s="43"/>
      <c r="G14" s="43"/>
      <c r="H14" s="43"/>
      <c r="I14" s="120" t="s">
        <v>32</v>
      </c>
      <c r="J14" s="35" t="s">
        <v>33</v>
      </c>
      <c r="K14" s="46"/>
    </row>
    <row r="15" spans="2:11" s="1" customFormat="1" ht="18" customHeight="1">
      <c r="B15" s="42"/>
      <c r="C15" s="43"/>
      <c r="D15" s="43"/>
      <c r="E15" s="35" t="s">
        <v>34</v>
      </c>
      <c r="F15" s="43"/>
      <c r="G15" s="43"/>
      <c r="H15" s="43"/>
      <c r="I15" s="120" t="s">
        <v>35</v>
      </c>
      <c r="J15" s="35" t="s">
        <v>33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36</v>
      </c>
      <c r="E17" s="43"/>
      <c r="F17" s="43"/>
      <c r="G17" s="43"/>
      <c r="H17" s="43"/>
      <c r="I17" s="120" t="s">
        <v>32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35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20" t="s">
        <v>32</v>
      </c>
      <c r="J20" s="35" t="s">
        <v>33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35</v>
      </c>
      <c r="J21" s="35" t="s">
        <v>33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42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43</v>
      </c>
      <c r="E27" s="43"/>
      <c r="F27" s="43"/>
      <c r="G27" s="43"/>
      <c r="H27" s="43"/>
      <c r="I27" s="119"/>
      <c r="J27" s="130">
        <f>ROUND(J92,2)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1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2">
        <f>ROUND(SUM(BE92:BE212),2)</f>
        <v>0</v>
      </c>
      <c r="G30" s="43"/>
      <c r="H30" s="43"/>
      <c r="I30" s="133">
        <v>0.21</v>
      </c>
      <c r="J30" s="132">
        <f>ROUND(ROUND((SUM(BE92:BE212)),2)*I30,2)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2">
        <f>ROUND(SUM(BF92:BF212),2)</f>
        <v>0</v>
      </c>
      <c r="G31" s="43"/>
      <c r="H31" s="43"/>
      <c r="I31" s="133">
        <v>0.15</v>
      </c>
      <c r="J31" s="132">
        <f>ROUND(ROUND((SUM(BF92:BF212)),2)*I31,2)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2">
        <f>ROUND(SUM(BG92:BG212),2)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2">
        <f>ROUND(SUM(BH92:BH212),2)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2">
        <f>ROUND(SUM(BI92:BI212),2)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53</v>
      </c>
      <c r="E36" s="80"/>
      <c r="F36" s="80"/>
      <c r="G36" s="136" t="s">
        <v>54</v>
      </c>
      <c r="H36" s="137" t="s">
        <v>55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106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6" t="str">
        <f>E7</f>
        <v>ZŠ a MŠ Kosmonautů 177,Děčín-výměna oken a zazdívka MIV strana do zahrady</v>
      </c>
      <c r="F45" s="397"/>
      <c r="G45" s="397"/>
      <c r="H45" s="397"/>
      <c r="I45" s="119"/>
      <c r="J45" s="43"/>
      <c r="K45" s="46"/>
    </row>
    <row r="46" spans="2:11" s="1" customFormat="1" ht="14.45" customHeight="1">
      <c r="B46" s="42"/>
      <c r="C46" s="37" t="s">
        <v>103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8" t="str">
        <f>E9</f>
        <v>MŠ2 - VÝMĚNA OKEN A MIV-JEDNOPODLAŽNÍ OBJEKT-PROSTŘEDNÍ ČÁST SE STARÝMI OKNY</v>
      </c>
      <c r="F47" s="399"/>
      <c r="G47" s="399"/>
      <c r="H47" s="399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Děčín 27, Kosmonautů 177</v>
      </c>
      <c r="G49" s="43"/>
      <c r="H49" s="43"/>
      <c r="I49" s="120" t="s">
        <v>27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31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38</v>
      </c>
      <c r="J51" s="35" t="str">
        <f>E21</f>
        <v>bez PD</v>
      </c>
      <c r="K51" s="46"/>
    </row>
    <row r="52" spans="2:11" s="1" customFormat="1" ht="14.45" customHeight="1">
      <c r="B52" s="42"/>
      <c r="C52" s="37" t="s">
        <v>36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107</v>
      </c>
      <c r="D54" s="134"/>
      <c r="E54" s="134"/>
      <c r="F54" s="134"/>
      <c r="G54" s="134"/>
      <c r="H54" s="134"/>
      <c r="I54" s="147"/>
      <c r="J54" s="148" t="s">
        <v>108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109</v>
      </c>
      <c r="D56" s="43"/>
      <c r="E56" s="43"/>
      <c r="F56" s="43"/>
      <c r="G56" s="43"/>
      <c r="H56" s="43"/>
      <c r="I56" s="119"/>
      <c r="J56" s="130">
        <f>J92</f>
        <v>0</v>
      </c>
      <c r="K56" s="46"/>
      <c r="AU56" s="24" t="s">
        <v>110</v>
      </c>
    </row>
    <row r="57" spans="2:11" s="7" customFormat="1" ht="24.95" customHeight="1">
      <c r="B57" s="151"/>
      <c r="C57" s="152"/>
      <c r="D57" s="153" t="s">
        <v>111</v>
      </c>
      <c r="E57" s="154"/>
      <c r="F57" s="154"/>
      <c r="G57" s="154"/>
      <c r="H57" s="154"/>
      <c r="I57" s="155"/>
      <c r="J57" s="156">
        <f>J93</f>
        <v>0</v>
      </c>
      <c r="K57" s="157"/>
    </row>
    <row r="58" spans="2:11" s="8" customFormat="1" ht="19.9" customHeight="1">
      <c r="B58" s="158"/>
      <c r="C58" s="159"/>
      <c r="D58" s="160" t="s">
        <v>112</v>
      </c>
      <c r="E58" s="161"/>
      <c r="F58" s="161"/>
      <c r="G58" s="161"/>
      <c r="H58" s="161"/>
      <c r="I58" s="162"/>
      <c r="J58" s="163">
        <f>J94</f>
        <v>0</v>
      </c>
      <c r="K58" s="164"/>
    </row>
    <row r="59" spans="2:11" s="8" customFormat="1" ht="14.85" customHeight="1">
      <c r="B59" s="158"/>
      <c r="C59" s="159"/>
      <c r="D59" s="160" t="s">
        <v>113</v>
      </c>
      <c r="E59" s="161"/>
      <c r="F59" s="161"/>
      <c r="G59" s="161"/>
      <c r="H59" s="161"/>
      <c r="I59" s="162"/>
      <c r="J59" s="163">
        <f>J95</f>
        <v>0</v>
      </c>
      <c r="K59" s="164"/>
    </row>
    <row r="60" spans="2:11" s="8" customFormat="1" ht="19.9" customHeight="1">
      <c r="B60" s="158"/>
      <c r="C60" s="159"/>
      <c r="D60" s="160" t="s">
        <v>114</v>
      </c>
      <c r="E60" s="161"/>
      <c r="F60" s="161"/>
      <c r="G60" s="161"/>
      <c r="H60" s="161"/>
      <c r="I60" s="162"/>
      <c r="J60" s="163">
        <f>J104</f>
        <v>0</v>
      </c>
      <c r="K60" s="164"/>
    </row>
    <row r="61" spans="2:11" s="8" customFormat="1" ht="14.85" customHeight="1">
      <c r="B61" s="158"/>
      <c r="C61" s="159"/>
      <c r="D61" s="160" t="s">
        <v>115</v>
      </c>
      <c r="E61" s="161"/>
      <c r="F61" s="161"/>
      <c r="G61" s="161"/>
      <c r="H61" s="161"/>
      <c r="I61" s="162"/>
      <c r="J61" s="163">
        <f>J105</f>
        <v>0</v>
      </c>
      <c r="K61" s="164"/>
    </row>
    <row r="62" spans="2:11" s="8" customFormat="1" ht="14.85" customHeight="1">
      <c r="B62" s="158"/>
      <c r="C62" s="159"/>
      <c r="D62" s="160" t="s">
        <v>116</v>
      </c>
      <c r="E62" s="161"/>
      <c r="F62" s="161"/>
      <c r="G62" s="161"/>
      <c r="H62" s="161"/>
      <c r="I62" s="162"/>
      <c r="J62" s="163">
        <f>J123</f>
        <v>0</v>
      </c>
      <c r="K62" s="164"/>
    </row>
    <row r="63" spans="2:11" s="8" customFormat="1" ht="19.9" customHeight="1">
      <c r="B63" s="158"/>
      <c r="C63" s="159"/>
      <c r="D63" s="160" t="s">
        <v>117</v>
      </c>
      <c r="E63" s="161"/>
      <c r="F63" s="161"/>
      <c r="G63" s="161"/>
      <c r="H63" s="161"/>
      <c r="I63" s="162"/>
      <c r="J63" s="163">
        <f>J139</f>
        <v>0</v>
      </c>
      <c r="K63" s="164"/>
    </row>
    <row r="64" spans="2:11" s="8" customFormat="1" ht="14.85" customHeight="1">
      <c r="B64" s="158"/>
      <c r="C64" s="159"/>
      <c r="D64" s="160" t="s">
        <v>118</v>
      </c>
      <c r="E64" s="161"/>
      <c r="F64" s="161"/>
      <c r="G64" s="161"/>
      <c r="H64" s="161"/>
      <c r="I64" s="162"/>
      <c r="J64" s="163">
        <f>J140</f>
        <v>0</v>
      </c>
      <c r="K64" s="164"/>
    </row>
    <row r="65" spans="2:11" s="8" customFormat="1" ht="14.85" customHeight="1">
      <c r="B65" s="158"/>
      <c r="C65" s="159"/>
      <c r="D65" s="160" t="s">
        <v>119</v>
      </c>
      <c r="E65" s="161"/>
      <c r="F65" s="161"/>
      <c r="G65" s="161"/>
      <c r="H65" s="161"/>
      <c r="I65" s="162"/>
      <c r="J65" s="163">
        <f>J147</f>
        <v>0</v>
      </c>
      <c r="K65" s="164"/>
    </row>
    <row r="66" spans="2:11" s="8" customFormat="1" ht="14.85" customHeight="1">
      <c r="B66" s="158"/>
      <c r="C66" s="159"/>
      <c r="D66" s="160" t="s">
        <v>120</v>
      </c>
      <c r="E66" s="161"/>
      <c r="F66" s="161"/>
      <c r="G66" s="161"/>
      <c r="H66" s="161"/>
      <c r="I66" s="162"/>
      <c r="J66" s="163">
        <f>J150</f>
        <v>0</v>
      </c>
      <c r="K66" s="164"/>
    </row>
    <row r="67" spans="2:11" s="8" customFormat="1" ht="14.85" customHeight="1">
      <c r="B67" s="158"/>
      <c r="C67" s="159"/>
      <c r="D67" s="160" t="s">
        <v>121</v>
      </c>
      <c r="E67" s="161"/>
      <c r="F67" s="161"/>
      <c r="G67" s="161"/>
      <c r="H67" s="161"/>
      <c r="I67" s="162"/>
      <c r="J67" s="163">
        <f>J183</f>
        <v>0</v>
      </c>
      <c r="K67" s="164"/>
    </row>
    <row r="68" spans="2:11" s="7" customFormat="1" ht="24.95" customHeight="1">
      <c r="B68" s="151"/>
      <c r="C68" s="152"/>
      <c r="D68" s="153" t="s">
        <v>122</v>
      </c>
      <c r="E68" s="154"/>
      <c r="F68" s="154"/>
      <c r="G68" s="154"/>
      <c r="H68" s="154"/>
      <c r="I68" s="155"/>
      <c r="J68" s="156">
        <f>J185</f>
        <v>0</v>
      </c>
      <c r="K68" s="157"/>
    </row>
    <row r="69" spans="2:11" s="8" customFormat="1" ht="19.9" customHeight="1">
      <c r="B69" s="158"/>
      <c r="C69" s="159"/>
      <c r="D69" s="160" t="s">
        <v>123</v>
      </c>
      <c r="E69" s="161"/>
      <c r="F69" s="161"/>
      <c r="G69" s="161"/>
      <c r="H69" s="161"/>
      <c r="I69" s="162"/>
      <c r="J69" s="163">
        <f>J186</f>
        <v>0</v>
      </c>
      <c r="K69" s="164"/>
    </row>
    <row r="70" spans="2:11" s="8" customFormat="1" ht="19.9" customHeight="1">
      <c r="B70" s="158"/>
      <c r="C70" s="159"/>
      <c r="D70" s="160" t="s">
        <v>124</v>
      </c>
      <c r="E70" s="161"/>
      <c r="F70" s="161"/>
      <c r="G70" s="161"/>
      <c r="H70" s="161"/>
      <c r="I70" s="162"/>
      <c r="J70" s="163">
        <f>J190</f>
        <v>0</v>
      </c>
      <c r="K70" s="164"/>
    </row>
    <row r="71" spans="2:11" s="8" customFormat="1" ht="19.9" customHeight="1">
      <c r="B71" s="158"/>
      <c r="C71" s="159"/>
      <c r="D71" s="160" t="s">
        <v>125</v>
      </c>
      <c r="E71" s="161"/>
      <c r="F71" s="161"/>
      <c r="G71" s="161"/>
      <c r="H71" s="161"/>
      <c r="I71" s="162"/>
      <c r="J71" s="163">
        <f>J204</f>
        <v>0</v>
      </c>
      <c r="K71" s="164"/>
    </row>
    <row r="72" spans="2:11" s="8" customFormat="1" ht="19.9" customHeight="1">
      <c r="B72" s="158"/>
      <c r="C72" s="159"/>
      <c r="D72" s="160" t="s">
        <v>126</v>
      </c>
      <c r="E72" s="161"/>
      <c r="F72" s="161"/>
      <c r="G72" s="161"/>
      <c r="H72" s="161"/>
      <c r="I72" s="162"/>
      <c r="J72" s="163">
        <f>J208</f>
        <v>0</v>
      </c>
      <c r="K72" s="164"/>
    </row>
    <row r="73" spans="2:11" s="1" customFormat="1" ht="21.75" customHeight="1">
      <c r="B73" s="42"/>
      <c r="C73" s="43"/>
      <c r="D73" s="43"/>
      <c r="E73" s="43"/>
      <c r="F73" s="43"/>
      <c r="G73" s="43"/>
      <c r="H73" s="43"/>
      <c r="I73" s="119"/>
      <c r="J73" s="43"/>
      <c r="K73" s="46"/>
    </row>
    <row r="74" spans="2:11" s="1" customFormat="1" ht="6.95" customHeight="1">
      <c r="B74" s="57"/>
      <c r="C74" s="58"/>
      <c r="D74" s="58"/>
      <c r="E74" s="58"/>
      <c r="F74" s="58"/>
      <c r="G74" s="58"/>
      <c r="H74" s="58"/>
      <c r="I74" s="141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44"/>
      <c r="J78" s="61"/>
      <c r="K78" s="61"/>
      <c r="L78" s="62"/>
    </row>
    <row r="79" spans="2:12" s="1" customFormat="1" ht="36.95" customHeight="1">
      <c r="B79" s="42"/>
      <c r="C79" s="63" t="s">
        <v>127</v>
      </c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12" s="1" customFormat="1" ht="14.45" customHeight="1">
      <c r="B81" s="42"/>
      <c r="C81" s="66" t="s">
        <v>19</v>
      </c>
      <c r="D81" s="64"/>
      <c r="E81" s="64"/>
      <c r="F81" s="64"/>
      <c r="G81" s="64"/>
      <c r="H81" s="64"/>
      <c r="I81" s="165"/>
      <c r="J81" s="64"/>
      <c r="K81" s="64"/>
      <c r="L81" s="62"/>
    </row>
    <row r="82" spans="2:12" s="1" customFormat="1" ht="20.45" customHeight="1">
      <c r="B82" s="42"/>
      <c r="C82" s="64"/>
      <c r="D82" s="64"/>
      <c r="E82" s="392" t="str">
        <f>E7</f>
        <v>ZŠ a MŠ Kosmonautů 177,Děčín-výměna oken a zazdívka MIV strana do zahrady</v>
      </c>
      <c r="F82" s="393"/>
      <c r="G82" s="393"/>
      <c r="H82" s="393"/>
      <c r="I82" s="165"/>
      <c r="J82" s="64"/>
      <c r="K82" s="64"/>
      <c r="L82" s="62"/>
    </row>
    <row r="83" spans="2:12" s="1" customFormat="1" ht="14.45" customHeight="1">
      <c r="B83" s="42"/>
      <c r="C83" s="66" t="s">
        <v>103</v>
      </c>
      <c r="D83" s="64"/>
      <c r="E83" s="64"/>
      <c r="F83" s="64"/>
      <c r="G83" s="64"/>
      <c r="H83" s="64"/>
      <c r="I83" s="165"/>
      <c r="J83" s="64"/>
      <c r="K83" s="64"/>
      <c r="L83" s="62"/>
    </row>
    <row r="84" spans="2:12" s="1" customFormat="1" ht="22.15" customHeight="1">
      <c r="B84" s="42"/>
      <c r="C84" s="64"/>
      <c r="D84" s="64"/>
      <c r="E84" s="382" t="str">
        <f>E9</f>
        <v>MŠ2 - VÝMĚNA OKEN A MIV-JEDNOPODLAŽNÍ OBJEKT-PROSTŘEDNÍ ČÁST SE STARÝMI OKNY</v>
      </c>
      <c r="F84" s="394"/>
      <c r="G84" s="394"/>
      <c r="H84" s="394"/>
      <c r="I84" s="165"/>
      <c r="J84" s="64"/>
      <c r="K84" s="64"/>
      <c r="L84" s="62"/>
    </row>
    <row r="85" spans="2:12" s="1" customFormat="1" ht="6.95" customHeight="1">
      <c r="B85" s="42"/>
      <c r="C85" s="64"/>
      <c r="D85" s="64"/>
      <c r="E85" s="64"/>
      <c r="F85" s="64"/>
      <c r="G85" s="64"/>
      <c r="H85" s="64"/>
      <c r="I85" s="165"/>
      <c r="J85" s="64"/>
      <c r="K85" s="64"/>
      <c r="L85" s="62"/>
    </row>
    <row r="86" spans="2:12" s="1" customFormat="1" ht="18" customHeight="1">
      <c r="B86" s="42"/>
      <c r="C86" s="66" t="s">
        <v>25</v>
      </c>
      <c r="D86" s="64"/>
      <c r="E86" s="64"/>
      <c r="F86" s="166" t="str">
        <f>F12</f>
        <v>Děčín 27, Kosmonautů 177</v>
      </c>
      <c r="G86" s="64"/>
      <c r="H86" s="64"/>
      <c r="I86" s="167" t="s">
        <v>27</v>
      </c>
      <c r="J86" s="74" t="str">
        <f>IF(J12="","",J12)</f>
        <v>3.4.2017</v>
      </c>
      <c r="K86" s="64"/>
      <c r="L86" s="62"/>
    </row>
    <row r="87" spans="2:12" s="1" customFormat="1" ht="6.95" customHeight="1">
      <c r="B87" s="42"/>
      <c r="C87" s="64"/>
      <c r="D87" s="64"/>
      <c r="E87" s="64"/>
      <c r="F87" s="64"/>
      <c r="G87" s="64"/>
      <c r="H87" s="64"/>
      <c r="I87" s="165"/>
      <c r="J87" s="64"/>
      <c r="K87" s="64"/>
      <c r="L87" s="62"/>
    </row>
    <row r="88" spans="2:12" s="1" customFormat="1" ht="15">
      <c r="B88" s="42"/>
      <c r="C88" s="66" t="s">
        <v>31</v>
      </c>
      <c r="D88" s="64"/>
      <c r="E88" s="64"/>
      <c r="F88" s="166" t="str">
        <f>E15</f>
        <v>ZŠ a MŠ Kosmonautů 177, Děčín 27</v>
      </c>
      <c r="G88" s="64"/>
      <c r="H88" s="64"/>
      <c r="I88" s="167" t="s">
        <v>38</v>
      </c>
      <c r="J88" s="166" t="str">
        <f>E21</f>
        <v>bez PD</v>
      </c>
      <c r="K88" s="64"/>
      <c r="L88" s="62"/>
    </row>
    <row r="89" spans="2:12" s="1" customFormat="1" ht="14.45" customHeight="1">
      <c r="B89" s="42"/>
      <c r="C89" s="66" t="s">
        <v>36</v>
      </c>
      <c r="D89" s="64"/>
      <c r="E89" s="64"/>
      <c r="F89" s="166" t="str">
        <f>IF(E18="","",E18)</f>
        <v/>
      </c>
      <c r="G89" s="64"/>
      <c r="H89" s="64"/>
      <c r="I89" s="165"/>
      <c r="J89" s="64"/>
      <c r="K89" s="64"/>
      <c r="L89" s="62"/>
    </row>
    <row r="90" spans="2:12" s="1" customFormat="1" ht="10.35" customHeight="1">
      <c r="B90" s="42"/>
      <c r="C90" s="64"/>
      <c r="D90" s="64"/>
      <c r="E90" s="64"/>
      <c r="F90" s="64"/>
      <c r="G90" s="64"/>
      <c r="H90" s="64"/>
      <c r="I90" s="165"/>
      <c r="J90" s="64"/>
      <c r="K90" s="64"/>
      <c r="L90" s="62"/>
    </row>
    <row r="91" spans="2:20" s="9" customFormat="1" ht="29.25" customHeight="1">
      <c r="B91" s="168"/>
      <c r="C91" s="169" t="s">
        <v>128</v>
      </c>
      <c r="D91" s="170" t="s">
        <v>62</v>
      </c>
      <c r="E91" s="170" t="s">
        <v>58</v>
      </c>
      <c r="F91" s="170" t="s">
        <v>129</v>
      </c>
      <c r="G91" s="170" t="s">
        <v>130</v>
      </c>
      <c r="H91" s="170" t="s">
        <v>131</v>
      </c>
      <c r="I91" s="171" t="s">
        <v>132</v>
      </c>
      <c r="J91" s="170" t="s">
        <v>108</v>
      </c>
      <c r="K91" s="172" t="s">
        <v>133</v>
      </c>
      <c r="L91" s="173"/>
      <c r="M91" s="82" t="s">
        <v>134</v>
      </c>
      <c r="N91" s="83" t="s">
        <v>47</v>
      </c>
      <c r="O91" s="83" t="s">
        <v>135</v>
      </c>
      <c r="P91" s="83" t="s">
        <v>136</v>
      </c>
      <c r="Q91" s="83" t="s">
        <v>137</v>
      </c>
      <c r="R91" s="83" t="s">
        <v>138</v>
      </c>
      <c r="S91" s="83" t="s">
        <v>139</v>
      </c>
      <c r="T91" s="84" t="s">
        <v>140</v>
      </c>
    </row>
    <row r="92" spans="2:63" s="1" customFormat="1" ht="29.25" customHeight="1">
      <c r="B92" s="42"/>
      <c r="C92" s="88" t="s">
        <v>109</v>
      </c>
      <c r="D92" s="64"/>
      <c r="E92" s="64"/>
      <c r="F92" s="64"/>
      <c r="G92" s="64"/>
      <c r="H92" s="64"/>
      <c r="I92" s="165"/>
      <c r="J92" s="174">
        <f>BK92</f>
        <v>0</v>
      </c>
      <c r="K92" s="64"/>
      <c r="L92" s="62"/>
      <c r="M92" s="85"/>
      <c r="N92" s="86"/>
      <c r="O92" s="86"/>
      <c r="P92" s="175">
        <f>P93+P185</f>
        <v>0</v>
      </c>
      <c r="Q92" s="86"/>
      <c r="R92" s="175">
        <f>R93+R185</f>
        <v>5.8804407005343995</v>
      </c>
      <c r="S92" s="86"/>
      <c r="T92" s="176">
        <f>T93+T185</f>
        <v>2.3853551</v>
      </c>
      <c r="AT92" s="24" t="s">
        <v>76</v>
      </c>
      <c r="AU92" s="24" t="s">
        <v>110</v>
      </c>
      <c r="BK92" s="177">
        <f>BK93+BK185</f>
        <v>0</v>
      </c>
    </row>
    <row r="93" spans="2:63" s="10" customFormat="1" ht="37.35" customHeight="1">
      <c r="B93" s="178"/>
      <c r="C93" s="179"/>
      <c r="D93" s="180" t="s">
        <v>76</v>
      </c>
      <c r="E93" s="181" t="s">
        <v>141</v>
      </c>
      <c r="F93" s="181" t="s">
        <v>142</v>
      </c>
      <c r="G93" s="179"/>
      <c r="H93" s="179"/>
      <c r="I93" s="182"/>
      <c r="J93" s="183">
        <f>BK93</f>
        <v>0</v>
      </c>
      <c r="K93" s="179"/>
      <c r="L93" s="184"/>
      <c r="M93" s="185"/>
      <c r="N93" s="186"/>
      <c r="O93" s="186"/>
      <c r="P93" s="187">
        <f>P94+P104+P139</f>
        <v>0</v>
      </c>
      <c r="Q93" s="186"/>
      <c r="R93" s="187">
        <f>R94+R104+R139</f>
        <v>5.149997259999999</v>
      </c>
      <c r="S93" s="186"/>
      <c r="T93" s="188">
        <f>T94+T104+T139</f>
        <v>2.3853551</v>
      </c>
      <c r="AR93" s="189" t="s">
        <v>85</v>
      </c>
      <c r="AT93" s="190" t="s">
        <v>76</v>
      </c>
      <c r="AU93" s="190" t="s">
        <v>77</v>
      </c>
      <c r="AY93" s="189" t="s">
        <v>143</v>
      </c>
      <c r="BK93" s="191">
        <f>BK94+BK104+BK139</f>
        <v>0</v>
      </c>
    </row>
    <row r="94" spans="2:63" s="10" customFormat="1" ht="19.9" customHeight="1">
      <c r="B94" s="178"/>
      <c r="C94" s="179"/>
      <c r="D94" s="180" t="s">
        <v>76</v>
      </c>
      <c r="E94" s="192" t="s">
        <v>144</v>
      </c>
      <c r="F94" s="192" t="s">
        <v>145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P95</f>
        <v>0</v>
      </c>
      <c r="Q94" s="186"/>
      <c r="R94" s="187">
        <f>R95</f>
        <v>4.433454095999999</v>
      </c>
      <c r="S94" s="186"/>
      <c r="T94" s="188">
        <f>T95</f>
        <v>0</v>
      </c>
      <c r="AR94" s="189" t="s">
        <v>85</v>
      </c>
      <c r="AT94" s="190" t="s">
        <v>76</v>
      </c>
      <c r="AU94" s="190" t="s">
        <v>85</v>
      </c>
      <c r="AY94" s="189" t="s">
        <v>143</v>
      </c>
      <c r="BK94" s="191">
        <f>BK95</f>
        <v>0</v>
      </c>
    </row>
    <row r="95" spans="2:63" s="10" customFormat="1" ht="14.85" customHeight="1">
      <c r="B95" s="178"/>
      <c r="C95" s="179"/>
      <c r="D95" s="194" t="s">
        <v>76</v>
      </c>
      <c r="E95" s="195" t="s">
        <v>146</v>
      </c>
      <c r="F95" s="195" t="s">
        <v>147</v>
      </c>
      <c r="G95" s="179"/>
      <c r="H95" s="179"/>
      <c r="I95" s="182"/>
      <c r="J95" s="196">
        <f>BK95</f>
        <v>0</v>
      </c>
      <c r="K95" s="179"/>
      <c r="L95" s="184"/>
      <c r="M95" s="185"/>
      <c r="N95" s="186"/>
      <c r="O95" s="186"/>
      <c r="P95" s="187">
        <f>SUM(P96:P103)</f>
        <v>0</v>
      </c>
      <c r="Q95" s="186"/>
      <c r="R95" s="187">
        <f>SUM(R96:R103)</f>
        <v>4.433454095999999</v>
      </c>
      <c r="S95" s="186"/>
      <c r="T95" s="188">
        <f>SUM(T96:T103)</f>
        <v>0</v>
      </c>
      <c r="AR95" s="189" t="s">
        <v>85</v>
      </c>
      <c r="AT95" s="190" t="s">
        <v>76</v>
      </c>
      <c r="AU95" s="190" t="s">
        <v>87</v>
      </c>
      <c r="AY95" s="189" t="s">
        <v>143</v>
      </c>
      <c r="BK95" s="191">
        <f>SUM(BK96:BK103)</f>
        <v>0</v>
      </c>
    </row>
    <row r="96" spans="2:65" s="1" customFormat="1" ht="40.15" customHeight="1">
      <c r="B96" s="42"/>
      <c r="C96" s="197" t="s">
        <v>85</v>
      </c>
      <c r="D96" s="197" t="s">
        <v>148</v>
      </c>
      <c r="E96" s="198" t="s">
        <v>149</v>
      </c>
      <c r="F96" s="199" t="s">
        <v>150</v>
      </c>
      <c r="G96" s="200" t="s">
        <v>151</v>
      </c>
      <c r="H96" s="201">
        <v>21</v>
      </c>
      <c r="I96" s="202"/>
      <c r="J96" s="203">
        <f>ROUND(I96*H96,2)</f>
        <v>0</v>
      </c>
      <c r="K96" s="199" t="s">
        <v>152</v>
      </c>
      <c r="L96" s="62"/>
      <c r="M96" s="204" t="s">
        <v>33</v>
      </c>
      <c r="N96" s="205" t="s">
        <v>48</v>
      </c>
      <c r="O96" s="43"/>
      <c r="P96" s="206">
        <f>O96*H96</f>
        <v>0</v>
      </c>
      <c r="Q96" s="206">
        <v>0.21091</v>
      </c>
      <c r="R96" s="206">
        <f>Q96*H96</f>
        <v>4.42911</v>
      </c>
      <c r="S96" s="206">
        <v>0</v>
      </c>
      <c r="T96" s="207">
        <f>S96*H96</f>
        <v>0</v>
      </c>
      <c r="AR96" s="24" t="s">
        <v>153</v>
      </c>
      <c r="AT96" s="24" t="s">
        <v>148</v>
      </c>
      <c r="AU96" s="24" t="s">
        <v>144</v>
      </c>
      <c r="AY96" s="24" t="s">
        <v>143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4" t="s">
        <v>85</v>
      </c>
      <c r="BK96" s="208">
        <f>ROUND(I96*H96,2)</f>
        <v>0</v>
      </c>
      <c r="BL96" s="24" t="s">
        <v>153</v>
      </c>
      <c r="BM96" s="24" t="s">
        <v>426</v>
      </c>
    </row>
    <row r="97" spans="2:51" s="11" customFormat="1" ht="13.5">
      <c r="B97" s="209"/>
      <c r="C97" s="210"/>
      <c r="D97" s="211" t="s">
        <v>155</v>
      </c>
      <c r="E97" s="212" t="s">
        <v>33</v>
      </c>
      <c r="F97" s="213" t="s">
        <v>427</v>
      </c>
      <c r="G97" s="210"/>
      <c r="H97" s="214">
        <v>17.64</v>
      </c>
      <c r="I97" s="215"/>
      <c r="J97" s="210"/>
      <c r="K97" s="210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155</v>
      </c>
      <c r="AU97" s="220" t="s">
        <v>144</v>
      </c>
      <c r="AV97" s="11" t="s">
        <v>87</v>
      </c>
      <c r="AW97" s="11" t="s">
        <v>40</v>
      </c>
      <c r="AX97" s="11" t="s">
        <v>77</v>
      </c>
      <c r="AY97" s="220" t="s">
        <v>143</v>
      </c>
    </row>
    <row r="98" spans="2:51" s="11" customFormat="1" ht="13.5">
      <c r="B98" s="209"/>
      <c r="C98" s="210"/>
      <c r="D98" s="211" t="s">
        <v>155</v>
      </c>
      <c r="E98" s="212" t="s">
        <v>33</v>
      </c>
      <c r="F98" s="213" t="s">
        <v>428</v>
      </c>
      <c r="G98" s="210"/>
      <c r="H98" s="214">
        <v>3.36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155</v>
      </c>
      <c r="AU98" s="220" t="s">
        <v>144</v>
      </c>
      <c r="AV98" s="11" t="s">
        <v>87</v>
      </c>
      <c r="AW98" s="11" t="s">
        <v>40</v>
      </c>
      <c r="AX98" s="11" t="s">
        <v>77</v>
      </c>
      <c r="AY98" s="220" t="s">
        <v>143</v>
      </c>
    </row>
    <row r="99" spans="2:51" s="13" customFormat="1" ht="13.5">
      <c r="B99" s="232"/>
      <c r="C99" s="233"/>
      <c r="D99" s="234" t="s">
        <v>155</v>
      </c>
      <c r="E99" s="235" t="s">
        <v>33</v>
      </c>
      <c r="F99" s="236" t="s">
        <v>161</v>
      </c>
      <c r="G99" s="233"/>
      <c r="H99" s="237">
        <v>21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155</v>
      </c>
      <c r="AU99" s="243" t="s">
        <v>144</v>
      </c>
      <c r="AV99" s="13" t="s">
        <v>153</v>
      </c>
      <c r="AW99" s="13" t="s">
        <v>40</v>
      </c>
      <c r="AX99" s="13" t="s">
        <v>85</v>
      </c>
      <c r="AY99" s="243" t="s">
        <v>143</v>
      </c>
    </row>
    <row r="100" spans="2:65" s="1" customFormat="1" ht="20.45" customHeight="1">
      <c r="B100" s="42"/>
      <c r="C100" s="197" t="s">
        <v>87</v>
      </c>
      <c r="D100" s="197" t="s">
        <v>148</v>
      </c>
      <c r="E100" s="198" t="s">
        <v>162</v>
      </c>
      <c r="F100" s="199" t="s">
        <v>163</v>
      </c>
      <c r="G100" s="200" t="s">
        <v>164</v>
      </c>
      <c r="H100" s="201">
        <v>22.2</v>
      </c>
      <c r="I100" s="202"/>
      <c r="J100" s="203">
        <f>ROUND(I100*H100,2)</f>
        <v>0</v>
      </c>
      <c r="K100" s="199" t="s">
        <v>152</v>
      </c>
      <c r="L100" s="62"/>
      <c r="M100" s="204" t="s">
        <v>33</v>
      </c>
      <c r="N100" s="205" t="s">
        <v>48</v>
      </c>
      <c r="O100" s="43"/>
      <c r="P100" s="206">
        <f>O100*H100</f>
        <v>0</v>
      </c>
      <c r="Q100" s="206">
        <v>0.00019568</v>
      </c>
      <c r="R100" s="206">
        <f>Q100*H100</f>
        <v>0.0043440959999999995</v>
      </c>
      <c r="S100" s="206">
        <v>0</v>
      </c>
      <c r="T100" s="207">
        <f>S100*H100</f>
        <v>0</v>
      </c>
      <c r="AR100" s="24" t="s">
        <v>153</v>
      </c>
      <c r="AT100" s="24" t="s">
        <v>148</v>
      </c>
      <c r="AU100" s="24" t="s">
        <v>144</v>
      </c>
      <c r="AY100" s="24" t="s">
        <v>143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24" t="s">
        <v>85</v>
      </c>
      <c r="BK100" s="208">
        <f>ROUND(I100*H100,2)</f>
        <v>0</v>
      </c>
      <c r="BL100" s="24" t="s">
        <v>153</v>
      </c>
      <c r="BM100" s="24" t="s">
        <v>165</v>
      </c>
    </row>
    <row r="101" spans="2:51" s="11" customFormat="1" ht="13.5">
      <c r="B101" s="209"/>
      <c r="C101" s="210"/>
      <c r="D101" s="211" t="s">
        <v>155</v>
      </c>
      <c r="E101" s="212" t="s">
        <v>33</v>
      </c>
      <c r="F101" s="213" t="s">
        <v>429</v>
      </c>
      <c r="G101" s="210"/>
      <c r="H101" s="214">
        <v>16.8</v>
      </c>
      <c r="I101" s="215"/>
      <c r="J101" s="210"/>
      <c r="K101" s="210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155</v>
      </c>
      <c r="AU101" s="220" t="s">
        <v>144</v>
      </c>
      <c r="AV101" s="11" t="s">
        <v>87</v>
      </c>
      <c r="AW101" s="11" t="s">
        <v>40</v>
      </c>
      <c r="AX101" s="11" t="s">
        <v>77</v>
      </c>
      <c r="AY101" s="220" t="s">
        <v>143</v>
      </c>
    </row>
    <row r="102" spans="2:51" s="11" customFormat="1" ht="13.5">
      <c r="B102" s="209"/>
      <c r="C102" s="210"/>
      <c r="D102" s="211" t="s">
        <v>155</v>
      </c>
      <c r="E102" s="212" t="s">
        <v>33</v>
      </c>
      <c r="F102" s="213" t="s">
        <v>430</v>
      </c>
      <c r="G102" s="210"/>
      <c r="H102" s="214">
        <v>5.4</v>
      </c>
      <c r="I102" s="215"/>
      <c r="J102" s="210"/>
      <c r="K102" s="210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155</v>
      </c>
      <c r="AU102" s="220" t="s">
        <v>144</v>
      </c>
      <c r="AV102" s="11" t="s">
        <v>87</v>
      </c>
      <c r="AW102" s="11" t="s">
        <v>40</v>
      </c>
      <c r="AX102" s="11" t="s">
        <v>77</v>
      </c>
      <c r="AY102" s="220" t="s">
        <v>143</v>
      </c>
    </row>
    <row r="103" spans="2:51" s="13" customFormat="1" ht="13.5">
      <c r="B103" s="232"/>
      <c r="C103" s="233"/>
      <c r="D103" s="211" t="s">
        <v>155</v>
      </c>
      <c r="E103" s="244" t="s">
        <v>33</v>
      </c>
      <c r="F103" s="245" t="s">
        <v>161</v>
      </c>
      <c r="G103" s="233"/>
      <c r="H103" s="246">
        <v>22.2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155</v>
      </c>
      <c r="AU103" s="243" t="s">
        <v>144</v>
      </c>
      <c r="AV103" s="13" t="s">
        <v>153</v>
      </c>
      <c r="AW103" s="13" t="s">
        <v>40</v>
      </c>
      <c r="AX103" s="13" t="s">
        <v>85</v>
      </c>
      <c r="AY103" s="243" t="s">
        <v>143</v>
      </c>
    </row>
    <row r="104" spans="2:63" s="10" customFormat="1" ht="29.85" customHeight="1">
      <c r="B104" s="178"/>
      <c r="C104" s="179"/>
      <c r="D104" s="180" t="s">
        <v>76</v>
      </c>
      <c r="E104" s="192" t="s">
        <v>169</v>
      </c>
      <c r="F104" s="192" t="s">
        <v>170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P105+P123</f>
        <v>0</v>
      </c>
      <c r="Q104" s="186"/>
      <c r="R104" s="187">
        <f>R105+R123</f>
        <v>0.711863164</v>
      </c>
      <c r="S104" s="186"/>
      <c r="T104" s="188">
        <f>T105+T123</f>
        <v>0</v>
      </c>
      <c r="AR104" s="189" t="s">
        <v>85</v>
      </c>
      <c r="AT104" s="190" t="s">
        <v>76</v>
      </c>
      <c r="AU104" s="190" t="s">
        <v>85</v>
      </c>
      <c r="AY104" s="189" t="s">
        <v>143</v>
      </c>
      <c r="BK104" s="191">
        <f>BK105+BK123</f>
        <v>0</v>
      </c>
    </row>
    <row r="105" spans="2:63" s="10" customFormat="1" ht="14.85" customHeight="1">
      <c r="B105" s="178"/>
      <c r="C105" s="179"/>
      <c r="D105" s="194" t="s">
        <v>76</v>
      </c>
      <c r="E105" s="195" t="s">
        <v>171</v>
      </c>
      <c r="F105" s="195" t="s">
        <v>172</v>
      </c>
      <c r="G105" s="179"/>
      <c r="H105" s="179"/>
      <c r="I105" s="182"/>
      <c r="J105" s="196">
        <f>BK105</f>
        <v>0</v>
      </c>
      <c r="K105" s="179"/>
      <c r="L105" s="184"/>
      <c r="M105" s="185"/>
      <c r="N105" s="186"/>
      <c r="O105" s="186"/>
      <c r="P105" s="187">
        <f>SUM(P106:P122)</f>
        <v>0</v>
      </c>
      <c r="Q105" s="186"/>
      <c r="R105" s="187">
        <f>SUM(R106:R122)</f>
        <v>0.35243941900000003</v>
      </c>
      <c r="S105" s="186"/>
      <c r="T105" s="188">
        <f>SUM(T106:T122)</f>
        <v>0</v>
      </c>
      <c r="AR105" s="189" t="s">
        <v>85</v>
      </c>
      <c r="AT105" s="190" t="s">
        <v>76</v>
      </c>
      <c r="AU105" s="190" t="s">
        <v>87</v>
      </c>
      <c r="AY105" s="189" t="s">
        <v>143</v>
      </c>
      <c r="BK105" s="191">
        <f>SUM(BK106:BK122)</f>
        <v>0</v>
      </c>
    </row>
    <row r="106" spans="2:65" s="1" customFormat="1" ht="28.9" customHeight="1">
      <c r="B106" s="42"/>
      <c r="C106" s="197" t="s">
        <v>144</v>
      </c>
      <c r="D106" s="197" t="s">
        <v>148</v>
      </c>
      <c r="E106" s="198" t="s">
        <v>173</v>
      </c>
      <c r="F106" s="199" t="s">
        <v>174</v>
      </c>
      <c r="G106" s="200" t="s">
        <v>151</v>
      </c>
      <c r="H106" s="201">
        <v>27.803</v>
      </c>
      <c r="I106" s="202"/>
      <c r="J106" s="203">
        <f>ROUND(I106*H106,2)</f>
        <v>0</v>
      </c>
      <c r="K106" s="199" t="s">
        <v>152</v>
      </c>
      <c r="L106" s="62"/>
      <c r="M106" s="204" t="s">
        <v>33</v>
      </c>
      <c r="N106" s="205" t="s">
        <v>48</v>
      </c>
      <c r="O106" s="43"/>
      <c r="P106" s="206">
        <f>O106*H106</f>
        <v>0</v>
      </c>
      <c r="Q106" s="206">
        <v>0.00489</v>
      </c>
      <c r="R106" s="206">
        <f>Q106*H106</f>
        <v>0.13595667</v>
      </c>
      <c r="S106" s="206">
        <v>0</v>
      </c>
      <c r="T106" s="207">
        <f>S106*H106</f>
        <v>0</v>
      </c>
      <c r="AR106" s="24" t="s">
        <v>153</v>
      </c>
      <c r="AT106" s="24" t="s">
        <v>148</v>
      </c>
      <c r="AU106" s="24" t="s">
        <v>144</v>
      </c>
      <c r="AY106" s="24" t="s">
        <v>143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24" t="s">
        <v>85</v>
      </c>
      <c r="BK106" s="208">
        <f>ROUND(I106*H106,2)</f>
        <v>0</v>
      </c>
      <c r="BL106" s="24" t="s">
        <v>153</v>
      </c>
      <c r="BM106" s="24" t="s">
        <v>175</v>
      </c>
    </row>
    <row r="107" spans="2:51" s="11" customFormat="1" ht="13.5">
      <c r="B107" s="209"/>
      <c r="C107" s="210"/>
      <c r="D107" s="211" t="s">
        <v>155</v>
      </c>
      <c r="E107" s="212" t="s">
        <v>33</v>
      </c>
      <c r="F107" s="213" t="s">
        <v>427</v>
      </c>
      <c r="G107" s="210"/>
      <c r="H107" s="214">
        <v>17.64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155</v>
      </c>
      <c r="AU107" s="220" t="s">
        <v>144</v>
      </c>
      <c r="AV107" s="11" t="s">
        <v>87</v>
      </c>
      <c r="AW107" s="11" t="s">
        <v>40</v>
      </c>
      <c r="AX107" s="11" t="s">
        <v>77</v>
      </c>
      <c r="AY107" s="220" t="s">
        <v>143</v>
      </c>
    </row>
    <row r="108" spans="2:51" s="11" customFormat="1" ht="13.5">
      <c r="B108" s="209"/>
      <c r="C108" s="210"/>
      <c r="D108" s="211" t="s">
        <v>155</v>
      </c>
      <c r="E108" s="212" t="s">
        <v>33</v>
      </c>
      <c r="F108" s="213" t="s">
        <v>428</v>
      </c>
      <c r="G108" s="210"/>
      <c r="H108" s="214">
        <v>3.36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155</v>
      </c>
      <c r="AU108" s="220" t="s">
        <v>144</v>
      </c>
      <c r="AV108" s="11" t="s">
        <v>87</v>
      </c>
      <c r="AW108" s="11" t="s">
        <v>40</v>
      </c>
      <c r="AX108" s="11" t="s">
        <v>77</v>
      </c>
      <c r="AY108" s="220" t="s">
        <v>143</v>
      </c>
    </row>
    <row r="109" spans="2:51" s="11" customFormat="1" ht="13.5">
      <c r="B109" s="209"/>
      <c r="C109" s="210"/>
      <c r="D109" s="211" t="s">
        <v>155</v>
      </c>
      <c r="E109" s="212" t="s">
        <v>33</v>
      </c>
      <c r="F109" s="213" t="s">
        <v>431</v>
      </c>
      <c r="G109" s="210"/>
      <c r="H109" s="214">
        <v>4.203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155</v>
      </c>
      <c r="AU109" s="220" t="s">
        <v>144</v>
      </c>
      <c r="AV109" s="11" t="s">
        <v>87</v>
      </c>
      <c r="AW109" s="11" t="s">
        <v>40</v>
      </c>
      <c r="AX109" s="11" t="s">
        <v>77</v>
      </c>
      <c r="AY109" s="220" t="s">
        <v>143</v>
      </c>
    </row>
    <row r="110" spans="2:51" s="11" customFormat="1" ht="13.5">
      <c r="B110" s="209"/>
      <c r="C110" s="210"/>
      <c r="D110" s="211" t="s">
        <v>155</v>
      </c>
      <c r="E110" s="212" t="s">
        <v>33</v>
      </c>
      <c r="F110" s="213" t="s">
        <v>432</v>
      </c>
      <c r="G110" s="210"/>
      <c r="H110" s="214">
        <v>2.6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155</v>
      </c>
      <c r="AU110" s="220" t="s">
        <v>144</v>
      </c>
      <c r="AV110" s="11" t="s">
        <v>87</v>
      </c>
      <c r="AW110" s="11" t="s">
        <v>40</v>
      </c>
      <c r="AX110" s="11" t="s">
        <v>77</v>
      </c>
      <c r="AY110" s="220" t="s">
        <v>143</v>
      </c>
    </row>
    <row r="111" spans="2:51" s="13" customFormat="1" ht="13.5">
      <c r="B111" s="232"/>
      <c r="C111" s="233"/>
      <c r="D111" s="234" t="s">
        <v>155</v>
      </c>
      <c r="E111" s="235" t="s">
        <v>33</v>
      </c>
      <c r="F111" s="236" t="s">
        <v>223</v>
      </c>
      <c r="G111" s="233"/>
      <c r="H111" s="237">
        <v>27.803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155</v>
      </c>
      <c r="AU111" s="243" t="s">
        <v>144</v>
      </c>
      <c r="AV111" s="13" t="s">
        <v>153</v>
      </c>
      <c r="AW111" s="13" t="s">
        <v>40</v>
      </c>
      <c r="AX111" s="13" t="s">
        <v>85</v>
      </c>
      <c r="AY111" s="243" t="s">
        <v>143</v>
      </c>
    </row>
    <row r="112" spans="2:65" s="1" customFormat="1" ht="28.9" customHeight="1">
      <c r="B112" s="42"/>
      <c r="C112" s="197" t="s">
        <v>153</v>
      </c>
      <c r="D112" s="197" t="s">
        <v>148</v>
      </c>
      <c r="E112" s="198" t="s">
        <v>182</v>
      </c>
      <c r="F112" s="199" t="s">
        <v>183</v>
      </c>
      <c r="G112" s="200" t="s">
        <v>151</v>
      </c>
      <c r="H112" s="201">
        <v>27.803</v>
      </c>
      <c r="I112" s="202"/>
      <c r="J112" s="203">
        <f>ROUND(I112*H112,2)</f>
        <v>0</v>
      </c>
      <c r="K112" s="199" t="s">
        <v>152</v>
      </c>
      <c r="L112" s="62"/>
      <c r="M112" s="204" t="s">
        <v>33</v>
      </c>
      <c r="N112" s="205" t="s">
        <v>48</v>
      </c>
      <c r="O112" s="43"/>
      <c r="P112" s="206">
        <f>O112*H112</f>
        <v>0</v>
      </c>
      <c r="Q112" s="206">
        <v>0.000263</v>
      </c>
      <c r="R112" s="206">
        <f>Q112*H112</f>
        <v>0.007312189</v>
      </c>
      <c r="S112" s="206">
        <v>0</v>
      </c>
      <c r="T112" s="207">
        <f>S112*H112</f>
        <v>0</v>
      </c>
      <c r="AR112" s="24" t="s">
        <v>153</v>
      </c>
      <c r="AT112" s="24" t="s">
        <v>148</v>
      </c>
      <c r="AU112" s="24" t="s">
        <v>144</v>
      </c>
      <c r="AY112" s="24" t="s">
        <v>143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24" t="s">
        <v>85</v>
      </c>
      <c r="BK112" s="208">
        <f>ROUND(I112*H112,2)</f>
        <v>0</v>
      </c>
      <c r="BL112" s="24" t="s">
        <v>153</v>
      </c>
      <c r="BM112" s="24" t="s">
        <v>184</v>
      </c>
    </row>
    <row r="113" spans="2:65" s="1" customFormat="1" ht="20.45" customHeight="1">
      <c r="B113" s="42"/>
      <c r="C113" s="197" t="s">
        <v>185</v>
      </c>
      <c r="D113" s="197" t="s">
        <v>148</v>
      </c>
      <c r="E113" s="198" t="s">
        <v>186</v>
      </c>
      <c r="F113" s="199" t="s">
        <v>187</v>
      </c>
      <c r="G113" s="200" t="s">
        <v>151</v>
      </c>
      <c r="H113" s="201">
        <v>27.803</v>
      </c>
      <c r="I113" s="202"/>
      <c r="J113" s="203">
        <f>ROUND(I113*H113,2)</f>
        <v>0</v>
      </c>
      <c r="K113" s="199" t="s">
        <v>152</v>
      </c>
      <c r="L113" s="62"/>
      <c r="M113" s="204" t="s">
        <v>33</v>
      </c>
      <c r="N113" s="205" t="s">
        <v>48</v>
      </c>
      <c r="O113" s="43"/>
      <c r="P113" s="206">
        <f>O113*H113</f>
        <v>0</v>
      </c>
      <c r="Q113" s="206">
        <v>0.003</v>
      </c>
      <c r="R113" s="206">
        <f>Q113*H113</f>
        <v>0.08340900000000001</v>
      </c>
      <c r="S113" s="206">
        <v>0</v>
      </c>
      <c r="T113" s="207">
        <f>S113*H113</f>
        <v>0</v>
      </c>
      <c r="AR113" s="24" t="s">
        <v>153</v>
      </c>
      <c r="AT113" s="24" t="s">
        <v>148</v>
      </c>
      <c r="AU113" s="24" t="s">
        <v>144</v>
      </c>
      <c r="AY113" s="24" t="s">
        <v>143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24" t="s">
        <v>85</v>
      </c>
      <c r="BK113" s="208">
        <f>ROUND(I113*H113,2)</f>
        <v>0</v>
      </c>
      <c r="BL113" s="24" t="s">
        <v>153</v>
      </c>
      <c r="BM113" s="24" t="s">
        <v>188</v>
      </c>
    </row>
    <row r="114" spans="2:65" s="1" customFormat="1" ht="28.9" customHeight="1">
      <c r="B114" s="42"/>
      <c r="C114" s="197" t="s">
        <v>169</v>
      </c>
      <c r="D114" s="197" t="s">
        <v>148</v>
      </c>
      <c r="E114" s="198" t="s">
        <v>189</v>
      </c>
      <c r="F114" s="199" t="s">
        <v>190</v>
      </c>
      <c r="G114" s="200" t="s">
        <v>151</v>
      </c>
      <c r="H114" s="201">
        <v>58.98</v>
      </c>
      <c r="I114" s="202"/>
      <c r="J114" s="203">
        <f>ROUND(I114*H114,2)</f>
        <v>0</v>
      </c>
      <c r="K114" s="199" t="s">
        <v>152</v>
      </c>
      <c r="L114" s="62"/>
      <c r="M114" s="204" t="s">
        <v>33</v>
      </c>
      <c r="N114" s="205" t="s">
        <v>48</v>
      </c>
      <c r="O114" s="43"/>
      <c r="P114" s="206">
        <f>O114*H114</f>
        <v>0</v>
      </c>
      <c r="Q114" s="206">
        <v>0.000242</v>
      </c>
      <c r="R114" s="206">
        <f>Q114*H114</f>
        <v>0.01427316</v>
      </c>
      <c r="S114" s="206">
        <v>0</v>
      </c>
      <c r="T114" s="207">
        <f>S114*H114</f>
        <v>0</v>
      </c>
      <c r="AR114" s="24" t="s">
        <v>153</v>
      </c>
      <c r="AT114" s="24" t="s">
        <v>148</v>
      </c>
      <c r="AU114" s="24" t="s">
        <v>144</v>
      </c>
      <c r="AY114" s="24" t="s">
        <v>143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24" t="s">
        <v>85</v>
      </c>
      <c r="BK114" s="208">
        <f>ROUND(I114*H114,2)</f>
        <v>0</v>
      </c>
      <c r="BL114" s="24" t="s">
        <v>153</v>
      </c>
      <c r="BM114" s="24" t="s">
        <v>191</v>
      </c>
    </row>
    <row r="115" spans="2:51" s="11" customFormat="1" ht="13.5">
      <c r="B115" s="209"/>
      <c r="C115" s="210"/>
      <c r="D115" s="211" t="s">
        <v>155</v>
      </c>
      <c r="E115" s="212" t="s">
        <v>33</v>
      </c>
      <c r="F115" s="213" t="s">
        <v>433</v>
      </c>
      <c r="G115" s="210"/>
      <c r="H115" s="214">
        <v>18.9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155</v>
      </c>
      <c r="AU115" s="220" t="s">
        <v>144</v>
      </c>
      <c r="AV115" s="11" t="s">
        <v>87</v>
      </c>
      <c r="AW115" s="11" t="s">
        <v>40</v>
      </c>
      <c r="AX115" s="11" t="s">
        <v>77</v>
      </c>
      <c r="AY115" s="220" t="s">
        <v>143</v>
      </c>
    </row>
    <row r="116" spans="2:51" s="11" customFormat="1" ht="13.5">
      <c r="B116" s="209"/>
      <c r="C116" s="210"/>
      <c r="D116" s="211" t="s">
        <v>155</v>
      </c>
      <c r="E116" s="212" t="s">
        <v>33</v>
      </c>
      <c r="F116" s="213" t="s">
        <v>434</v>
      </c>
      <c r="G116" s="210"/>
      <c r="H116" s="214">
        <v>10.08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155</v>
      </c>
      <c r="AU116" s="220" t="s">
        <v>144</v>
      </c>
      <c r="AV116" s="11" t="s">
        <v>87</v>
      </c>
      <c r="AW116" s="11" t="s">
        <v>40</v>
      </c>
      <c r="AX116" s="11" t="s">
        <v>77</v>
      </c>
      <c r="AY116" s="220" t="s">
        <v>143</v>
      </c>
    </row>
    <row r="117" spans="2:51" s="12" customFormat="1" ht="13.5">
      <c r="B117" s="221"/>
      <c r="C117" s="222"/>
      <c r="D117" s="211" t="s">
        <v>155</v>
      </c>
      <c r="E117" s="223" t="s">
        <v>33</v>
      </c>
      <c r="F117" s="224" t="s">
        <v>197</v>
      </c>
      <c r="G117" s="222"/>
      <c r="H117" s="225">
        <v>28.98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155</v>
      </c>
      <c r="AU117" s="231" t="s">
        <v>144</v>
      </c>
      <c r="AV117" s="12" t="s">
        <v>144</v>
      </c>
      <c r="AW117" s="12" t="s">
        <v>40</v>
      </c>
      <c r="AX117" s="12" t="s">
        <v>77</v>
      </c>
      <c r="AY117" s="231" t="s">
        <v>143</v>
      </c>
    </row>
    <row r="118" spans="2:51" s="11" customFormat="1" ht="13.5">
      <c r="B118" s="209"/>
      <c r="C118" s="210"/>
      <c r="D118" s="211" t="s">
        <v>155</v>
      </c>
      <c r="E118" s="212" t="s">
        <v>33</v>
      </c>
      <c r="F118" s="213" t="s">
        <v>330</v>
      </c>
      <c r="G118" s="210"/>
      <c r="H118" s="214">
        <v>30</v>
      </c>
      <c r="I118" s="215"/>
      <c r="J118" s="210"/>
      <c r="K118" s="210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155</v>
      </c>
      <c r="AU118" s="220" t="s">
        <v>144</v>
      </c>
      <c r="AV118" s="11" t="s">
        <v>87</v>
      </c>
      <c r="AW118" s="11" t="s">
        <v>40</v>
      </c>
      <c r="AX118" s="11" t="s">
        <v>77</v>
      </c>
      <c r="AY118" s="220" t="s">
        <v>143</v>
      </c>
    </row>
    <row r="119" spans="2:51" s="12" customFormat="1" ht="13.5">
      <c r="B119" s="221"/>
      <c r="C119" s="222"/>
      <c r="D119" s="211" t="s">
        <v>155</v>
      </c>
      <c r="E119" s="223" t="s">
        <v>33</v>
      </c>
      <c r="F119" s="224" t="s">
        <v>435</v>
      </c>
      <c r="G119" s="222"/>
      <c r="H119" s="225">
        <v>30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155</v>
      </c>
      <c r="AU119" s="231" t="s">
        <v>144</v>
      </c>
      <c r="AV119" s="12" t="s">
        <v>144</v>
      </c>
      <c r="AW119" s="12" t="s">
        <v>40</v>
      </c>
      <c r="AX119" s="12" t="s">
        <v>77</v>
      </c>
      <c r="AY119" s="231" t="s">
        <v>143</v>
      </c>
    </row>
    <row r="120" spans="2:51" s="13" customFormat="1" ht="13.5">
      <c r="B120" s="232"/>
      <c r="C120" s="233"/>
      <c r="D120" s="234" t="s">
        <v>155</v>
      </c>
      <c r="E120" s="235" t="s">
        <v>33</v>
      </c>
      <c r="F120" s="236" t="s">
        <v>200</v>
      </c>
      <c r="G120" s="233"/>
      <c r="H120" s="237">
        <v>58.98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155</v>
      </c>
      <c r="AU120" s="243" t="s">
        <v>144</v>
      </c>
      <c r="AV120" s="13" t="s">
        <v>153</v>
      </c>
      <c r="AW120" s="13" t="s">
        <v>40</v>
      </c>
      <c r="AX120" s="13" t="s">
        <v>85</v>
      </c>
      <c r="AY120" s="243" t="s">
        <v>143</v>
      </c>
    </row>
    <row r="121" spans="2:65" s="1" customFormat="1" ht="28.9" customHeight="1">
      <c r="B121" s="42"/>
      <c r="C121" s="197" t="s">
        <v>201</v>
      </c>
      <c r="D121" s="197" t="s">
        <v>148</v>
      </c>
      <c r="E121" s="198" t="s">
        <v>202</v>
      </c>
      <c r="F121" s="199" t="s">
        <v>203</v>
      </c>
      <c r="G121" s="200" t="s">
        <v>164</v>
      </c>
      <c r="H121" s="201">
        <v>10.8</v>
      </c>
      <c r="I121" s="202"/>
      <c r="J121" s="203">
        <f>ROUND(I121*H121,2)</f>
        <v>0</v>
      </c>
      <c r="K121" s="199" t="s">
        <v>33</v>
      </c>
      <c r="L121" s="62"/>
      <c r="M121" s="204" t="s">
        <v>33</v>
      </c>
      <c r="N121" s="205" t="s">
        <v>48</v>
      </c>
      <c r="O121" s="43"/>
      <c r="P121" s="206">
        <f>O121*H121</f>
        <v>0</v>
      </c>
      <c r="Q121" s="206">
        <v>0.010323</v>
      </c>
      <c r="R121" s="206">
        <f>Q121*H121</f>
        <v>0.11148840000000002</v>
      </c>
      <c r="S121" s="206">
        <v>0</v>
      </c>
      <c r="T121" s="207">
        <f>S121*H121</f>
        <v>0</v>
      </c>
      <c r="AR121" s="24" t="s">
        <v>153</v>
      </c>
      <c r="AT121" s="24" t="s">
        <v>148</v>
      </c>
      <c r="AU121" s="24" t="s">
        <v>144</v>
      </c>
      <c r="AY121" s="24" t="s">
        <v>143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24" t="s">
        <v>85</v>
      </c>
      <c r="BK121" s="208">
        <f>ROUND(I121*H121,2)</f>
        <v>0</v>
      </c>
      <c r="BL121" s="24" t="s">
        <v>153</v>
      </c>
      <c r="BM121" s="24" t="s">
        <v>204</v>
      </c>
    </row>
    <row r="122" spans="2:51" s="11" customFormat="1" ht="13.5">
      <c r="B122" s="209"/>
      <c r="C122" s="210"/>
      <c r="D122" s="211" t="s">
        <v>155</v>
      </c>
      <c r="E122" s="212" t="s">
        <v>33</v>
      </c>
      <c r="F122" s="213" t="s">
        <v>436</v>
      </c>
      <c r="G122" s="210"/>
      <c r="H122" s="214">
        <v>10.8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155</v>
      </c>
      <c r="AU122" s="220" t="s">
        <v>144</v>
      </c>
      <c r="AV122" s="11" t="s">
        <v>87</v>
      </c>
      <c r="AW122" s="11" t="s">
        <v>40</v>
      </c>
      <c r="AX122" s="11" t="s">
        <v>85</v>
      </c>
      <c r="AY122" s="220" t="s">
        <v>143</v>
      </c>
    </row>
    <row r="123" spans="2:63" s="10" customFormat="1" ht="22.35" customHeight="1">
      <c r="B123" s="178"/>
      <c r="C123" s="179"/>
      <c r="D123" s="194" t="s">
        <v>76</v>
      </c>
      <c r="E123" s="195" t="s">
        <v>211</v>
      </c>
      <c r="F123" s="195" t="s">
        <v>212</v>
      </c>
      <c r="G123" s="179"/>
      <c r="H123" s="179"/>
      <c r="I123" s="182"/>
      <c r="J123" s="196">
        <f>BK123</f>
        <v>0</v>
      </c>
      <c r="K123" s="179"/>
      <c r="L123" s="184"/>
      <c r="M123" s="185"/>
      <c r="N123" s="186"/>
      <c r="O123" s="186"/>
      <c r="P123" s="187">
        <f>SUM(P124:P138)</f>
        <v>0</v>
      </c>
      <c r="Q123" s="186"/>
      <c r="R123" s="187">
        <f>SUM(R124:R138)</f>
        <v>0.359423745</v>
      </c>
      <c r="S123" s="186"/>
      <c r="T123" s="188">
        <f>SUM(T124:T138)</f>
        <v>0</v>
      </c>
      <c r="AR123" s="189" t="s">
        <v>85</v>
      </c>
      <c r="AT123" s="190" t="s">
        <v>76</v>
      </c>
      <c r="AU123" s="190" t="s">
        <v>87</v>
      </c>
      <c r="AY123" s="189" t="s">
        <v>143</v>
      </c>
      <c r="BK123" s="191">
        <f>SUM(BK124:BK138)</f>
        <v>0</v>
      </c>
    </row>
    <row r="124" spans="2:65" s="1" customFormat="1" ht="28.9" customHeight="1">
      <c r="B124" s="42"/>
      <c r="C124" s="197" t="s">
        <v>206</v>
      </c>
      <c r="D124" s="197" t="s">
        <v>148</v>
      </c>
      <c r="E124" s="198" t="s">
        <v>214</v>
      </c>
      <c r="F124" s="199" t="s">
        <v>215</v>
      </c>
      <c r="G124" s="200" t="s">
        <v>151</v>
      </c>
      <c r="H124" s="201">
        <v>31.205</v>
      </c>
      <c r="I124" s="202"/>
      <c r="J124" s="203">
        <f>ROUND(I124*H124,2)</f>
        <v>0</v>
      </c>
      <c r="K124" s="199" t="s">
        <v>152</v>
      </c>
      <c r="L124" s="62"/>
      <c r="M124" s="204" t="s">
        <v>33</v>
      </c>
      <c r="N124" s="205" t="s">
        <v>48</v>
      </c>
      <c r="O124" s="43"/>
      <c r="P124" s="206">
        <f>O124*H124</f>
        <v>0</v>
      </c>
      <c r="Q124" s="206">
        <v>0.00489</v>
      </c>
      <c r="R124" s="206">
        <f>Q124*H124</f>
        <v>0.15259245</v>
      </c>
      <c r="S124" s="206">
        <v>0</v>
      </c>
      <c r="T124" s="207">
        <f>S124*H124</f>
        <v>0</v>
      </c>
      <c r="AR124" s="24" t="s">
        <v>153</v>
      </c>
      <c r="AT124" s="24" t="s">
        <v>148</v>
      </c>
      <c r="AU124" s="24" t="s">
        <v>144</v>
      </c>
      <c r="AY124" s="24" t="s">
        <v>143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4" t="s">
        <v>85</v>
      </c>
      <c r="BK124" s="208">
        <f>ROUND(I124*H124,2)</f>
        <v>0</v>
      </c>
      <c r="BL124" s="24" t="s">
        <v>153</v>
      </c>
      <c r="BM124" s="24" t="s">
        <v>216</v>
      </c>
    </row>
    <row r="125" spans="2:51" s="11" customFormat="1" ht="13.5">
      <c r="B125" s="209"/>
      <c r="C125" s="210"/>
      <c r="D125" s="211" t="s">
        <v>155</v>
      </c>
      <c r="E125" s="212" t="s">
        <v>33</v>
      </c>
      <c r="F125" s="213" t="s">
        <v>427</v>
      </c>
      <c r="G125" s="210"/>
      <c r="H125" s="214">
        <v>17.64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155</v>
      </c>
      <c r="AU125" s="220" t="s">
        <v>144</v>
      </c>
      <c r="AV125" s="11" t="s">
        <v>87</v>
      </c>
      <c r="AW125" s="11" t="s">
        <v>40</v>
      </c>
      <c r="AX125" s="11" t="s">
        <v>77</v>
      </c>
      <c r="AY125" s="220" t="s">
        <v>143</v>
      </c>
    </row>
    <row r="126" spans="2:51" s="11" customFormat="1" ht="13.5">
      <c r="B126" s="209"/>
      <c r="C126" s="210"/>
      <c r="D126" s="211" t="s">
        <v>155</v>
      </c>
      <c r="E126" s="212" t="s">
        <v>33</v>
      </c>
      <c r="F126" s="213" t="s">
        <v>428</v>
      </c>
      <c r="G126" s="210"/>
      <c r="H126" s="214">
        <v>3.36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155</v>
      </c>
      <c r="AU126" s="220" t="s">
        <v>144</v>
      </c>
      <c r="AV126" s="11" t="s">
        <v>87</v>
      </c>
      <c r="AW126" s="11" t="s">
        <v>40</v>
      </c>
      <c r="AX126" s="11" t="s">
        <v>77</v>
      </c>
      <c r="AY126" s="220" t="s">
        <v>143</v>
      </c>
    </row>
    <row r="127" spans="2:51" s="11" customFormat="1" ht="13.5">
      <c r="B127" s="209"/>
      <c r="C127" s="210"/>
      <c r="D127" s="211" t="s">
        <v>155</v>
      </c>
      <c r="E127" s="212" t="s">
        <v>33</v>
      </c>
      <c r="F127" s="213" t="s">
        <v>437</v>
      </c>
      <c r="G127" s="210"/>
      <c r="H127" s="214">
        <v>6.305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155</v>
      </c>
      <c r="AU127" s="220" t="s">
        <v>144</v>
      </c>
      <c r="AV127" s="11" t="s">
        <v>87</v>
      </c>
      <c r="AW127" s="11" t="s">
        <v>40</v>
      </c>
      <c r="AX127" s="11" t="s">
        <v>77</v>
      </c>
      <c r="AY127" s="220" t="s">
        <v>143</v>
      </c>
    </row>
    <row r="128" spans="2:51" s="11" customFormat="1" ht="13.5">
      <c r="B128" s="209"/>
      <c r="C128" s="210"/>
      <c r="D128" s="211" t="s">
        <v>155</v>
      </c>
      <c r="E128" s="212" t="s">
        <v>33</v>
      </c>
      <c r="F128" s="213" t="s">
        <v>438</v>
      </c>
      <c r="G128" s="210"/>
      <c r="H128" s="214">
        <v>3.9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155</v>
      </c>
      <c r="AU128" s="220" t="s">
        <v>144</v>
      </c>
      <c r="AV128" s="11" t="s">
        <v>87</v>
      </c>
      <c r="AW128" s="11" t="s">
        <v>40</v>
      </c>
      <c r="AX128" s="11" t="s">
        <v>77</v>
      </c>
      <c r="AY128" s="220" t="s">
        <v>143</v>
      </c>
    </row>
    <row r="129" spans="2:51" s="13" customFormat="1" ht="13.5">
      <c r="B129" s="232"/>
      <c r="C129" s="233"/>
      <c r="D129" s="234" t="s">
        <v>155</v>
      </c>
      <c r="E129" s="235" t="s">
        <v>33</v>
      </c>
      <c r="F129" s="236" t="s">
        <v>223</v>
      </c>
      <c r="G129" s="233"/>
      <c r="H129" s="237">
        <v>31.205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155</v>
      </c>
      <c r="AU129" s="243" t="s">
        <v>144</v>
      </c>
      <c r="AV129" s="13" t="s">
        <v>153</v>
      </c>
      <c r="AW129" s="13" t="s">
        <v>40</v>
      </c>
      <c r="AX129" s="13" t="s">
        <v>85</v>
      </c>
      <c r="AY129" s="243" t="s">
        <v>143</v>
      </c>
    </row>
    <row r="130" spans="2:65" s="1" customFormat="1" ht="28.9" customHeight="1">
      <c r="B130" s="42"/>
      <c r="C130" s="197" t="s">
        <v>213</v>
      </c>
      <c r="D130" s="197" t="s">
        <v>148</v>
      </c>
      <c r="E130" s="198" t="s">
        <v>225</v>
      </c>
      <c r="F130" s="199" t="s">
        <v>226</v>
      </c>
      <c r="G130" s="200" t="s">
        <v>151</v>
      </c>
      <c r="H130" s="201">
        <v>31.205</v>
      </c>
      <c r="I130" s="202"/>
      <c r="J130" s="203">
        <f>ROUND(I130*H130,2)</f>
        <v>0</v>
      </c>
      <c r="K130" s="199" t="s">
        <v>152</v>
      </c>
      <c r="L130" s="62"/>
      <c r="M130" s="204" t="s">
        <v>33</v>
      </c>
      <c r="N130" s="205" t="s">
        <v>48</v>
      </c>
      <c r="O130" s="43"/>
      <c r="P130" s="206">
        <f>O130*H130</f>
        <v>0</v>
      </c>
      <c r="Q130" s="206">
        <v>0.000263</v>
      </c>
      <c r="R130" s="206">
        <f>Q130*H130</f>
        <v>0.008206914999999999</v>
      </c>
      <c r="S130" s="206">
        <v>0</v>
      </c>
      <c r="T130" s="207">
        <f>S130*H130</f>
        <v>0</v>
      </c>
      <c r="AR130" s="24" t="s">
        <v>153</v>
      </c>
      <c r="AT130" s="24" t="s">
        <v>148</v>
      </c>
      <c r="AU130" s="24" t="s">
        <v>144</v>
      </c>
      <c r="AY130" s="24" t="s">
        <v>143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24" t="s">
        <v>85</v>
      </c>
      <c r="BK130" s="208">
        <f>ROUND(I130*H130,2)</f>
        <v>0</v>
      </c>
      <c r="BL130" s="24" t="s">
        <v>153</v>
      </c>
      <c r="BM130" s="24" t="s">
        <v>227</v>
      </c>
    </row>
    <row r="131" spans="2:65" s="1" customFormat="1" ht="28.9" customHeight="1">
      <c r="B131" s="42"/>
      <c r="C131" s="197" t="s">
        <v>224</v>
      </c>
      <c r="D131" s="197" t="s">
        <v>148</v>
      </c>
      <c r="E131" s="198" t="s">
        <v>229</v>
      </c>
      <c r="F131" s="199" t="s">
        <v>230</v>
      </c>
      <c r="G131" s="200" t="s">
        <v>151</v>
      </c>
      <c r="H131" s="201">
        <v>31.205</v>
      </c>
      <c r="I131" s="202"/>
      <c r="J131" s="203">
        <f>ROUND(I131*H131,2)</f>
        <v>0</v>
      </c>
      <c r="K131" s="199" t="s">
        <v>152</v>
      </c>
      <c r="L131" s="62"/>
      <c r="M131" s="204" t="s">
        <v>33</v>
      </c>
      <c r="N131" s="205" t="s">
        <v>48</v>
      </c>
      <c r="O131" s="43"/>
      <c r="P131" s="206">
        <f>O131*H131</f>
        <v>0</v>
      </c>
      <c r="Q131" s="206">
        <v>0.00268</v>
      </c>
      <c r="R131" s="206">
        <f>Q131*H131</f>
        <v>0.08362939999999999</v>
      </c>
      <c r="S131" s="206">
        <v>0</v>
      </c>
      <c r="T131" s="207">
        <f>S131*H131</f>
        <v>0</v>
      </c>
      <c r="AR131" s="24" t="s">
        <v>153</v>
      </c>
      <c r="AT131" s="24" t="s">
        <v>148</v>
      </c>
      <c r="AU131" s="24" t="s">
        <v>144</v>
      </c>
      <c r="AY131" s="24" t="s">
        <v>143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24" t="s">
        <v>85</v>
      </c>
      <c r="BK131" s="208">
        <f>ROUND(I131*H131,2)</f>
        <v>0</v>
      </c>
      <c r="BL131" s="24" t="s">
        <v>153</v>
      </c>
      <c r="BM131" s="24" t="s">
        <v>231</v>
      </c>
    </row>
    <row r="132" spans="2:65" s="1" customFormat="1" ht="28.9" customHeight="1">
      <c r="B132" s="42"/>
      <c r="C132" s="197" t="s">
        <v>228</v>
      </c>
      <c r="D132" s="197" t="s">
        <v>148</v>
      </c>
      <c r="E132" s="198" t="s">
        <v>233</v>
      </c>
      <c r="F132" s="199" t="s">
        <v>234</v>
      </c>
      <c r="G132" s="200" t="s">
        <v>151</v>
      </c>
      <c r="H132" s="201">
        <v>28.98</v>
      </c>
      <c r="I132" s="202"/>
      <c r="J132" s="203">
        <f>ROUND(I132*H132,2)</f>
        <v>0</v>
      </c>
      <c r="K132" s="199" t="s">
        <v>152</v>
      </c>
      <c r="L132" s="62"/>
      <c r="M132" s="204" t="s">
        <v>33</v>
      </c>
      <c r="N132" s="205" t="s">
        <v>48</v>
      </c>
      <c r="O132" s="43"/>
      <c r="P132" s="206">
        <f>O132*H132</f>
        <v>0</v>
      </c>
      <c r="Q132" s="206">
        <v>0.000121</v>
      </c>
      <c r="R132" s="206">
        <f>Q132*H132</f>
        <v>0.00350658</v>
      </c>
      <c r="S132" s="206">
        <v>0</v>
      </c>
      <c r="T132" s="207">
        <f>S132*H132</f>
        <v>0</v>
      </c>
      <c r="AR132" s="24" t="s">
        <v>153</v>
      </c>
      <c r="AT132" s="24" t="s">
        <v>148</v>
      </c>
      <c r="AU132" s="24" t="s">
        <v>144</v>
      </c>
      <c r="AY132" s="24" t="s">
        <v>143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24" t="s">
        <v>85</v>
      </c>
      <c r="BK132" s="208">
        <f>ROUND(I132*H132,2)</f>
        <v>0</v>
      </c>
      <c r="BL132" s="24" t="s">
        <v>153</v>
      </c>
      <c r="BM132" s="24" t="s">
        <v>235</v>
      </c>
    </row>
    <row r="133" spans="2:51" s="11" customFormat="1" ht="13.5">
      <c r="B133" s="209"/>
      <c r="C133" s="210"/>
      <c r="D133" s="211" t="s">
        <v>155</v>
      </c>
      <c r="E133" s="212" t="s">
        <v>33</v>
      </c>
      <c r="F133" s="213" t="s">
        <v>433</v>
      </c>
      <c r="G133" s="210"/>
      <c r="H133" s="214">
        <v>18.9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155</v>
      </c>
      <c r="AU133" s="220" t="s">
        <v>144</v>
      </c>
      <c r="AV133" s="11" t="s">
        <v>87</v>
      </c>
      <c r="AW133" s="11" t="s">
        <v>40</v>
      </c>
      <c r="AX133" s="11" t="s">
        <v>77</v>
      </c>
      <c r="AY133" s="220" t="s">
        <v>143</v>
      </c>
    </row>
    <row r="134" spans="2:51" s="11" customFormat="1" ht="13.5">
      <c r="B134" s="209"/>
      <c r="C134" s="210"/>
      <c r="D134" s="211" t="s">
        <v>155</v>
      </c>
      <c r="E134" s="212" t="s">
        <v>33</v>
      </c>
      <c r="F134" s="213" t="s">
        <v>434</v>
      </c>
      <c r="G134" s="210"/>
      <c r="H134" s="214">
        <v>10.08</v>
      </c>
      <c r="I134" s="215"/>
      <c r="J134" s="210"/>
      <c r="K134" s="210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155</v>
      </c>
      <c r="AU134" s="220" t="s">
        <v>144</v>
      </c>
      <c r="AV134" s="11" t="s">
        <v>87</v>
      </c>
      <c r="AW134" s="11" t="s">
        <v>40</v>
      </c>
      <c r="AX134" s="11" t="s">
        <v>77</v>
      </c>
      <c r="AY134" s="220" t="s">
        <v>143</v>
      </c>
    </row>
    <row r="135" spans="2:51" s="12" customFormat="1" ht="13.5">
      <c r="B135" s="221"/>
      <c r="C135" s="222"/>
      <c r="D135" s="211" t="s">
        <v>155</v>
      </c>
      <c r="E135" s="223" t="s">
        <v>33</v>
      </c>
      <c r="F135" s="224" t="s">
        <v>197</v>
      </c>
      <c r="G135" s="222"/>
      <c r="H135" s="225">
        <v>28.98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155</v>
      </c>
      <c r="AU135" s="231" t="s">
        <v>144</v>
      </c>
      <c r="AV135" s="12" t="s">
        <v>144</v>
      </c>
      <c r="AW135" s="12" t="s">
        <v>40</v>
      </c>
      <c r="AX135" s="12" t="s">
        <v>77</v>
      </c>
      <c r="AY135" s="231" t="s">
        <v>143</v>
      </c>
    </row>
    <row r="136" spans="2:51" s="13" customFormat="1" ht="13.5">
      <c r="B136" s="232"/>
      <c r="C136" s="233"/>
      <c r="D136" s="234" t="s">
        <v>155</v>
      </c>
      <c r="E136" s="235" t="s">
        <v>33</v>
      </c>
      <c r="F136" s="236" t="s">
        <v>200</v>
      </c>
      <c r="G136" s="233"/>
      <c r="H136" s="237">
        <v>28.98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155</v>
      </c>
      <c r="AU136" s="243" t="s">
        <v>144</v>
      </c>
      <c r="AV136" s="13" t="s">
        <v>153</v>
      </c>
      <c r="AW136" s="13" t="s">
        <v>40</v>
      </c>
      <c r="AX136" s="13" t="s">
        <v>85</v>
      </c>
      <c r="AY136" s="243" t="s">
        <v>143</v>
      </c>
    </row>
    <row r="137" spans="2:65" s="1" customFormat="1" ht="28.9" customHeight="1">
      <c r="B137" s="42"/>
      <c r="C137" s="197" t="s">
        <v>232</v>
      </c>
      <c r="D137" s="197" t="s">
        <v>148</v>
      </c>
      <c r="E137" s="198" t="s">
        <v>237</v>
      </c>
      <c r="F137" s="199" t="s">
        <v>238</v>
      </c>
      <c r="G137" s="200" t="s">
        <v>164</v>
      </c>
      <c r="H137" s="201">
        <v>10.8</v>
      </c>
      <c r="I137" s="202"/>
      <c r="J137" s="203">
        <f>ROUND(I137*H137,2)</f>
        <v>0</v>
      </c>
      <c r="K137" s="199" t="s">
        <v>152</v>
      </c>
      <c r="L137" s="62"/>
      <c r="M137" s="204" t="s">
        <v>33</v>
      </c>
      <c r="N137" s="205" t="s">
        <v>48</v>
      </c>
      <c r="O137" s="43"/>
      <c r="P137" s="206">
        <f>O137*H137</f>
        <v>0</v>
      </c>
      <c r="Q137" s="206">
        <v>0.010323</v>
      </c>
      <c r="R137" s="206">
        <f>Q137*H137</f>
        <v>0.11148840000000002</v>
      </c>
      <c r="S137" s="206">
        <v>0</v>
      </c>
      <c r="T137" s="207">
        <f>S137*H137</f>
        <v>0</v>
      </c>
      <c r="AR137" s="24" t="s">
        <v>153</v>
      </c>
      <c r="AT137" s="24" t="s">
        <v>148</v>
      </c>
      <c r="AU137" s="24" t="s">
        <v>144</v>
      </c>
      <c r="AY137" s="24" t="s">
        <v>143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24" t="s">
        <v>85</v>
      </c>
      <c r="BK137" s="208">
        <f>ROUND(I137*H137,2)</f>
        <v>0</v>
      </c>
      <c r="BL137" s="24" t="s">
        <v>153</v>
      </c>
      <c r="BM137" s="24" t="s">
        <v>239</v>
      </c>
    </row>
    <row r="138" spans="2:51" s="11" customFormat="1" ht="13.5">
      <c r="B138" s="209"/>
      <c r="C138" s="210"/>
      <c r="D138" s="211" t="s">
        <v>155</v>
      </c>
      <c r="E138" s="212" t="s">
        <v>33</v>
      </c>
      <c r="F138" s="213" t="s">
        <v>436</v>
      </c>
      <c r="G138" s="210"/>
      <c r="H138" s="214">
        <v>10.8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155</v>
      </c>
      <c r="AU138" s="220" t="s">
        <v>144</v>
      </c>
      <c r="AV138" s="11" t="s">
        <v>87</v>
      </c>
      <c r="AW138" s="11" t="s">
        <v>40</v>
      </c>
      <c r="AX138" s="11" t="s">
        <v>85</v>
      </c>
      <c r="AY138" s="220" t="s">
        <v>143</v>
      </c>
    </row>
    <row r="139" spans="2:63" s="10" customFormat="1" ht="29.85" customHeight="1">
      <c r="B139" s="178"/>
      <c r="C139" s="179"/>
      <c r="D139" s="180" t="s">
        <v>76</v>
      </c>
      <c r="E139" s="192" t="s">
        <v>213</v>
      </c>
      <c r="F139" s="192" t="s">
        <v>243</v>
      </c>
      <c r="G139" s="179"/>
      <c r="H139" s="179"/>
      <c r="I139" s="182"/>
      <c r="J139" s="193">
        <f>BK139</f>
        <v>0</v>
      </c>
      <c r="K139" s="179"/>
      <c r="L139" s="184"/>
      <c r="M139" s="185"/>
      <c r="N139" s="186"/>
      <c r="O139" s="186"/>
      <c r="P139" s="187">
        <f>P140+P147+P150+P183</f>
        <v>0</v>
      </c>
      <c r="Q139" s="186"/>
      <c r="R139" s="187">
        <f>R140+R147+R150+R183</f>
        <v>0.004679999999999999</v>
      </c>
      <c r="S139" s="186"/>
      <c r="T139" s="188">
        <f>T140+T147+T150+T183</f>
        <v>2.3853551</v>
      </c>
      <c r="AR139" s="189" t="s">
        <v>85</v>
      </c>
      <c r="AT139" s="190" t="s">
        <v>76</v>
      </c>
      <c r="AU139" s="190" t="s">
        <v>85</v>
      </c>
      <c r="AY139" s="189" t="s">
        <v>143</v>
      </c>
      <c r="BK139" s="191">
        <f>BK140+BK147+BK150+BK183</f>
        <v>0</v>
      </c>
    </row>
    <row r="140" spans="2:63" s="10" customFormat="1" ht="14.85" customHeight="1">
      <c r="B140" s="178"/>
      <c r="C140" s="179"/>
      <c r="D140" s="194" t="s">
        <v>76</v>
      </c>
      <c r="E140" s="195" t="s">
        <v>244</v>
      </c>
      <c r="F140" s="195" t="s">
        <v>245</v>
      </c>
      <c r="G140" s="179"/>
      <c r="H140" s="179"/>
      <c r="I140" s="182"/>
      <c r="J140" s="196">
        <f>BK140</f>
        <v>0</v>
      </c>
      <c r="K140" s="179"/>
      <c r="L140" s="184"/>
      <c r="M140" s="185"/>
      <c r="N140" s="186"/>
      <c r="O140" s="186"/>
      <c r="P140" s="187">
        <f>SUM(P141:P146)</f>
        <v>0</v>
      </c>
      <c r="Q140" s="186"/>
      <c r="R140" s="187">
        <f>SUM(R141:R146)</f>
        <v>0.004679999999999999</v>
      </c>
      <c r="S140" s="186"/>
      <c r="T140" s="188">
        <f>SUM(T141:T146)</f>
        <v>0</v>
      </c>
      <c r="AR140" s="189" t="s">
        <v>85</v>
      </c>
      <c r="AT140" s="190" t="s">
        <v>76</v>
      </c>
      <c r="AU140" s="190" t="s">
        <v>87</v>
      </c>
      <c r="AY140" s="189" t="s">
        <v>143</v>
      </c>
      <c r="BK140" s="191">
        <f>SUM(BK141:BK146)</f>
        <v>0</v>
      </c>
    </row>
    <row r="141" spans="2:65" s="1" customFormat="1" ht="28.9" customHeight="1">
      <c r="B141" s="42"/>
      <c r="C141" s="197" t="s">
        <v>236</v>
      </c>
      <c r="D141" s="197" t="s">
        <v>148</v>
      </c>
      <c r="E141" s="198" t="s">
        <v>439</v>
      </c>
      <c r="F141" s="199" t="s">
        <v>440</v>
      </c>
      <c r="G141" s="200" t="s">
        <v>151</v>
      </c>
      <c r="H141" s="201">
        <v>36</v>
      </c>
      <c r="I141" s="202"/>
      <c r="J141" s="203">
        <f>ROUND(I141*H141,2)</f>
        <v>0</v>
      </c>
      <c r="K141" s="199" t="s">
        <v>152</v>
      </c>
      <c r="L141" s="62"/>
      <c r="M141" s="204" t="s">
        <v>33</v>
      </c>
      <c r="N141" s="205" t="s">
        <v>48</v>
      </c>
      <c r="O141" s="43"/>
      <c r="P141" s="206">
        <f>O141*H141</f>
        <v>0</v>
      </c>
      <c r="Q141" s="206">
        <v>0.00013</v>
      </c>
      <c r="R141" s="206">
        <f>Q141*H141</f>
        <v>0.004679999999999999</v>
      </c>
      <c r="S141" s="206">
        <v>0</v>
      </c>
      <c r="T141" s="207">
        <f>S141*H141</f>
        <v>0</v>
      </c>
      <c r="AR141" s="24" t="s">
        <v>153</v>
      </c>
      <c r="AT141" s="24" t="s">
        <v>148</v>
      </c>
      <c r="AU141" s="24" t="s">
        <v>144</v>
      </c>
      <c r="AY141" s="24" t="s">
        <v>143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24" t="s">
        <v>85</v>
      </c>
      <c r="BK141" s="208">
        <f>ROUND(I141*H141,2)</f>
        <v>0</v>
      </c>
      <c r="BL141" s="24" t="s">
        <v>153</v>
      </c>
      <c r="BM141" s="24" t="s">
        <v>441</v>
      </c>
    </row>
    <row r="142" spans="2:51" s="11" customFormat="1" ht="13.5">
      <c r="B142" s="209"/>
      <c r="C142" s="210"/>
      <c r="D142" s="234" t="s">
        <v>155</v>
      </c>
      <c r="E142" s="247" t="s">
        <v>33</v>
      </c>
      <c r="F142" s="248" t="s">
        <v>442</v>
      </c>
      <c r="G142" s="210"/>
      <c r="H142" s="249">
        <v>36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155</v>
      </c>
      <c r="AU142" s="220" t="s">
        <v>144</v>
      </c>
      <c r="AV142" s="11" t="s">
        <v>87</v>
      </c>
      <c r="AW142" s="11" t="s">
        <v>40</v>
      </c>
      <c r="AX142" s="11" t="s">
        <v>85</v>
      </c>
      <c r="AY142" s="220" t="s">
        <v>143</v>
      </c>
    </row>
    <row r="143" spans="2:65" s="1" customFormat="1" ht="28.9" customHeight="1">
      <c r="B143" s="42"/>
      <c r="C143" s="197" t="s">
        <v>246</v>
      </c>
      <c r="D143" s="197" t="s">
        <v>148</v>
      </c>
      <c r="E143" s="198" t="s">
        <v>260</v>
      </c>
      <c r="F143" s="199" t="s">
        <v>261</v>
      </c>
      <c r="G143" s="200" t="s">
        <v>262</v>
      </c>
      <c r="H143" s="201">
        <v>1</v>
      </c>
      <c r="I143" s="202"/>
      <c r="J143" s="203">
        <f>ROUND(I143*H143,2)</f>
        <v>0</v>
      </c>
      <c r="K143" s="199" t="s">
        <v>152</v>
      </c>
      <c r="L143" s="62"/>
      <c r="M143" s="204" t="s">
        <v>33</v>
      </c>
      <c r="N143" s="205" t="s">
        <v>48</v>
      </c>
      <c r="O143" s="43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AR143" s="24" t="s">
        <v>153</v>
      </c>
      <c r="AT143" s="24" t="s">
        <v>148</v>
      </c>
      <c r="AU143" s="24" t="s">
        <v>144</v>
      </c>
      <c r="AY143" s="24" t="s">
        <v>143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24" t="s">
        <v>85</v>
      </c>
      <c r="BK143" s="208">
        <f>ROUND(I143*H143,2)</f>
        <v>0</v>
      </c>
      <c r="BL143" s="24" t="s">
        <v>153</v>
      </c>
      <c r="BM143" s="24" t="s">
        <v>263</v>
      </c>
    </row>
    <row r="144" spans="2:65" s="1" customFormat="1" ht="28.9" customHeight="1">
      <c r="B144" s="42"/>
      <c r="C144" s="197" t="s">
        <v>10</v>
      </c>
      <c r="D144" s="197" t="s">
        <v>148</v>
      </c>
      <c r="E144" s="198" t="s">
        <v>265</v>
      </c>
      <c r="F144" s="199" t="s">
        <v>443</v>
      </c>
      <c r="G144" s="200" t="s">
        <v>262</v>
      </c>
      <c r="H144" s="201">
        <v>30</v>
      </c>
      <c r="I144" s="202"/>
      <c r="J144" s="203">
        <f>ROUND(I144*H144,2)</f>
        <v>0</v>
      </c>
      <c r="K144" s="199" t="s">
        <v>152</v>
      </c>
      <c r="L144" s="62"/>
      <c r="M144" s="204" t="s">
        <v>33</v>
      </c>
      <c r="N144" s="205" t="s">
        <v>48</v>
      </c>
      <c r="O144" s="43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AR144" s="24" t="s">
        <v>153</v>
      </c>
      <c r="AT144" s="24" t="s">
        <v>148</v>
      </c>
      <c r="AU144" s="24" t="s">
        <v>144</v>
      </c>
      <c r="AY144" s="24" t="s">
        <v>143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24" t="s">
        <v>85</v>
      </c>
      <c r="BK144" s="208">
        <f>ROUND(I144*H144,2)</f>
        <v>0</v>
      </c>
      <c r="BL144" s="24" t="s">
        <v>153</v>
      </c>
      <c r="BM144" s="24" t="s">
        <v>267</v>
      </c>
    </row>
    <row r="145" spans="2:51" s="11" customFormat="1" ht="13.5">
      <c r="B145" s="209"/>
      <c r="C145" s="210"/>
      <c r="D145" s="234" t="s">
        <v>155</v>
      </c>
      <c r="E145" s="247" t="s">
        <v>33</v>
      </c>
      <c r="F145" s="248" t="s">
        <v>444</v>
      </c>
      <c r="G145" s="210"/>
      <c r="H145" s="249">
        <v>30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155</v>
      </c>
      <c r="AU145" s="220" t="s">
        <v>144</v>
      </c>
      <c r="AV145" s="11" t="s">
        <v>87</v>
      </c>
      <c r="AW145" s="11" t="s">
        <v>40</v>
      </c>
      <c r="AX145" s="11" t="s">
        <v>85</v>
      </c>
      <c r="AY145" s="220" t="s">
        <v>143</v>
      </c>
    </row>
    <row r="146" spans="2:65" s="1" customFormat="1" ht="28.9" customHeight="1">
      <c r="B146" s="42"/>
      <c r="C146" s="197" t="s">
        <v>255</v>
      </c>
      <c r="D146" s="197" t="s">
        <v>148</v>
      </c>
      <c r="E146" s="198" t="s">
        <v>270</v>
      </c>
      <c r="F146" s="199" t="s">
        <v>271</v>
      </c>
      <c r="G146" s="200" t="s">
        <v>262</v>
      </c>
      <c r="H146" s="201">
        <v>1</v>
      </c>
      <c r="I146" s="202"/>
      <c r="J146" s="203">
        <f>ROUND(I146*H146,2)</f>
        <v>0</v>
      </c>
      <c r="K146" s="199" t="s">
        <v>152</v>
      </c>
      <c r="L146" s="62"/>
      <c r="M146" s="204" t="s">
        <v>33</v>
      </c>
      <c r="N146" s="205" t="s">
        <v>48</v>
      </c>
      <c r="O146" s="43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AR146" s="24" t="s">
        <v>153</v>
      </c>
      <c r="AT146" s="24" t="s">
        <v>148</v>
      </c>
      <c r="AU146" s="24" t="s">
        <v>144</v>
      </c>
      <c r="AY146" s="24" t="s">
        <v>143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24" t="s">
        <v>85</v>
      </c>
      <c r="BK146" s="208">
        <f>ROUND(I146*H146,2)</f>
        <v>0</v>
      </c>
      <c r="BL146" s="24" t="s">
        <v>153</v>
      </c>
      <c r="BM146" s="24" t="s">
        <v>272</v>
      </c>
    </row>
    <row r="147" spans="2:63" s="10" customFormat="1" ht="22.35" customHeight="1">
      <c r="B147" s="178"/>
      <c r="C147" s="179"/>
      <c r="D147" s="194" t="s">
        <v>76</v>
      </c>
      <c r="E147" s="195" t="s">
        <v>273</v>
      </c>
      <c r="F147" s="195" t="s">
        <v>274</v>
      </c>
      <c r="G147" s="179"/>
      <c r="H147" s="179"/>
      <c r="I147" s="182"/>
      <c r="J147" s="196">
        <f>BK147</f>
        <v>0</v>
      </c>
      <c r="K147" s="179"/>
      <c r="L147" s="184"/>
      <c r="M147" s="185"/>
      <c r="N147" s="186"/>
      <c r="O147" s="186"/>
      <c r="P147" s="187">
        <f>SUM(P148:P149)</f>
        <v>0</v>
      </c>
      <c r="Q147" s="186"/>
      <c r="R147" s="187">
        <f>SUM(R148:R149)</f>
        <v>0</v>
      </c>
      <c r="S147" s="186"/>
      <c r="T147" s="188">
        <f>SUM(T148:T149)</f>
        <v>0</v>
      </c>
      <c r="AR147" s="189" t="s">
        <v>85</v>
      </c>
      <c r="AT147" s="190" t="s">
        <v>76</v>
      </c>
      <c r="AU147" s="190" t="s">
        <v>87</v>
      </c>
      <c r="AY147" s="189" t="s">
        <v>143</v>
      </c>
      <c r="BK147" s="191">
        <f>SUM(BK148:BK149)</f>
        <v>0</v>
      </c>
    </row>
    <row r="148" spans="2:65" s="1" customFormat="1" ht="20.45" customHeight="1">
      <c r="B148" s="42"/>
      <c r="C148" s="197" t="s">
        <v>259</v>
      </c>
      <c r="D148" s="197" t="s">
        <v>148</v>
      </c>
      <c r="E148" s="198" t="s">
        <v>445</v>
      </c>
      <c r="F148" s="199" t="s">
        <v>446</v>
      </c>
      <c r="G148" s="200" t="s">
        <v>318</v>
      </c>
      <c r="H148" s="201">
        <v>1</v>
      </c>
      <c r="I148" s="202"/>
      <c r="J148" s="203">
        <f>ROUND(I148*H148,2)</f>
        <v>0</v>
      </c>
      <c r="K148" s="199" t="s">
        <v>33</v>
      </c>
      <c r="L148" s="62"/>
      <c r="M148" s="204" t="s">
        <v>33</v>
      </c>
      <c r="N148" s="205" t="s">
        <v>48</v>
      </c>
      <c r="O148" s="43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AR148" s="24" t="s">
        <v>153</v>
      </c>
      <c r="AT148" s="24" t="s">
        <v>148</v>
      </c>
      <c r="AU148" s="24" t="s">
        <v>144</v>
      </c>
      <c r="AY148" s="24" t="s">
        <v>143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24" t="s">
        <v>85</v>
      </c>
      <c r="BK148" s="208">
        <f>ROUND(I148*H148,2)</f>
        <v>0</v>
      </c>
      <c r="BL148" s="24" t="s">
        <v>153</v>
      </c>
      <c r="BM148" s="24" t="s">
        <v>447</v>
      </c>
    </row>
    <row r="149" spans="2:65" s="1" customFormat="1" ht="20.45" customHeight="1">
      <c r="B149" s="42"/>
      <c r="C149" s="197" t="s">
        <v>264</v>
      </c>
      <c r="D149" s="197" t="s">
        <v>148</v>
      </c>
      <c r="E149" s="198" t="s">
        <v>276</v>
      </c>
      <c r="F149" s="199" t="s">
        <v>277</v>
      </c>
      <c r="G149" s="200" t="s">
        <v>278</v>
      </c>
      <c r="H149" s="201">
        <v>1</v>
      </c>
      <c r="I149" s="202"/>
      <c r="J149" s="203">
        <f>ROUND(I149*H149,2)</f>
        <v>0</v>
      </c>
      <c r="K149" s="199" t="s">
        <v>33</v>
      </c>
      <c r="L149" s="62"/>
      <c r="M149" s="204" t="s">
        <v>33</v>
      </c>
      <c r="N149" s="205" t="s">
        <v>48</v>
      </c>
      <c r="O149" s="43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AR149" s="24" t="s">
        <v>153</v>
      </c>
      <c r="AT149" s="24" t="s">
        <v>148</v>
      </c>
      <c r="AU149" s="24" t="s">
        <v>144</v>
      </c>
      <c r="AY149" s="24" t="s">
        <v>143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24" t="s">
        <v>85</v>
      </c>
      <c r="BK149" s="208">
        <f>ROUND(I149*H149,2)</f>
        <v>0</v>
      </c>
      <c r="BL149" s="24" t="s">
        <v>153</v>
      </c>
      <c r="BM149" s="24" t="s">
        <v>279</v>
      </c>
    </row>
    <row r="150" spans="2:63" s="10" customFormat="1" ht="22.35" customHeight="1">
      <c r="B150" s="178"/>
      <c r="C150" s="179"/>
      <c r="D150" s="194" t="s">
        <v>76</v>
      </c>
      <c r="E150" s="195" t="s">
        <v>280</v>
      </c>
      <c r="F150" s="195" t="s">
        <v>281</v>
      </c>
      <c r="G150" s="179"/>
      <c r="H150" s="179"/>
      <c r="I150" s="182"/>
      <c r="J150" s="196">
        <f>BK150</f>
        <v>0</v>
      </c>
      <c r="K150" s="179"/>
      <c r="L150" s="184"/>
      <c r="M150" s="185"/>
      <c r="N150" s="186"/>
      <c r="O150" s="186"/>
      <c r="P150" s="187">
        <f>SUM(P151:P182)</f>
        <v>0</v>
      </c>
      <c r="Q150" s="186"/>
      <c r="R150" s="187">
        <f>SUM(R151:R182)</f>
        <v>0</v>
      </c>
      <c r="S150" s="186"/>
      <c r="T150" s="188">
        <f>SUM(T151:T182)</f>
        <v>2.3853551</v>
      </c>
      <c r="AR150" s="189" t="s">
        <v>85</v>
      </c>
      <c r="AT150" s="190" t="s">
        <v>76</v>
      </c>
      <c r="AU150" s="190" t="s">
        <v>87</v>
      </c>
      <c r="AY150" s="189" t="s">
        <v>143</v>
      </c>
      <c r="BK150" s="191">
        <f>SUM(BK151:BK182)</f>
        <v>0</v>
      </c>
    </row>
    <row r="151" spans="2:65" s="1" customFormat="1" ht="28.9" customHeight="1">
      <c r="B151" s="42"/>
      <c r="C151" s="197" t="s">
        <v>269</v>
      </c>
      <c r="D151" s="197" t="s">
        <v>148</v>
      </c>
      <c r="E151" s="198" t="s">
        <v>448</v>
      </c>
      <c r="F151" s="199" t="s">
        <v>449</v>
      </c>
      <c r="G151" s="200" t="s">
        <v>151</v>
      </c>
      <c r="H151" s="201">
        <v>2.88</v>
      </c>
      <c r="I151" s="202"/>
      <c r="J151" s="203">
        <f>ROUND(I151*H151,2)</f>
        <v>0</v>
      </c>
      <c r="K151" s="199" t="s">
        <v>152</v>
      </c>
      <c r="L151" s="62"/>
      <c r="M151" s="204" t="s">
        <v>33</v>
      </c>
      <c r="N151" s="205" t="s">
        <v>48</v>
      </c>
      <c r="O151" s="43"/>
      <c r="P151" s="206">
        <f>O151*H151</f>
        <v>0</v>
      </c>
      <c r="Q151" s="206">
        <v>0</v>
      </c>
      <c r="R151" s="206">
        <f>Q151*H151</f>
        <v>0</v>
      </c>
      <c r="S151" s="206">
        <v>0.048</v>
      </c>
      <c r="T151" s="207">
        <f>S151*H151</f>
        <v>0.13824</v>
      </c>
      <c r="AR151" s="24" t="s">
        <v>153</v>
      </c>
      <c r="AT151" s="24" t="s">
        <v>148</v>
      </c>
      <c r="AU151" s="24" t="s">
        <v>144</v>
      </c>
      <c r="AY151" s="24" t="s">
        <v>143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24" t="s">
        <v>85</v>
      </c>
      <c r="BK151" s="208">
        <f>ROUND(I151*H151,2)</f>
        <v>0</v>
      </c>
      <c r="BL151" s="24" t="s">
        <v>153</v>
      </c>
      <c r="BM151" s="24" t="s">
        <v>450</v>
      </c>
    </row>
    <row r="152" spans="2:51" s="14" customFormat="1" ht="13.5">
      <c r="B152" s="261"/>
      <c r="C152" s="262"/>
      <c r="D152" s="211" t="s">
        <v>155</v>
      </c>
      <c r="E152" s="263" t="s">
        <v>33</v>
      </c>
      <c r="F152" s="264" t="s">
        <v>451</v>
      </c>
      <c r="G152" s="262"/>
      <c r="H152" s="265" t="s">
        <v>33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155</v>
      </c>
      <c r="AU152" s="271" t="s">
        <v>144</v>
      </c>
      <c r="AV152" s="14" t="s">
        <v>85</v>
      </c>
      <c r="AW152" s="14" t="s">
        <v>40</v>
      </c>
      <c r="AX152" s="14" t="s">
        <v>77</v>
      </c>
      <c r="AY152" s="271" t="s">
        <v>143</v>
      </c>
    </row>
    <row r="153" spans="2:51" s="11" customFormat="1" ht="13.5">
      <c r="B153" s="209"/>
      <c r="C153" s="210"/>
      <c r="D153" s="234" t="s">
        <v>155</v>
      </c>
      <c r="E153" s="247" t="s">
        <v>33</v>
      </c>
      <c r="F153" s="248" t="s">
        <v>452</v>
      </c>
      <c r="G153" s="210"/>
      <c r="H153" s="249">
        <v>2.88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155</v>
      </c>
      <c r="AU153" s="220" t="s">
        <v>144</v>
      </c>
      <c r="AV153" s="11" t="s">
        <v>87</v>
      </c>
      <c r="AW153" s="11" t="s">
        <v>40</v>
      </c>
      <c r="AX153" s="11" t="s">
        <v>85</v>
      </c>
      <c r="AY153" s="220" t="s">
        <v>143</v>
      </c>
    </row>
    <row r="154" spans="2:65" s="1" customFormat="1" ht="28.9" customHeight="1">
      <c r="B154" s="42"/>
      <c r="C154" s="197" t="s">
        <v>275</v>
      </c>
      <c r="D154" s="197" t="s">
        <v>148</v>
      </c>
      <c r="E154" s="198" t="s">
        <v>282</v>
      </c>
      <c r="F154" s="199" t="s">
        <v>283</v>
      </c>
      <c r="G154" s="200" t="s">
        <v>151</v>
      </c>
      <c r="H154" s="201">
        <v>18.428</v>
      </c>
      <c r="I154" s="202"/>
      <c r="J154" s="203">
        <f>ROUND(I154*H154,2)</f>
        <v>0</v>
      </c>
      <c r="K154" s="199" t="s">
        <v>152</v>
      </c>
      <c r="L154" s="62"/>
      <c r="M154" s="204" t="s">
        <v>33</v>
      </c>
      <c r="N154" s="205" t="s">
        <v>48</v>
      </c>
      <c r="O154" s="43"/>
      <c r="P154" s="206">
        <f>O154*H154</f>
        <v>0</v>
      </c>
      <c r="Q154" s="206">
        <v>0</v>
      </c>
      <c r="R154" s="206">
        <f>Q154*H154</f>
        <v>0</v>
      </c>
      <c r="S154" s="206">
        <v>0.034</v>
      </c>
      <c r="T154" s="207">
        <f>S154*H154</f>
        <v>0.6265520000000001</v>
      </c>
      <c r="AR154" s="24" t="s">
        <v>153</v>
      </c>
      <c r="AT154" s="24" t="s">
        <v>148</v>
      </c>
      <c r="AU154" s="24" t="s">
        <v>144</v>
      </c>
      <c r="AY154" s="24" t="s">
        <v>143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24" t="s">
        <v>85</v>
      </c>
      <c r="BK154" s="208">
        <f>ROUND(I154*H154,2)</f>
        <v>0</v>
      </c>
      <c r="BL154" s="24" t="s">
        <v>153</v>
      </c>
      <c r="BM154" s="24" t="s">
        <v>284</v>
      </c>
    </row>
    <row r="155" spans="2:51" s="11" customFormat="1" ht="13.5">
      <c r="B155" s="209"/>
      <c r="C155" s="210"/>
      <c r="D155" s="234" t="s">
        <v>155</v>
      </c>
      <c r="E155" s="247" t="s">
        <v>33</v>
      </c>
      <c r="F155" s="248" t="s">
        <v>453</v>
      </c>
      <c r="G155" s="210"/>
      <c r="H155" s="249">
        <v>18.428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155</v>
      </c>
      <c r="AU155" s="220" t="s">
        <v>144</v>
      </c>
      <c r="AV155" s="11" t="s">
        <v>87</v>
      </c>
      <c r="AW155" s="11" t="s">
        <v>40</v>
      </c>
      <c r="AX155" s="11" t="s">
        <v>85</v>
      </c>
      <c r="AY155" s="220" t="s">
        <v>143</v>
      </c>
    </row>
    <row r="156" spans="2:65" s="1" customFormat="1" ht="28.9" customHeight="1">
      <c r="B156" s="42"/>
      <c r="C156" s="197" t="s">
        <v>9</v>
      </c>
      <c r="D156" s="197" t="s">
        <v>148</v>
      </c>
      <c r="E156" s="198" t="s">
        <v>454</v>
      </c>
      <c r="F156" s="199" t="s">
        <v>455</v>
      </c>
      <c r="G156" s="200" t="s">
        <v>151</v>
      </c>
      <c r="H156" s="201">
        <v>7.2</v>
      </c>
      <c r="I156" s="202"/>
      <c r="J156" s="203">
        <f>ROUND(I156*H156,2)</f>
        <v>0</v>
      </c>
      <c r="K156" s="199" t="s">
        <v>152</v>
      </c>
      <c r="L156" s="62"/>
      <c r="M156" s="204" t="s">
        <v>33</v>
      </c>
      <c r="N156" s="205" t="s">
        <v>48</v>
      </c>
      <c r="O156" s="43"/>
      <c r="P156" s="206">
        <f>O156*H156</f>
        <v>0</v>
      </c>
      <c r="Q156" s="206">
        <v>0</v>
      </c>
      <c r="R156" s="206">
        <f>Q156*H156</f>
        <v>0</v>
      </c>
      <c r="S156" s="206">
        <v>0.088</v>
      </c>
      <c r="T156" s="207">
        <f>S156*H156</f>
        <v>0.6335999999999999</v>
      </c>
      <c r="AR156" s="24" t="s">
        <v>153</v>
      </c>
      <c r="AT156" s="24" t="s">
        <v>148</v>
      </c>
      <c r="AU156" s="24" t="s">
        <v>144</v>
      </c>
      <c r="AY156" s="24" t="s">
        <v>143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24" t="s">
        <v>85</v>
      </c>
      <c r="BK156" s="208">
        <f>ROUND(I156*H156,2)</f>
        <v>0</v>
      </c>
      <c r="BL156" s="24" t="s">
        <v>153</v>
      </c>
      <c r="BM156" s="24" t="s">
        <v>456</v>
      </c>
    </row>
    <row r="157" spans="2:51" s="11" customFormat="1" ht="13.5">
      <c r="B157" s="209"/>
      <c r="C157" s="210"/>
      <c r="D157" s="234" t="s">
        <v>155</v>
      </c>
      <c r="E157" s="247" t="s">
        <v>33</v>
      </c>
      <c r="F157" s="248" t="s">
        <v>457</v>
      </c>
      <c r="G157" s="210"/>
      <c r="H157" s="249">
        <v>7.2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155</v>
      </c>
      <c r="AU157" s="220" t="s">
        <v>144</v>
      </c>
      <c r="AV157" s="11" t="s">
        <v>87</v>
      </c>
      <c r="AW157" s="11" t="s">
        <v>40</v>
      </c>
      <c r="AX157" s="11" t="s">
        <v>85</v>
      </c>
      <c r="AY157" s="220" t="s">
        <v>143</v>
      </c>
    </row>
    <row r="158" spans="2:65" s="1" customFormat="1" ht="20.45" customHeight="1">
      <c r="B158" s="42"/>
      <c r="C158" s="197" t="s">
        <v>287</v>
      </c>
      <c r="D158" s="197" t="s">
        <v>148</v>
      </c>
      <c r="E158" s="198" t="s">
        <v>288</v>
      </c>
      <c r="F158" s="199" t="s">
        <v>289</v>
      </c>
      <c r="G158" s="200" t="s">
        <v>151</v>
      </c>
      <c r="H158" s="201">
        <v>21</v>
      </c>
      <c r="I158" s="202"/>
      <c r="J158" s="203">
        <f>ROUND(I158*H158,2)</f>
        <v>0</v>
      </c>
      <c r="K158" s="199" t="s">
        <v>152</v>
      </c>
      <c r="L158" s="62"/>
      <c r="M158" s="204" t="s">
        <v>33</v>
      </c>
      <c r="N158" s="205" t="s">
        <v>48</v>
      </c>
      <c r="O158" s="43"/>
      <c r="P158" s="206">
        <f>O158*H158</f>
        <v>0</v>
      </c>
      <c r="Q158" s="206">
        <v>0</v>
      </c>
      <c r="R158" s="206">
        <f>Q158*H158</f>
        <v>0</v>
      </c>
      <c r="S158" s="206">
        <v>0.01695</v>
      </c>
      <c r="T158" s="207">
        <f>S158*H158</f>
        <v>0.35595</v>
      </c>
      <c r="AR158" s="24" t="s">
        <v>153</v>
      </c>
      <c r="AT158" s="24" t="s">
        <v>148</v>
      </c>
      <c r="AU158" s="24" t="s">
        <v>144</v>
      </c>
      <c r="AY158" s="24" t="s">
        <v>143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24" t="s">
        <v>85</v>
      </c>
      <c r="BK158" s="208">
        <f>ROUND(I158*H158,2)</f>
        <v>0</v>
      </c>
      <c r="BL158" s="24" t="s">
        <v>153</v>
      </c>
      <c r="BM158" s="24" t="s">
        <v>290</v>
      </c>
    </row>
    <row r="159" spans="2:51" s="11" customFormat="1" ht="13.5">
      <c r="B159" s="209"/>
      <c r="C159" s="210"/>
      <c r="D159" s="211" t="s">
        <v>155</v>
      </c>
      <c r="E159" s="212" t="s">
        <v>33</v>
      </c>
      <c r="F159" s="213" t="s">
        <v>427</v>
      </c>
      <c r="G159" s="210"/>
      <c r="H159" s="214">
        <v>17.64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155</v>
      </c>
      <c r="AU159" s="220" t="s">
        <v>144</v>
      </c>
      <c r="AV159" s="11" t="s">
        <v>87</v>
      </c>
      <c r="AW159" s="11" t="s">
        <v>40</v>
      </c>
      <c r="AX159" s="11" t="s">
        <v>77</v>
      </c>
      <c r="AY159" s="220" t="s">
        <v>143</v>
      </c>
    </row>
    <row r="160" spans="2:51" s="11" customFormat="1" ht="13.5">
      <c r="B160" s="209"/>
      <c r="C160" s="210"/>
      <c r="D160" s="211" t="s">
        <v>155</v>
      </c>
      <c r="E160" s="212" t="s">
        <v>33</v>
      </c>
      <c r="F160" s="213" t="s">
        <v>428</v>
      </c>
      <c r="G160" s="210"/>
      <c r="H160" s="214">
        <v>3.36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155</v>
      </c>
      <c r="AU160" s="220" t="s">
        <v>144</v>
      </c>
      <c r="AV160" s="11" t="s">
        <v>87</v>
      </c>
      <c r="AW160" s="11" t="s">
        <v>40</v>
      </c>
      <c r="AX160" s="11" t="s">
        <v>77</v>
      </c>
      <c r="AY160" s="220" t="s">
        <v>143</v>
      </c>
    </row>
    <row r="161" spans="2:51" s="13" customFormat="1" ht="13.5">
      <c r="B161" s="232"/>
      <c r="C161" s="233"/>
      <c r="D161" s="234" t="s">
        <v>155</v>
      </c>
      <c r="E161" s="235" t="s">
        <v>33</v>
      </c>
      <c r="F161" s="236" t="s">
        <v>291</v>
      </c>
      <c r="G161" s="233"/>
      <c r="H161" s="237">
        <v>21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155</v>
      </c>
      <c r="AU161" s="243" t="s">
        <v>144</v>
      </c>
      <c r="AV161" s="13" t="s">
        <v>153</v>
      </c>
      <c r="AW161" s="13" t="s">
        <v>40</v>
      </c>
      <c r="AX161" s="13" t="s">
        <v>85</v>
      </c>
      <c r="AY161" s="243" t="s">
        <v>143</v>
      </c>
    </row>
    <row r="162" spans="2:65" s="1" customFormat="1" ht="40.15" customHeight="1">
      <c r="B162" s="42"/>
      <c r="C162" s="197" t="s">
        <v>292</v>
      </c>
      <c r="D162" s="197" t="s">
        <v>148</v>
      </c>
      <c r="E162" s="198" t="s">
        <v>293</v>
      </c>
      <c r="F162" s="199" t="s">
        <v>294</v>
      </c>
      <c r="G162" s="200" t="s">
        <v>151</v>
      </c>
      <c r="H162" s="201">
        <v>21</v>
      </c>
      <c r="I162" s="202"/>
      <c r="J162" s="203">
        <f>ROUND(I162*H162,2)</f>
        <v>0</v>
      </c>
      <c r="K162" s="199" t="s">
        <v>152</v>
      </c>
      <c r="L162" s="62"/>
      <c r="M162" s="204" t="s">
        <v>33</v>
      </c>
      <c r="N162" s="205" t="s">
        <v>48</v>
      </c>
      <c r="O162" s="43"/>
      <c r="P162" s="206">
        <f>O162*H162</f>
        <v>0</v>
      </c>
      <c r="Q162" s="206">
        <v>0</v>
      </c>
      <c r="R162" s="206">
        <f>Q162*H162</f>
        <v>0</v>
      </c>
      <c r="S162" s="206">
        <v>0.00175</v>
      </c>
      <c r="T162" s="207">
        <f>S162*H162</f>
        <v>0.03675</v>
      </c>
      <c r="AR162" s="24" t="s">
        <v>153</v>
      </c>
      <c r="AT162" s="24" t="s">
        <v>148</v>
      </c>
      <c r="AU162" s="24" t="s">
        <v>144</v>
      </c>
      <c r="AY162" s="24" t="s">
        <v>143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24" t="s">
        <v>85</v>
      </c>
      <c r="BK162" s="208">
        <f>ROUND(I162*H162,2)</f>
        <v>0</v>
      </c>
      <c r="BL162" s="24" t="s">
        <v>153</v>
      </c>
      <c r="BM162" s="24" t="s">
        <v>295</v>
      </c>
    </row>
    <row r="163" spans="2:51" s="11" customFormat="1" ht="13.5">
      <c r="B163" s="209"/>
      <c r="C163" s="210"/>
      <c r="D163" s="211" t="s">
        <v>155</v>
      </c>
      <c r="E163" s="212" t="s">
        <v>33</v>
      </c>
      <c r="F163" s="213" t="s">
        <v>427</v>
      </c>
      <c r="G163" s="210"/>
      <c r="H163" s="214">
        <v>17.64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155</v>
      </c>
      <c r="AU163" s="220" t="s">
        <v>144</v>
      </c>
      <c r="AV163" s="11" t="s">
        <v>87</v>
      </c>
      <c r="AW163" s="11" t="s">
        <v>40</v>
      </c>
      <c r="AX163" s="11" t="s">
        <v>77</v>
      </c>
      <c r="AY163" s="220" t="s">
        <v>143</v>
      </c>
    </row>
    <row r="164" spans="2:51" s="11" customFormat="1" ht="13.5">
      <c r="B164" s="209"/>
      <c r="C164" s="210"/>
      <c r="D164" s="211" t="s">
        <v>155</v>
      </c>
      <c r="E164" s="212" t="s">
        <v>33</v>
      </c>
      <c r="F164" s="213" t="s">
        <v>428</v>
      </c>
      <c r="G164" s="210"/>
      <c r="H164" s="214">
        <v>3.36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155</v>
      </c>
      <c r="AU164" s="220" t="s">
        <v>144</v>
      </c>
      <c r="AV164" s="11" t="s">
        <v>87</v>
      </c>
      <c r="AW164" s="11" t="s">
        <v>40</v>
      </c>
      <c r="AX164" s="11" t="s">
        <v>77</v>
      </c>
      <c r="AY164" s="220" t="s">
        <v>143</v>
      </c>
    </row>
    <row r="165" spans="2:51" s="13" customFormat="1" ht="13.5">
      <c r="B165" s="232"/>
      <c r="C165" s="233"/>
      <c r="D165" s="234" t="s">
        <v>155</v>
      </c>
      <c r="E165" s="235" t="s">
        <v>33</v>
      </c>
      <c r="F165" s="236" t="s">
        <v>291</v>
      </c>
      <c r="G165" s="233"/>
      <c r="H165" s="237">
        <v>21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155</v>
      </c>
      <c r="AU165" s="243" t="s">
        <v>144</v>
      </c>
      <c r="AV165" s="13" t="s">
        <v>153</v>
      </c>
      <c r="AW165" s="13" t="s">
        <v>40</v>
      </c>
      <c r="AX165" s="13" t="s">
        <v>85</v>
      </c>
      <c r="AY165" s="243" t="s">
        <v>143</v>
      </c>
    </row>
    <row r="166" spans="2:65" s="1" customFormat="1" ht="20.45" customHeight="1">
      <c r="B166" s="42"/>
      <c r="C166" s="197" t="s">
        <v>296</v>
      </c>
      <c r="D166" s="197" t="s">
        <v>148</v>
      </c>
      <c r="E166" s="198" t="s">
        <v>297</v>
      </c>
      <c r="F166" s="199" t="s">
        <v>298</v>
      </c>
      <c r="G166" s="200" t="s">
        <v>151</v>
      </c>
      <c r="H166" s="201">
        <v>9.66</v>
      </c>
      <c r="I166" s="202"/>
      <c r="J166" s="203">
        <f>ROUND(I166*H166,2)</f>
        <v>0</v>
      </c>
      <c r="K166" s="199" t="s">
        <v>152</v>
      </c>
      <c r="L166" s="62"/>
      <c r="M166" s="204" t="s">
        <v>33</v>
      </c>
      <c r="N166" s="205" t="s">
        <v>48</v>
      </c>
      <c r="O166" s="43"/>
      <c r="P166" s="206">
        <f>O166*H166</f>
        <v>0</v>
      </c>
      <c r="Q166" s="206">
        <v>0</v>
      </c>
      <c r="R166" s="206">
        <f>Q166*H166</f>
        <v>0</v>
      </c>
      <c r="S166" s="206">
        <v>0.02465</v>
      </c>
      <c r="T166" s="207">
        <f>S166*H166</f>
        <v>0.238119</v>
      </c>
      <c r="AR166" s="24" t="s">
        <v>153</v>
      </c>
      <c r="AT166" s="24" t="s">
        <v>148</v>
      </c>
      <c r="AU166" s="24" t="s">
        <v>144</v>
      </c>
      <c r="AY166" s="24" t="s">
        <v>143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24" t="s">
        <v>85</v>
      </c>
      <c r="BK166" s="208">
        <f>ROUND(I166*H166,2)</f>
        <v>0</v>
      </c>
      <c r="BL166" s="24" t="s">
        <v>153</v>
      </c>
      <c r="BM166" s="24" t="s">
        <v>458</v>
      </c>
    </row>
    <row r="167" spans="2:51" s="11" customFormat="1" ht="13.5">
      <c r="B167" s="209"/>
      <c r="C167" s="210"/>
      <c r="D167" s="211" t="s">
        <v>155</v>
      </c>
      <c r="E167" s="212" t="s">
        <v>33</v>
      </c>
      <c r="F167" s="213" t="s">
        <v>459</v>
      </c>
      <c r="G167" s="210"/>
      <c r="H167" s="214">
        <v>6.3</v>
      </c>
      <c r="I167" s="215"/>
      <c r="J167" s="210"/>
      <c r="K167" s="210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155</v>
      </c>
      <c r="AU167" s="220" t="s">
        <v>144</v>
      </c>
      <c r="AV167" s="11" t="s">
        <v>87</v>
      </c>
      <c r="AW167" s="11" t="s">
        <v>40</v>
      </c>
      <c r="AX167" s="11" t="s">
        <v>77</v>
      </c>
      <c r="AY167" s="220" t="s">
        <v>143</v>
      </c>
    </row>
    <row r="168" spans="2:51" s="11" customFormat="1" ht="13.5">
      <c r="B168" s="209"/>
      <c r="C168" s="210"/>
      <c r="D168" s="211" t="s">
        <v>155</v>
      </c>
      <c r="E168" s="212" t="s">
        <v>33</v>
      </c>
      <c r="F168" s="213" t="s">
        <v>428</v>
      </c>
      <c r="G168" s="210"/>
      <c r="H168" s="214">
        <v>3.36</v>
      </c>
      <c r="I168" s="215"/>
      <c r="J168" s="210"/>
      <c r="K168" s="210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155</v>
      </c>
      <c r="AU168" s="220" t="s">
        <v>144</v>
      </c>
      <c r="AV168" s="11" t="s">
        <v>87</v>
      </c>
      <c r="AW168" s="11" t="s">
        <v>40</v>
      </c>
      <c r="AX168" s="11" t="s">
        <v>77</v>
      </c>
      <c r="AY168" s="220" t="s">
        <v>143</v>
      </c>
    </row>
    <row r="169" spans="2:51" s="13" customFormat="1" ht="13.5">
      <c r="B169" s="232"/>
      <c r="C169" s="233"/>
      <c r="D169" s="234" t="s">
        <v>155</v>
      </c>
      <c r="E169" s="235" t="s">
        <v>33</v>
      </c>
      <c r="F169" s="236" t="s">
        <v>291</v>
      </c>
      <c r="G169" s="233"/>
      <c r="H169" s="237">
        <v>9.66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155</v>
      </c>
      <c r="AU169" s="243" t="s">
        <v>144</v>
      </c>
      <c r="AV169" s="13" t="s">
        <v>153</v>
      </c>
      <c r="AW169" s="13" t="s">
        <v>40</v>
      </c>
      <c r="AX169" s="13" t="s">
        <v>85</v>
      </c>
      <c r="AY169" s="243" t="s">
        <v>143</v>
      </c>
    </row>
    <row r="170" spans="2:65" s="1" customFormat="1" ht="20.45" customHeight="1">
      <c r="B170" s="42"/>
      <c r="C170" s="197" t="s">
        <v>302</v>
      </c>
      <c r="D170" s="197" t="s">
        <v>148</v>
      </c>
      <c r="E170" s="198" t="s">
        <v>303</v>
      </c>
      <c r="F170" s="199" t="s">
        <v>304</v>
      </c>
      <c r="G170" s="200" t="s">
        <v>151</v>
      </c>
      <c r="H170" s="201">
        <v>11.34</v>
      </c>
      <c r="I170" s="202"/>
      <c r="J170" s="203">
        <f>ROUND(I170*H170,2)</f>
        <v>0</v>
      </c>
      <c r="K170" s="199" t="s">
        <v>152</v>
      </c>
      <c r="L170" s="62"/>
      <c r="M170" s="204" t="s">
        <v>33</v>
      </c>
      <c r="N170" s="205" t="s">
        <v>48</v>
      </c>
      <c r="O170" s="43"/>
      <c r="P170" s="206">
        <f>O170*H170</f>
        <v>0</v>
      </c>
      <c r="Q170" s="206">
        <v>0</v>
      </c>
      <c r="R170" s="206">
        <f>Q170*H170</f>
        <v>0</v>
      </c>
      <c r="S170" s="206">
        <v>0.02465</v>
      </c>
      <c r="T170" s="207">
        <f>S170*H170</f>
        <v>0.279531</v>
      </c>
      <c r="AR170" s="24" t="s">
        <v>153</v>
      </c>
      <c r="AT170" s="24" t="s">
        <v>148</v>
      </c>
      <c r="AU170" s="24" t="s">
        <v>144</v>
      </c>
      <c r="AY170" s="24" t="s">
        <v>143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24" t="s">
        <v>85</v>
      </c>
      <c r="BK170" s="208">
        <f>ROUND(I170*H170,2)</f>
        <v>0</v>
      </c>
      <c r="BL170" s="24" t="s">
        <v>153</v>
      </c>
      <c r="BM170" s="24" t="s">
        <v>460</v>
      </c>
    </row>
    <row r="171" spans="2:51" s="11" customFormat="1" ht="13.5">
      <c r="B171" s="209"/>
      <c r="C171" s="210"/>
      <c r="D171" s="234" t="s">
        <v>155</v>
      </c>
      <c r="E171" s="247" t="s">
        <v>33</v>
      </c>
      <c r="F171" s="248" t="s">
        <v>461</v>
      </c>
      <c r="G171" s="210"/>
      <c r="H171" s="249">
        <v>11.34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155</v>
      </c>
      <c r="AU171" s="220" t="s">
        <v>144</v>
      </c>
      <c r="AV171" s="11" t="s">
        <v>87</v>
      </c>
      <c r="AW171" s="11" t="s">
        <v>40</v>
      </c>
      <c r="AX171" s="11" t="s">
        <v>85</v>
      </c>
      <c r="AY171" s="220" t="s">
        <v>143</v>
      </c>
    </row>
    <row r="172" spans="2:65" s="1" customFormat="1" ht="20.45" customHeight="1">
      <c r="B172" s="42"/>
      <c r="C172" s="197" t="s">
        <v>308</v>
      </c>
      <c r="D172" s="197" t="s">
        <v>148</v>
      </c>
      <c r="E172" s="198" t="s">
        <v>309</v>
      </c>
      <c r="F172" s="199" t="s">
        <v>310</v>
      </c>
      <c r="G172" s="200" t="s">
        <v>164</v>
      </c>
      <c r="H172" s="201">
        <v>18.93</v>
      </c>
      <c r="I172" s="202"/>
      <c r="J172" s="203">
        <f>ROUND(I172*H172,2)</f>
        <v>0</v>
      </c>
      <c r="K172" s="199" t="s">
        <v>152</v>
      </c>
      <c r="L172" s="62"/>
      <c r="M172" s="204" t="s">
        <v>33</v>
      </c>
      <c r="N172" s="205" t="s">
        <v>48</v>
      </c>
      <c r="O172" s="43"/>
      <c r="P172" s="206">
        <f>O172*H172</f>
        <v>0</v>
      </c>
      <c r="Q172" s="206">
        <v>0</v>
      </c>
      <c r="R172" s="206">
        <f>Q172*H172</f>
        <v>0</v>
      </c>
      <c r="S172" s="206">
        <v>0.00167</v>
      </c>
      <c r="T172" s="207">
        <f>S172*H172</f>
        <v>0.0316131</v>
      </c>
      <c r="AR172" s="24" t="s">
        <v>153</v>
      </c>
      <c r="AT172" s="24" t="s">
        <v>148</v>
      </c>
      <c r="AU172" s="24" t="s">
        <v>144</v>
      </c>
      <c r="AY172" s="24" t="s">
        <v>143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24" t="s">
        <v>85</v>
      </c>
      <c r="BK172" s="208">
        <f>ROUND(I172*H172,2)</f>
        <v>0</v>
      </c>
      <c r="BL172" s="24" t="s">
        <v>153</v>
      </c>
      <c r="BM172" s="24" t="s">
        <v>311</v>
      </c>
    </row>
    <row r="173" spans="2:51" s="11" customFormat="1" ht="13.5">
      <c r="B173" s="209"/>
      <c r="C173" s="210"/>
      <c r="D173" s="234" t="s">
        <v>155</v>
      </c>
      <c r="E173" s="247" t="s">
        <v>33</v>
      </c>
      <c r="F173" s="248" t="s">
        <v>462</v>
      </c>
      <c r="G173" s="210"/>
      <c r="H173" s="249">
        <v>18.93</v>
      </c>
      <c r="I173" s="215"/>
      <c r="J173" s="210"/>
      <c r="K173" s="210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155</v>
      </c>
      <c r="AU173" s="220" t="s">
        <v>144</v>
      </c>
      <c r="AV173" s="11" t="s">
        <v>87</v>
      </c>
      <c r="AW173" s="11" t="s">
        <v>40</v>
      </c>
      <c r="AX173" s="11" t="s">
        <v>85</v>
      </c>
      <c r="AY173" s="220" t="s">
        <v>143</v>
      </c>
    </row>
    <row r="174" spans="2:65" s="1" customFormat="1" ht="28.9" customHeight="1">
      <c r="B174" s="42"/>
      <c r="C174" s="197" t="s">
        <v>315</v>
      </c>
      <c r="D174" s="197" t="s">
        <v>148</v>
      </c>
      <c r="E174" s="198" t="s">
        <v>316</v>
      </c>
      <c r="F174" s="199" t="s">
        <v>317</v>
      </c>
      <c r="G174" s="200" t="s">
        <v>318</v>
      </c>
      <c r="H174" s="201">
        <v>9</v>
      </c>
      <c r="I174" s="202"/>
      <c r="J174" s="203">
        <f>ROUND(I174*H174,2)</f>
        <v>0</v>
      </c>
      <c r="K174" s="199" t="s">
        <v>152</v>
      </c>
      <c r="L174" s="62"/>
      <c r="M174" s="204" t="s">
        <v>33</v>
      </c>
      <c r="N174" s="205" t="s">
        <v>48</v>
      </c>
      <c r="O174" s="43"/>
      <c r="P174" s="206">
        <f>O174*H174</f>
        <v>0</v>
      </c>
      <c r="Q174" s="206">
        <v>0</v>
      </c>
      <c r="R174" s="206">
        <f>Q174*H174</f>
        <v>0</v>
      </c>
      <c r="S174" s="206">
        <v>0.005</v>
      </c>
      <c r="T174" s="207">
        <f>S174*H174</f>
        <v>0.045</v>
      </c>
      <c r="AR174" s="24" t="s">
        <v>153</v>
      </c>
      <c r="AT174" s="24" t="s">
        <v>148</v>
      </c>
      <c r="AU174" s="24" t="s">
        <v>144</v>
      </c>
      <c r="AY174" s="24" t="s">
        <v>143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24" t="s">
        <v>85</v>
      </c>
      <c r="BK174" s="208">
        <f>ROUND(I174*H174,2)</f>
        <v>0</v>
      </c>
      <c r="BL174" s="24" t="s">
        <v>153</v>
      </c>
      <c r="BM174" s="24" t="s">
        <v>319</v>
      </c>
    </row>
    <row r="175" spans="2:51" s="11" customFormat="1" ht="13.5">
      <c r="B175" s="209"/>
      <c r="C175" s="210"/>
      <c r="D175" s="234" t="s">
        <v>155</v>
      </c>
      <c r="E175" s="247" t="s">
        <v>33</v>
      </c>
      <c r="F175" s="248" t="s">
        <v>213</v>
      </c>
      <c r="G175" s="210"/>
      <c r="H175" s="249">
        <v>9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155</v>
      </c>
      <c r="AU175" s="220" t="s">
        <v>144</v>
      </c>
      <c r="AV175" s="11" t="s">
        <v>87</v>
      </c>
      <c r="AW175" s="11" t="s">
        <v>40</v>
      </c>
      <c r="AX175" s="11" t="s">
        <v>85</v>
      </c>
      <c r="AY175" s="220" t="s">
        <v>143</v>
      </c>
    </row>
    <row r="176" spans="2:65" s="1" customFormat="1" ht="28.9" customHeight="1">
      <c r="B176" s="42"/>
      <c r="C176" s="197" t="s">
        <v>321</v>
      </c>
      <c r="D176" s="197" t="s">
        <v>148</v>
      </c>
      <c r="E176" s="198" t="s">
        <v>463</v>
      </c>
      <c r="F176" s="199" t="s">
        <v>464</v>
      </c>
      <c r="G176" s="200" t="s">
        <v>324</v>
      </c>
      <c r="H176" s="201">
        <v>2.385</v>
      </c>
      <c r="I176" s="202"/>
      <c r="J176" s="203">
        <f>ROUND(I176*H176,2)</f>
        <v>0</v>
      </c>
      <c r="K176" s="199" t="s">
        <v>152</v>
      </c>
      <c r="L176" s="62"/>
      <c r="M176" s="204" t="s">
        <v>33</v>
      </c>
      <c r="N176" s="205" t="s">
        <v>48</v>
      </c>
      <c r="O176" s="43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24" t="s">
        <v>153</v>
      </c>
      <c r="AT176" s="24" t="s">
        <v>148</v>
      </c>
      <c r="AU176" s="24" t="s">
        <v>144</v>
      </c>
      <c r="AY176" s="24" t="s">
        <v>143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24" t="s">
        <v>85</v>
      </c>
      <c r="BK176" s="208">
        <f>ROUND(I176*H176,2)</f>
        <v>0</v>
      </c>
      <c r="BL176" s="24" t="s">
        <v>153</v>
      </c>
      <c r="BM176" s="24" t="s">
        <v>465</v>
      </c>
    </row>
    <row r="177" spans="2:65" s="1" customFormat="1" ht="28.9" customHeight="1">
      <c r="B177" s="42"/>
      <c r="C177" s="197" t="s">
        <v>326</v>
      </c>
      <c r="D177" s="197" t="s">
        <v>148</v>
      </c>
      <c r="E177" s="198" t="s">
        <v>327</v>
      </c>
      <c r="F177" s="199" t="s">
        <v>328</v>
      </c>
      <c r="G177" s="200" t="s">
        <v>324</v>
      </c>
      <c r="H177" s="201">
        <v>2.385</v>
      </c>
      <c r="I177" s="202"/>
      <c r="J177" s="203">
        <f>ROUND(I177*H177,2)</f>
        <v>0</v>
      </c>
      <c r="K177" s="199" t="s">
        <v>152</v>
      </c>
      <c r="L177" s="62"/>
      <c r="M177" s="204" t="s">
        <v>33</v>
      </c>
      <c r="N177" s="205" t="s">
        <v>48</v>
      </c>
      <c r="O177" s="43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AR177" s="24" t="s">
        <v>153</v>
      </c>
      <c r="AT177" s="24" t="s">
        <v>148</v>
      </c>
      <c r="AU177" s="24" t="s">
        <v>144</v>
      </c>
      <c r="AY177" s="24" t="s">
        <v>143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24" t="s">
        <v>85</v>
      </c>
      <c r="BK177" s="208">
        <f>ROUND(I177*H177,2)</f>
        <v>0</v>
      </c>
      <c r="BL177" s="24" t="s">
        <v>153</v>
      </c>
      <c r="BM177" s="24" t="s">
        <v>466</v>
      </c>
    </row>
    <row r="178" spans="2:65" s="1" customFormat="1" ht="28.9" customHeight="1">
      <c r="B178" s="42"/>
      <c r="C178" s="197" t="s">
        <v>330</v>
      </c>
      <c r="D178" s="197" t="s">
        <v>148</v>
      </c>
      <c r="E178" s="198" t="s">
        <v>331</v>
      </c>
      <c r="F178" s="199" t="s">
        <v>332</v>
      </c>
      <c r="G178" s="200" t="s">
        <v>324</v>
      </c>
      <c r="H178" s="201">
        <v>28.62</v>
      </c>
      <c r="I178" s="202"/>
      <c r="J178" s="203">
        <f>ROUND(I178*H178,2)</f>
        <v>0</v>
      </c>
      <c r="K178" s="199" t="s">
        <v>152</v>
      </c>
      <c r="L178" s="62"/>
      <c r="M178" s="204" t="s">
        <v>33</v>
      </c>
      <c r="N178" s="205" t="s">
        <v>48</v>
      </c>
      <c r="O178" s="43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24" t="s">
        <v>153</v>
      </c>
      <c r="AT178" s="24" t="s">
        <v>148</v>
      </c>
      <c r="AU178" s="24" t="s">
        <v>144</v>
      </c>
      <c r="AY178" s="24" t="s">
        <v>143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24" t="s">
        <v>85</v>
      </c>
      <c r="BK178" s="208">
        <f>ROUND(I178*H178,2)</f>
        <v>0</v>
      </c>
      <c r="BL178" s="24" t="s">
        <v>153</v>
      </c>
      <c r="BM178" s="24" t="s">
        <v>467</v>
      </c>
    </row>
    <row r="179" spans="2:51" s="11" customFormat="1" ht="13.5">
      <c r="B179" s="209"/>
      <c r="C179" s="210"/>
      <c r="D179" s="234" t="s">
        <v>155</v>
      </c>
      <c r="E179" s="247" t="s">
        <v>33</v>
      </c>
      <c r="F179" s="248" t="s">
        <v>468</v>
      </c>
      <c r="G179" s="210"/>
      <c r="H179" s="249">
        <v>28.62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155</v>
      </c>
      <c r="AU179" s="220" t="s">
        <v>144</v>
      </c>
      <c r="AV179" s="11" t="s">
        <v>87</v>
      </c>
      <c r="AW179" s="11" t="s">
        <v>40</v>
      </c>
      <c r="AX179" s="11" t="s">
        <v>85</v>
      </c>
      <c r="AY179" s="220" t="s">
        <v>143</v>
      </c>
    </row>
    <row r="180" spans="2:65" s="1" customFormat="1" ht="20.45" customHeight="1">
      <c r="B180" s="42"/>
      <c r="C180" s="197" t="s">
        <v>335</v>
      </c>
      <c r="D180" s="197" t="s">
        <v>148</v>
      </c>
      <c r="E180" s="198" t="s">
        <v>336</v>
      </c>
      <c r="F180" s="199" t="s">
        <v>337</v>
      </c>
      <c r="G180" s="200" t="s">
        <v>324</v>
      </c>
      <c r="H180" s="201">
        <v>0.4</v>
      </c>
      <c r="I180" s="202"/>
      <c r="J180" s="203">
        <f>ROUND(I180*H180,2)</f>
        <v>0</v>
      </c>
      <c r="K180" s="199" t="s">
        <v>152</v>
      </c>
      <c r="L180" s="62"/>
      <c r="M180" s="204" t="s">
        <v>33</v>
      </c>
      <c r="N180" s="205" t="s">
        <v>48</v>
      </c>
      <c r="O180" s="43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24" t="s">
        <v>153</v>
      </c>
      <c r="AT180" s="24" t="s">
        <v>148</v>
      </c>
      <c r="AU180" s="24" t="s">
        <v>144</v>
      </c>
      <c r="AY180" s="24" t="s">
        <v>143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24" t="s">
        <v>85</v>
      </c>
      <c r="BK180" s="208">
        <f>ROUND(I180*H180,2)</f>
        <v>0</v>
      </c>
      <c r="BL180" s="24" t="s">
        <v>153</v>
      </c>
      <c r="BM180" s="24" t="s">
        <v>338</v>
      </c>
    </row>
    <row r="181" spans="2:65" s="1" customFormat="1" ht="20.45" customHeight="1">
      <c r="B181" s="42"/>
      <c r="C181" s="197" t="s">
        <v>339</v>
      </c>
      <c r="D181" s="197" t="s">
        <v>148</v>
      </c>
      <c r="E181" s="198" t="s">
        <v>340</v>
      </c>
      <c r="F181" s="199" t="s">
        <v>341</v>
      </c>
      <c r="G181" s="200" t="s">
        <v>324</v>
      </c>
      <c r="H181" s="201">
        <v>1.918</v>
      </c>
      <c r="I181" s="202"/>
      <c r="J181" s="203">
        <f>ROUND(I181*H181,2)</f>
        <v>0</v>
      </c>
      <c r="K181" s="199" t="s">
        <v>152</v>
      </c>
      <c r="L181" s="62"/>
      <c r="M181" s="204" t="s">
        <v>33</v>
      </c>
      <c r="N181" s="205" t="s">
        <v>48</v>
      </c>
      <c r="O181" s="43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AR181" s="24" t="s">
        <v>153</v>
      </c>
      <c r="AT181" s="24" t="s">
        <v>148</v>
      </c>
      <c r="AU181" s="24" t="s">
        <v>144</v>
      </c>
      <c r="AY181" s="24" t="s">
        <v>143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24" t="s">
        <v>85</v>
      </c>
      <c r="BK181" s="208">
        <f>ROUND(I181*H181,2)</f>
        <v>0</v>
      </c>
      <c r="BL181" s="24" t="s">
        <v>153</v>
      </c>
      <c r="BM181" s="24" t="s">
        <v>342</v>
      </c>
    </row>
    <row r="182" spans="2:65" s="1" customFormat="1" ht="28.9" customHeight="1">
      <c r="B182" s="42"/>
      <c r="C182" s="197" t="s">
        <v>343</v>
      </c>
      <c r="D182" s="197" t="s">
        <v>148</v>
      </c>
      <c r="E182" s="198" t="s">
        <v>344</v>
      </c>
      <c r="F182" s="199" t="s">
        <v>345</v>
      </c>
      <c r="G182" s="200" t="s">
        <v>324</v>
      </c>
      <c r="H182" s="201">
        <v>0.037</v>
      </c>
      <c r="I182" s="202"/>
      <c r="J182" s="203">
        <f>ROUND(I182*H182,2)</f>
        <v>0</v>
      </c>
      <c r="K182" s="199" t="s">
        <v>152</v>
      </c>
      <c r="L182" s="62"/>
      <c r="M182" s="204" t="s">
        <v>33</v>
      </c>
      <c r="N182" s="205" t="s">
        <v>48</v>
      </c>
      <c r="O182" s="43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AR182" s="24" t="s">
        <v>153</v>
      </c>
      <c r="AT182" s="24" t="s">
        <v>148</v>
      </c>
      <c r="AU182" s="24" t="s">
        <v>144</v>
      </c>
      <c r="AY182" s="24" t="s">
        <v>143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24" t="s">
        <v>85</v>
      </c>
      <c r="BK182" s="208">
        <f>ROUND(I182*H182,2)</f>
        <v>0</v>
      </c>
      <c r="BL182" s="24" t="s">
        <v>153</v>
      </c>
      <c r="BM182" s="24" t="s">
        <v>346</v>
      </c>
    </row>
    <row r="183" spans="2:63" s="10" customFormat="1" ht="22.35" customHeight="1">
      <c r="B183" s="178"/>
      <c r="C183" s="179"/>
      <c r="D183" s="194" t="s">
        <v>76</v>
      </c>
      <c r="E183" s="195" t="s">
        <v>347</v>
      </c>
      <c r="F183" s="195" t="s">
        <v>348</v>
      </c>
      <c r="G183" s="179"/>
      <c r="H183" s="179"/>
      <c r="I183" s="182"/>
      <c r="J183" s="196">
        <f>BK183</f>
        <v>0</v>
      </c>
      <c r="K183" s="179"/>
      <c r="L183" s="184"/>
      <c r="M183" s="185"/>
      <c r="N183" s="186"/>
      <c r="O183" s="186"/>
      <c r="P183" s="187">
        <f>P184</f>
        <v>0</v>
      </c>
      <c r="Q183" s="186"/>
      <c r="R183" s="187">
        <f>R184</f>
        <v>0</v>
      </c>
      <c r="S183" s="186"/>
      <c r="T183" s="188">
        <f>T184</f>
        <v>0</v>
      </c>
      <c r="AR183" s="189" t="s">
        <v>85</v>
      </c>
      <c r="AT183" s="190" t="s">
        <v>76</v>
      </c>
      <c r="AU183" s="190" t="s">
        <v>87</v>
      </c>
      <c r="AY183" s="189" t="s">
        <v>143</v>
      </c>
      <c r="BK183" s="191">
        <f>BK184</f>
        <v>0</v>
      </c>
    </row>
    <row r="184" spans="2:65" s="1" customFormat="1" ht="40.15" customHeight="1">
      <c r="B184" s="42"/>
      <c r="C184" s="197" t="s">
        <v>146</v>
      </c>
      <c r="D184" s="197" t="s">
        <v>148</v>
      </c>
      <c r="E184" s="198" t="s">
        <v>469</v>
      </c>
      <c r="F184" s="199" t="s">
        <v>470</v>
      </c>
      <c r="G184" s="200" t="s">
        <v>324</v>
      </c>
      <c r="H184" s="201">
        <v>5.15</v>
      </c>
      <c r="I184" s="202"/>
      <c r="J184" s="203">
        <f>ROUND(I184*H184,2)</f>
        <v>0</v>
      </c>
      <c r="K184" s="199" t="s">
        <v>152</v>
      </c>
      <c r="L184" s="62"/>
      <c r="M184" s="204" t="s">
        <v>33</v>
      </c>
      <c r="N184" s="205" t="s">
        <v>48</v>
      </c>
      <c r="O184" s="43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AR184" s="24" t="s">
        <v>153</v>
      </c>
      <c r="AT184" s="24" t="s">
        <v>148</v>
      </c>
      <c r="AU184" s="24" t="s">
        <v>144</v>
      </c>
      <c r="AY184" s="24" t="s">
        <v>143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24" t="s">
        <v>85</v>
      </c>
      <c r="BK184" s="208">
        <f>ROUND(I184*H184,2)</f>
        <v>0</v>
      </c>
      <c r="BL184" s="24" t="s">
        <v>153</v>
      </c>
      <c r="BM184" s="24" t="s">
        <v>471</v>
      </c>
    </row>
    <row r="185" spans="2:63" s="10" customFormat="1" ht="37.35" customHeight="1">
      <c r="B185" s="178"/>
      <c r="C185" s="179"/>
      <c r="D185" s="180" t="s">
        <v>76</v>
      </c>
      <c r="E185" s="181" t="s">
        <v>353</v>
      </c>
      <c r="F185" s="181" t="s">
        <v>354</v>
      </c>
      <c r="G185" s="179"/>
      <c r="H185" s="179"/>
      <c r="I185" s="182"/>
      <c r="J185" s="183">
        <f>BK185</f>
        <v>0</v>
      </c>
      <c r="K185" s="179"/>
      <c r="L185" s="184"/>
      <c r="M185" s="185"/>
      <c r="N185" s="186"/>
      <c r="O185" s="186"/>
      <c r="P185" s="187">
        <f>P186+P190+P204+P208</f>
        <v>0</v>
      </c>
      <c r="Q185" s="186"/>
      <c r="R185" s="187">
        <f>R186+R190+R204+R208</f>
        <v>0.7304434405344</v>
      </c>
      <c r="S185" s="186"/>
      <c r="T185" s="188">
        <f>T186+T190+T204+T208</f>
        <v>0</v>
      </c>
      <c r="AR185" s="189" t="s">
        <v>87</v>
      </c>
      <c r="AT185" s="190" t="s">
        <v>76</v>
      </c>
      <c r="AU185" s="190" t="s">
        <v>77</v>
      </c>
      <c r="AY185" s="189" t="s">
        <v>143</v>
      </c>
      <c r="BK185" s="191">
        <f>BK186+BK190+BK204+BK208</f>
        <v>0</v>
      </c>
    </row>
    <row r="186" spans="2:63" s="10" customFormat="1" ht="19.9" customHeight="1">
      <c r="B186" s="178"/>
      <c r="C186" s="179"/>
      <c r="D186" s="194" t="s">
        <v>76</v>
      </c>
      <c r="E186" s="195" t="s">
        <v>355</v>
      </c>
      <c r="F186" s="195" t="s">
        <v>356</v>
      </c>
      <c r="G186" s="179"/>
      <c r="H186" s="179"/>
      <c r="I186" s="182"/>
      <c r="J186" s="196">
        <f>BK186</f>
        <v>0</v>
      </c>
      <c r="K186" s="179"/>
      <c r="L186" s="184"/>
      <c r="M186" s="185"/>
      <c r="N186" s="186"/>
      <c r="O186" s="186"/>
      <c r="P186" s="187">
        <f>SUM(P187:P189)</f>
        <v>0</v>
      </c>
      <c r="Q186" s="186"/>
      <c r="R186" s="187">
        <f>SUM(R187:R189)</f>
        <v>0.006588</v>
      </c>
      <c r="S186" s="186"/>
      <c r="T186" s="188">
        <f>SUM(T187:T189)</f>
        <v>0</v>
      </c>
      <c r="AR186" s="189" t="s">
        <v>87</v>
      </c>
      <c r="AT186" s="190" t="s">
        <v>76</v>
      </c>
      <c r="AU186" s="190" t="s">
        <v>85</v>
      </c>
      <c r="AY186" s="189" t="s">
        <v>143</v>
      </c>
      <c r="BK186" s="191">
        <f>SUM(BK187:BK189)</f>
        <v>0</v>
      </c>
    </row>
    <row r="187" spans="2:65" s="1" customFormat="1" ht="28.9" customHeight="1">
      <c r="B187" s="42"/>
      <c r="C187" s="197" t="s">
        <v>357</v>
      </c>
      <c r="D187" s="197" t="s">
        <v>148</v>
      </c>
      <c r="E187" s="198" t="s">
        <v>358</v>
      </c>
      <c r="F187" s="199" t="s">
        <v>359</v>
      </c>
      <c r="G187" s="200" t="s">
        <v>164</v>
      </c>
      <c r="H187" s="201">
        <v>10.8</v>
      </c>
      <c r="I187" s="202"/>
      <c r="J187" s="203">
        <f>ROUND(I187*H187,2)</f>
        <v>0</v>
      </c>
      <c r="K187" s="199" t="s">
        <v>152</v>
      </c>
      <c r="L187" s="62"/>
      <c r="M187" s="204" t="s">
        <v>33</v>
      </c>
      <c r="N187" s="205" t="s">
        <v>48</v>
      </c>
      <c r="O187" s="43"/>
      <c r="P187" s="206">
        <f>O187*H187</f>
        <v>0</v>
      </c>
      <c r="Q187" s="206">
        <v>0.00061</v>
      </c>
      <c r="R187" s="206">
        <f>Q187*H187</f>
        <v>0.006588</v>
      </c>
      <c r="S187" s="206">
        <v>0</v>
      </c>
      <c r="T187" s="207">
        <f>S187*H187</f>
        <v>0</v>
      </c>
      <c r="AR187" s="24" t="s">
        <v>255</v>
      </c>
      <c r="AT187" s="24" t="s">
        <v>148</v>
      </c>
      <c r="AU187" s="24" t="s">
        <v>87</v>
      </c>
      <c r="AY187" s="24" t="s">
        <v>143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24" t="s">
        <v>85</v>
      </c>
      <c r="BK187" s="208">
        <f>ROUND(I187*H187,2)</f>
        <v>0</v>
      </c>
      <c r="BL187" s="24" t="s">
        <v>255</v>
      </c>
      <c r="BM187" s="24" t="s">
        <v>472</v>
      </c>
    </row>
    <row r="188" spans="2:51" s="11" customFormat="1" ht="13.5">
      <c r="B188" s="209"/>
      <c r="C188" s="210"/>
      <c r="D188" s="234" t="s">
        <v>155</v>
      </c>
      <c r="E188" s="247" t="s">
        <v>33</v>
      </c>
      <c r="F188" s="248" t="s">
        <v>436</v>
      </c>
      <c r="G188" s="210"/>
      <c r="H188" s="249">
        <v>10.8</v>
      </c>
      <c r="I188" s="215"/>
      <c r="J188" s="210"/>
      <c r="K188" s="210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155</v>
      </c>
      <c r="AU188" s="220" t="s">
        <v>87</v>
      </c>
      <c r="AV188" s="11" t="s">
        <v>87</v>
      </c>
      <c r="AW188" s="11" t="s">
        <v>40</v>
      </c>
      <c r="AX188" s="11" t="s">
        <v>85</v>
      </c>
      <c r="AY188" s="220" t="s">
        <v>143</v>
      </c>
    </row>
    <row r="189" spans="2:65" s="1" customFormat="1" ht="28.9" customHeight="1">
      <c r="B189" s="42"/>
      <c r="C189" s="197" t="s">
        <v>361</v>
      </c>
      <c r="D189" s="197" t="s">
        <v>148</v>
      </c>
      <c r="E189" s="198" t="s">
        <v>473</v>
      </c>
      <c r="F189" s="199" t="s">
        <v>474</v>
      </c>
      <c r="G189" s="200" t="s">
        <v>364</v>
      </c>
      <c r="H189" s="250"/>
      <c r="I189" s="202"/>
      <c r="J189" s="203">
        <f>ROUND(I189*H189,2)</f>
        <v>0</v>
      </c>
      <c r="K189" s="199" t="s">
        <v>152</v>
      </c>
      <c r="L189" s="62"/>
      <c r="M189" s="204" t="s">
        <v>33</v>
      </c>
      <c r="N189" s="205" t="s">
        <v>48</v>
      </c>
      <c r="O189" s="43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AR189" s="24" t="s">
        <v>255</v>
      </c>
      <c r="AT189" s="24" t="s">
        <v>148</v>
      </c>
      <c r="AU189" s="24" t="s">
        <v>87</v>
      </c>
      <c r="AY189" s="24" t="s">
        <v>143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24" t="s">
        <v>85</v>
      </c>
      <c r="BK189" s="208">
        <f>ROUND(I189*H189,2)</f>
        <v>0</v>
      </c>
      <c r="BL189" s="24" t="s">
        <v>255</v>
      </c>
      <c r="BM189" s="24" t="s">
        <v>475</v>
      </c>
    </row>
    <row r="190" spans="2:63" s="10" customFormat="1" ht="29.85" customHeight="1">
      <c r="B190" s="178"/>
      <c r="C190" s="179"/>
      <c r="D190" s="194" t="s">
        <v>76</v>
      </c>
      <c r="E190" s="195" t="s">
        <v>366</v>
      </c>
      <c r="F190" s="195" t="s">
        <v>367</v>
      </c>
      <c r="G190" s="179"/>
      <c r="H190" s="179"/>
      <c r="I190" s="182"/>
      <c r="J190" s="196">
        <f>BK190</f>
        <v>0</v>
      </c>
      <c r="K190" s="179"/>
      <c r="L190" s="184"/>
      <c r="M190" s="185"/>
      <c r="N190" s="186"/>
      <c r="O190" s="186"/>
      <c r="P190" s="187">
        <f>SUM(P191:P203)</f>
        <v>0</v>
      </c>
      <c r="Q190" s="186"/>
      <c r="R190" s="187">
        <f>SUM(R191:R203)</f>
        <v>0.6851780405344</v>
      </c>
      <c r="S190" s="186"/>
      <c r="T190" s="188">
        <f>SUM(T191:T203)</f>
        <v>0</v>
      </c>
      <c r="AR190" s="189" t="s">
        <v>87</v>
      </c>
      <c r="AT190" s="190" t="s">
        <v>76</v>
      </c>
      <c r="AU190" s="190" t="s">
        <v>85</v>
      </c>
      <c r="AY190" s="189" t="s">
        <v>143</v>
      </c>
      <c r="BK190" s="191">
        <f>SUM(BK191:BK203)</f>
        <v>0</v>
      </c>
    </row>
    <row r="191" spans="2:65" s="1" customFormat="1" ht="40.15" customHeight="1">
      <c r="B191" s="42"/>
      <c r="C191" s="197" t="s">
        <v>368</v>
      </c>
      <c r="D191" s="197" t="s">
        <v>148</v>
      </c>
      <c r="E191" s="198" t="s">
        <v>369</v>
      </c>
      <c r="F191" s="199" t="s">
        <v>370</v>
      </c>
      <c r="G191" s="200" t="s">
        <v>151</v>
      </c>
      <c r="H191" s="201">
        <v>18.428</v>
      </c>
      <c r="I191" s="202"/>
      <c r="J191" s="203">
        <f>ROUND(I191*H191,2)</f>
        <v>0</v>
      </c>
      <c r="K191" s="199" t="s">
        <v>152</v>
      </c>
      <c r="L191" s="62"/>
      <c r="M191" s="204" t="s">
        <v>33</v>
      </c>
      <c r="N191" s="205" t="s">
        <v>48</v>
      </c>
      <c r="O191" s="43"/>
      <c r="P191" s="206">
        <f>O191*H191</f>
        <v>0</v>
      </c>
      <c r="Q191" s="206">
        <v>0.0002512648</v>
      </c>
      <c r="R191" s="206">
        <f>Q191*H191</f>
        <v>0.0046303077344</v>
      </c>
      <c r="S191" s="206">
        <v>0</v>
      </c>
      <c r="T191" s="207">
        <f>S191*H191</f>
        <v>0</v>
      </c>
      <c r="AR191" s="24" t="s">
        <v>255</v>
      </c>
      <c r="AT191" s="24" t="s">
        <v>148</v>
      </c>
      <c r="AU191" s="24" t="s">
        <v>87</v>
      </c>
      <c r="AY191" s="24" t="s">
        <v>143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24" t="s">
        <v>85</v>
      </c>
      <c r="BK191" s="208">
        <f>ROUND(I191*H191,2)</f>
        <v>0</v>
      </c>
      <c r="BL191" s="24" t="s">
        <v>255</v>
      </c>
      <c r="BM191" s="24" t="s">
        <v>476</v>
      </c>
    </row>
    <row r="192" spans="2:51" s="11" customFormat="1" ht="13.5">
      <c r="B192" s="209"/>
      <c r="C192" s="210"/>
      <c r="D192" s="234" t="s">
        <v>155</v>
      </c>
      <c r="E192" s="247" t="s">
        <v>33</v>
      </c>
      <c r="F192" s="248" t="s">
        <v>453</v>
      </c>
      <c r="G192" s="210"/>
      <c r="H192" s="249">
        <v>18.428</v>
      </c>
      <c r="I192" s="215"/>
      <c r="J192" s="210"/>
      <c r="K192" s="210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155</v>
      </c>
      <c r="AU192" s="220" t="s">
        <v>87</v>
      </c>
      <c r="AV192" s="11" t="s">
        <v>87</v>
      </c>
      <c r="AW192" s="11" t="s">
        <v>40</v>
      </c>
      <c r="AX192" s="11" t="s">
        <v>85</v>
      </c>
      <c r="AY192" s="220" t="s">
        <v>143</v>
      </c>
    </row>
    <row r="193" spans="2:65" s="1" customFormat="1" ht="20.45" customHeight="1">
      <c r="B193" s="42"/>
      <c r="C193" s="251" t="s">
        <v>372</v>
      </c>
      <c r="D193" s="251" t="s">
        <v>373</v>
      </c>
      <c r="E193" s="252" t="s">
        <v>477</v>
      </c>
      <c r="F193" s="253" t="s">
        <v>478</v>
      </c>
      <c r="G193" s="254" t="s">
        <v>318</v>
      </c>
      <c r="H193" s="255">
        <v>9</v>
      </c>
      <c r="I193" s="256"/>
      <c r="J193" s="257">
        <f>ROUND(I193*H193,2)</f>
        <v>0</v>
      </c>
      <c r="K193" s="253" t="s">
        <v>33</v>
      </c>
      <c r="L193" s="258"/>
      <c r="M193" s="259" t="s">
        <v>33</v>
      </c>
      <c r="N193" s="260" t="s">
        <v>48</v>
      </c>
      <c r="O193" s="43"/>
      <c r="P193" s="206">
        <f>O193*H193</f>
        <v>0</v>
      </c>
      <c r="Q193" s="206">
        <v>0.0389</v>
      </c>
      <c r="R193" s="206">
        <f>Q193*H193</f>
        <v>0.35009999999999997</v>
      </c>
      <c r="S193" s="206">
        <v>0</v>
      </c>
      <c r="T193" s="207">
        <f>S193*H193</f>
        <v>0</v>
      </c>
      <c r="AR193" s="24" t="s">
        <v>339</v>
      </c>
      <c r="AT193" s="24" t="s">
        <v>373</v>
      </c>
      <c r="AU193" s="24" t="s">
        <v>87</v>
      </c>
      <c r="AY193" s="24" t="s">
        <v>143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24" t="s">
        <v>85</v>
      </c>
      <c r="BK193" s="208">
        <f>ROUND(I193*H193,2)</f>
        <v>0</v>
      </c>
      <c r="BL193" s="24" t="s">
        <v>255</v>
      </c>
      <c r="BM193" s="24" t="s">
        <v>479</v>
      </c>
    </row>
    <row r="194" spans="2:65" s="1" customFormat="1" ht="28.9" customHeight="1">
      <c r="B194" s="42"/>
      <c r="C194" s="197" t="s">
        <v>377</v>
      </c>
      <c r="D194" s="197" t="s">
        <v>148</v>
      </c>
      <c r="E194" s="198" t="s">
        <v>382</v>
      </c>
      <c r="F194" s="199" t="s">
        <v>480</v>
      </c>
      <c r="G194" s="200" t="s">
        <v>164</v>
      </c>
      <c r="H194" s="201">
        <v>11.68</v>
      </c>
      <c r="I194" s="202"/>
      <c r="J194" s="203">
        <f>ROUND(I194*H194,2)</f>
        <v>0</v>
      </c>
      <c r="K194" s="199" t="s">
        <v>152</v>
      </c>
      <c r="L194" s="62"/>
      <c r="M194" s="204" t="s">
        <v>33</v>
      </c>
      <c r="N194" s="205" t="s">
        <v>48</v>
      </c>
      <c r="O194" s="43"/>
      <c r="P194" s="206">
        <f>O194*H194</f>
        <v>0</v>
      </c>
      <c r="Q194" s="206">
        <v>0.00014621</v>
      </c>
      <c r="R194" s="206">
        <f>Q194*H194</f>
        <v>0.0017077327999999998</v>
      </c>
      <c r="S194" s="206">
        <v>0</v>
      </c>
      <c r="T194" s="207">
        <f>S194*H194</f>
        <v>0</v>
      </c>
      <c r="AR194" s="24" t="s">
        <v>255</v>
      </c>
      <c r="AT194" s="24" t="s">
        <v>148</v>
      </c>
      <c r="AU194" s="24" t="s">
        <v>87</v>
      </c>
      <c r="AY194" s="24" t="s">
        <v>143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24" t="s">
        <v>85</v>
      </c>
      <c r="BK194" s="208">
        <f>ROUND(I194*H194,2)</f>
        <v>0</v>
      </c>
      <c r="BL194" s="24" t="s">
        <v>255</v>
      </c>
      <c r="BM194" s="24" t="s">
        <v>481</v>
      </c>
    </row>
    <row r="195" spans="2:51" s="14" customFormat="1" ht="13.5">
      <c r="B195" s="261"/>
      <c r="C195" s="262"/>
      <c r="D195" s="211" t="s">
        <v>155</v>
      </c>
      <c r="E195" s="263" t="s">
        <v>33</v>
      </c>
      <c r="F195" s="264" t="s">
        <v>385</v>
      </c>
      <c r="G195" s="262"/>
      <c r="H195" s="265" t="s">
        <v>33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AT195" s="271" t="s">
        <v>155</v>
      </c>
      <c r="AU195" s="271" t="s">
        <v>87</v>
      </c>
      <c r="AV195" s="14" t="s">
        <v>85</v>
      </c>
      <c r="AW195" s="14" t="s">
        <v>40</v>
      </c>
      <c r="AX195" s="14" t="s">
        <v>77</v>
      </c>
      <c r="AY195" s="271" t="s">
        <v>143</v>
      </c>
    </row>
    <row r="196" spans="2:51" s="11" customFormat="1" ht="13.5">
      <c r="B196" s="209"/>
      <c r="C196" s="210"/>
      <c r="D196" s="234" t="s">
        <v>155</v>
      </c>
      <c r="E196" s="247" t="s">
        <v>33</v>
      </c>
      <c r="F196" s="248" t="s">
        <v>482</v>
      </c>
      <c r="G196" s="210"/>
      <c r="H196" s="249">
        <v>11.68</v>
      </c>
      <c r="I196" s="215"/>
      <c r="J196" s="210"/>
      <c r="K196" s="210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155</v>
      </c>
      <c r="AU196" s="220" t="s">
        <v>87</v>
      </c>
      <c r="AV196" s="11" t="s">
        <v>87</v>
      </c>
      <c r="AW196" s="11" t="s">
        <v>40</v>
      </c>
      <c r="AX196" s="11" t="s">
        <v>85</v>
      </c>
      <c r="AY196" s="220" t="s">
        <v>143</v>
      </c>
    </row>
    <row r="197" spans="2:65" s="1" customFormat="1" ht="28.9" customHeight="1">
      <c r="B197" s="42"/>
      <c r="C197" s="197" t="s">
        <v>381</v>
      </c>
      <c r="D197" s="197" t="s">
        <v>148</v>
      </c>
      <c r="E197" s="198" t="s">
        <v>483</v>
      </c>
      <c r="F197" s="199" t="s">
        <v>484</v>
      </c>
      <c r="G197" s="200" t="s">
        <v>318</v>
      </c>
      <c r="H197" s="201">
        <v>1</v>
      </c>
      <c r="I197" s="202"/>
      <c r="J197" s="203">
        <f>ROUND(I197*H197,2)</f>
        <v>0</v>
      </c>
      <c r="K197" s="199" t="s">
        <v>152</v>
      </c>
      <c r="L197" s="62"/>
      <c r="M197" s="204" t="s">
        <v>33</v>
      </c>
      <c r="N197" s="205" t="s">
        <v>48</v>
      </c>
      <c r="O197" s="43"/>
      <c r="P197" s="206">
        <f>O197*H197</f>
        <v>0</v>
      </c>
      <c r="Q197" s="206">
        <v>0.00086</v>
      </c>
      <c r="R197" s="206">
        <f>Q197*H197</f>
        <v>0.00086</v>
      </c>
      <c r="S197" s="206">
        <v>0</v>
      </c>
      <c r="T197" s="207">
        <f>S197*H197</f>
        <v>0</v>
      </c>
      <c r="AR197" s="24" t="s">
        <v>255</v>
      </c>
      <c r="AT197" s="24" t="s">
        <v>148</v>
      </c>
      <c r="AU197" s="24" t="s">
        <v>87</v>
      </c>
      <c r="AY197" s="24" t="s">
        <v>143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24" t="s">
        <v>85</v>
      </c>
      <c r="BK197" s="208">
        <f>ROUND(I197*H197,2)</f>
        <v>0</v>
      </c>
      <c r="BL197" s="24" t="s">
        <v>255</v>
      </c>
      <c r="BM197" s="24" t="s">
        <v>485</v>
      </c>
    </row>
    <row r="198" spans="2:65" s="1" customFormat="1" ht="28.9" customHeight="1">
      <c r="B198" s="42"/>
      <c r="C198" s="251" t="s">
        <v>388</v>
      </c>
      <c r="D198" s="251" t="s">
        <v>373</v>
      </c>
      <c r="E198" s="252" t="s">
        <v>486</v>
      </c>
      <c r="F198" s="253" t="s">
        <v>487</v>
      </c>
      <c r="G198" s="254" t="s">
        <v>318</v>
      </c>
      <c r="H198" s="255">
        <v>4</v>
      </c>
      <c r="I198" s="256"/>
      <c r="J198" s="257">
        <f>ROUND(I198*H198,2)</f>
        <v>0</v>
      </c>
      <c r="K198" s="253" t="s">
        <v>33</v>
      </c>
      <c r="L198" s="258"/>
      <c r="M198" s="259" t="s">
        <v>33</v>
      </c>
      <c r="N198" s="260" t="s">
        <v>48</v>
      </c>
      <c r="O198" s="43"/>
      <c r="P198" s="206">
        <f>O198*H198</f>
        <v>0</v>
      </c>
      <c r="Q198" s="206">
        <v>0.079</v>
      </c>
      <c r="R198" s="206">
        <f>Q198*H198</f>
        <v>0.316</v>
      </c>
      <c r="S198" s="206">
        <v>0</v>
      </c>
      <c r="T198" s="207">
        <f>S198*H198</f>
        <v>0</v>
      </c>
      <c r="AR198" s="24" t="s">
        <v>339</v>
      </c>
      <c r="AT198" s="24" t="s">
        <v>373</v>
      </c>
      <c r="AU198" s="24" t="s">
        <v>87</v>
      </c>
      <c r="AY198" s="24" t="s">
        <v>143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24" t="s">
        <v>85</v>
      </c>
      <c r="BK198" s="208">
        <f>ROUND(I198*H198,2)</f>
        <v>0</v>
      </c>
      <c r="BL198" s="24" t="s">
        <v>255</v>
      </c>
      <c r="BM198" s="24" t="s">
        <v>488</v>
      </c>
    </row>
    <row r="199" spans="2:65" s="1" customFormat="1" ht="28.9" customHeight="1">
      <c r="B199" s="42"/>
      <c r="C199" s="197" t="s">
        <v>392</v>
      </c>
      <c r="D199" s="197" t="s">
        <v>148</v>
      </c>
      <c r="E199" s="198" t="s">
        <v>389</v>
      </c>
      <c r="F199" s="199" t="s">
        <v>390</v>
      </c>
      <c r="G199" s="200" t="s">
        <v>318</v>
      </c>
      <c r="H199" s="201">
        <v>9</v>
      </c>
      <c r="I199" s="202"/>
      <c r="J199" s="203">
        <f>ROUND(I199*H199,2)</f>
        <v>0</v>
      </c>
      <c r="K199" s="199" t="s">
        <v>152</v>
      </c>
      <c r="L199" s="62"/>
      <c r="M199" s="204" t="s">
        <v>33</v>
      </c>
      <c r="N199" s="205" t="s">
        <v>48</v>
      </c>
      <c r="O199" s="43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AR199" s="24" t="s">
        <v>255</v>
      </c>
      <c r="AT199" s="24" t="s">
        <v>148</v>
      </c>
      <c r="AU199" s="24" t="s">
        <v>87</v>
      </c>
      <c r="AY199" s="24" t="s">
        <v>143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24" t="s">
        <v>85</v>
      </c>
      <c r="BK199" s="208">
        <f>ROUND(I199*H199,2)</f>
        <v>0</v>
      </c>
      <c r="BL199" s="24" t="s">
        <v>255</v>
      </c>
      <c r="BM199" s="24" t="s">
        <v>489</v>
      </c>
    </row>
    <row r="200" spans="2:51" s="11" customFormat="1" ht="13.5">
      <c r="B200" s="209"/>
      <c r="C200" s="210"/>
      <c r="D200" s="234" t="s">
        <v>155</v>
      </c>
      <c r="E200" s="247" t="s">
        <v>33</v>
      </c>
      <c r="F200" s="248" t="s">
        <v>213</v>
      </c>
      <c r="G200" s="210"/>
      <c r="H200" s="249">
        <v>9</v>
      </c>
      <c r="I200" s="215"/>
      <c r="J200" s="210"/>
      <c r="K200" s="210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155</v>
      </c>
      <c r="AU200" s="220" t="s">
        <v>87</v>
      </c>
      <c r="AV200" s="11" t="s">
        <v>87</v>
      </c>
      <c r="AW200" s="11" t="s">
        <v>40</v>
      </c>
      <c r="AX200" s="11" t="s">
        <v>85</v>
      </c>
      <c r="AY200" s="220" t="s">
        <v>143</v>
      </c>
    </row>
    <row r="201" spans="2:65" s="1" customFormat="1" ht="20.45" customHeight="1">
      <c r="B201" s="42"/>
      <c r="C201" s="251" t="s">
        <v>397</v>
      </c>
      <c r="D201" s="251" t="s">
        <v>373</v>
      </c>
      <c r="E201" s="252" t="s">
        <v>393</v>
      </c>
      <c r="F201" s="253" t="s">
        <v>394</v>
      </c>
      <c r="G201" s="254" t="s">
        <v>164</v>
      </c>
      <c r="H201" s="255">
        <v>10.8</v>
      </c>
      <c r="I201" s="256"/>
      <c r="J201" s="257">
        <f>ROUND(I201*H201,2)</f>
        <v>0</v>
      </c>
      <c r="K201" s="253" t="s">
        <v>33</v>
      </c>
      <c r="L201" s="258"/>
      <c r="M201" s="259" t="s">
        <v>33</v>
      </c>
      <c r="N201" s="260" t="s">
        <v>48</v>
      </c>
      <c r="O201" s="43"/>
      <c r="P201" s="206">
        <f>O201*H201</f>
        <v>0</v>
      </c>
      <c r="Q201" s="206">
        <v>0.0011</v>
      </c>
      <c r="R201" s="206">
        <f>Q201*H201</f>
        <v>0.011880000000000002</v>
      </c>
      <c r="S201" s="206">
        <v>0</v>
      </c>
      <c r="T201" s="207">
        <f>S201*H201</f>
        <v>0</v>
      </c>
      <c r="AR201" s="24" t="s">
        <v>339</v>
      </c>
      <c r="AT201" s="24" t="s">
        <v>373</v>
      </c>
      <c r="AU201" s="24" t="s">
        <v>87</v>
      </c>
      <c r="AY201" s="24" t="s">
        <v>143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24" t="s">
        <v>85</v>
      </c>
      <c r="BK201" s="208">
        <f>ROUND(I201*H201,2)</f>
        <v>0</v>
      </c>
      <c r="BL201" s="24" t="s">
        <v>255</v>
      </c>
      <c r="BM201" s="24" t="s">
        <v>490</v>
      </c>
    </row>
    <row r="202" spans="2:51" s="11" customFormat="1" ht="13.5">
      <c r="B202" s="209"/>
      <c r="C202" s="210"/>
      <c r="D202" s="234" t="s">
        <v>155</v>
      </c>
      <c r="E202" s="247" t="s">
        <v>33</v>
      </c>
      <c r="F202" s="248" t="s">
        <v>436</v>
      </c>
      <c r="G202" s="210"/>
      <c r="H202" s="249">
        <v>10.8</v>
      </c>
      <c r="I202" s="215"/>
      <c r="J202" s="210"/>
      <c r="K202" s="210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155</v>
      </c>
      <c r="AU202" s="220" t="s">
        <v>87</v>
      </c>
      <c r="AV202" s="11" t="s">
        <v>87</v>
      </c>
      <c r="AW202" s="11" t="s">
        <v>40</v>
      </c>
      <c r="AX202" s="11" t="s">
        <v>85</v>
      </c>
      <c r="AY202" s="220" t="s">
        <v>143</v>
      </c>
    </row>
    <row r="203" spans="2:65" s="1" customFormat="1" ht="28.9" customHeight="1">
      <c r="B203" s="42"/>
      <c r="C203" s="197" t="s">
        <v>403</v>
      </c>
      <c r="D203" s="197" t="s">
        <v>148</v>
      </c>
      <c r="E203" s="198" t="s">
        <v>398</v>
      </c>
      <c r="F203" s="199" t="s">
        <v>399</v>
      </c>
      <c r="G203" s="200" t="s">
        <v>364</v>
      </c>
      <c r="H203" s="250"/>
      <c r="I203" s="202"/>
      <c r="J203" s="203">
        <f>ROUND(I203*H203,2)</f>
        <v>0</v>
      </c>
      <c r="K203" s="199" t="s">
        <v>351</v>
      </c>
      <c r="L203" s="62"/>
      <c r="M203" s="204" t="s">
        <v>33</v>
      </c>
      <c r="N203" s="205" t="s">
        <v>48</v>
      </c>
      <c r="O203" s="43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AR203" s="24" t="s">
        <v>255</v>
      </c>
      <c r="AT203" s="24" t="s">
        <v>148</v>
      </c>
      <c r="AU203" s="24" t="s">
        <v>87</v>
      </c>
      <c r="AY203" s="24" t="s">
        <v>143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24" t="s">
        <v>85</v>
      </c>
      <c r="BK203" s="208">
        <f>ROUND(I203*H203,2)</f>
        <v>0</v>
      </c>
      <c r="BL203" s="24" t="s">
        <v>255</v>
      </c>
      <c r="BM203" s="24" t="s">
        <v>491</v>
      </c>
    </row>
    <row r="204" spans="2:63" s="10" customFormat="1" ht="29.85" customHeight="1">
      <c r="B204" s="178"/>
      <c r="C204" s="179"/>
      <c r="D204" s="194" t="s">
        <v>76</v>
      </c>
      <c r="E204" s="195" t="s">
        <v>401</v>
      </c>
      <c r="F204" s="195" t="s">
        <v>402</v>
      </c>
      <c r="G204" s="179"/>
      <c r="H204" s="179"/>
      <c r="I204" s="182"/>
      <c r="J204" s="196">
        <f>BK204</f>
        <v>0</v>
      </c>
      <c r="K204" s="179"/>
      <c r="L204" s="184"/>
      <c r="M204" s="185"/>
      <c r="N204" s="186"/>
      <c r="O204" s="186"/>
      <c r="P204" s="187">
        <f>SUM(P205:P207)</f>
        <v>0</v>
      </c>
      <c r="Q204" s="186"/>
      <c r="R204" s="187">
        <f>SUM(R205:R207)</f>
        <v>0.014721000000000001</v>
      </c>
      <c r="S204" s="186"/>
      <c r="T204" s="188">
        <f>SUM(T205:T207)</f>
        <v>0</v>
      </c>
      <c r="AR204" s="189" t="s">
        <v>87</v>
      </c>
      <c r="AT204" s="190" t="s">
        <v>76</v>
      </c>
      <c r="AU204" s="190" t="s">
        <v>85</v>
      </c>
      <c r="AY204" s="189" t="s">
        <v>143</v>
      </c>
      <c r="BK204" s="191">
        <f>SUM(BK205:BK207)</f>
        <v>0</v>
      </c>
    </row>
    <row r="205" spans="2:65" s="1" customFormat="1" ht="28.9" customHeight="1">
      <c r="B205" s="42"/>
      <c r="C205" s="197" t="s">
        <v>407</v>
      </c>
      <c r="D205" s="197" t="s">
        <v>148</v>
      </c>
      <c r="E205" s="198" t="s">
        <v>404</v>
      </c>
      <c r="F205" s="199" t="s">
        <v>405</v>
      </c>
      <c r="G205" s="200" t="s">
        <v>151</v>
      </c>
      <c r="H205" s="201">
        <v>30</v>
      </c>
      <c r="I205" s="202"/>
      <c r="J205" s="203">
        <f>ROUND(I205*H205,2)</f>
        <v>0</v>
      </c>
      <c r="K205" s="199" t="s">
        <v>152</v>
      </c>
      <c r="L205" s="62"/>
      <c r="M205" s="204" t="s">
        <v>33</v>
      </c>
      <c r="N205" s="205" t="s">
        <v>48</v>
      </c>
      <c r="O205" s="43"/>
      <c r="P205" s="206">
        <f>O205*H205</f>
        <v>0</v>
      </c>
      <c r="Q205" s="206">
        <v>0.0002</v>
      </c>
      <c r="R205" s="206">
        <f>Q205*H205</f>
        <v>0.006</v>
      </c>
      <c r="S205" s="206">
        <v>0</v>
      </c>
      <c r="T205" s="207">
        <f>S205*H205</f>
        <v>0</v>
      </c>
      <c r="AR205" s="24" t="s">
        <v>255</v>
      </c>
      <c r="AT205" s="24" t="s">
        <v>148</v>
      </c>
      <c r="AU205" s="24" t="s">
        <v>87</v>
      </c>
      <c r="AY205" s="24" t="s">
        <v>143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24" t="s">
        <v>85</v>
      </c>
      <c r="BK205" s="208">
        <f>ROUND(I205*H205,2)</f>
        <v>0</v>
      </c>
      <c r="BL205" s="24" t="s">
        <v>255</v>
      </c>
      <c r="BM205" s="24" t="s">
        <v>406</v>
      </c>
    </row>
    <row r="206" spans="2:51" s="11" customFormat="1" ht="13.5">
      <c r="B206" s="209"/>
      <c r="C206" s="210"/>
      <c r="D206" s="234" t="s">
        <v>155</v>
      </c>
      <c r="E206" s="247" t="s">
        <v>33</v>
      </c>
      <c r="F206" s="248" t="s">
        <v>330</v>
      </c>
      <c r="G206" s="210"/>
      <c r="H206" s="249">
        <v>30</v>
      </c>
      <c r="I206" s="215"/>
      <c r="J206" s="210"/>
      <c r="K206" s="210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155</v>
      </c>
      <c r="AU206" s="220" t="s">
        <v>87</v>
      </c>
      <c r="AV206" s="11" t="s">
        <v>87</v>
      </c>
      <c r="AW206" s="11" t="s">
        <v>40</v>
      </c>
      <c r="AX206" s="11" t="s">
        <v>85</v>
      </c>
      <c r="AY206" s="220" t="s">
        <v>143</v>
      </c>
    </row>
    <row r="207" spans="2:65" s="1" customFormat="1" ht="28.9" customHeight="1">
      <c r="B207" s="42"/>
      <c r="C207" s="197" t="s">
        <v>413</v>
      </c>
      <c r="D207" s="197" t="s">
        <v>148</v>
      </c>
      <c r="E207" s="198" t="s">
        <v>408</v>
      </c>
      <c r="F207" s="199" t="s">
        <v>409</v>
      </c>
      <c r="G207" s="200" t="s">
        <v>151</v>
      </c>
      <c r="H207" s="201">
        <v>30</v>
      </c>
      <c r="I207" s="202"/>
      <c r="J207" s="203">
        <f>ROUND(I207*H207,2)</f>
        <v>0</v>
      </c>
      <c r="K207" s="199" t="s">
        <v>152</v>
      </c>
      <c r="L207" s="62"/>
      <c r="M207" s="204" t="s">
        <v>33</v>
      </c>
      <c r="N207" s="205" t="s">
        <v>48</v>
      </c>
      <c r="O207" s="43"/>
      <c r="P207" s="206">
        <f>O207*H207</f>
        <v>0</v>
      </c>
      <c r="Q207" s="206">
        <v>0.0002907</v>
      </c>
      <c r="R207" s="206">
        <f>Q207*H207</f>
        <v>0.008721000000000001</v>
      </c>
      <c r="S207" s="206">
        <v>0</v>
      </c>
      <c r="T207" s="207">
        <f>S207*H207</f>
        <v>0</v>
      </c>
      <c r="AR207" s="24" t="s">
        <v>255</v>
      </c>
      <c r="AT207" s="24" t="s">
        <v>148</v>
      </c>
      <c r="AU207" s="24" t="s">
        <v>87</v>
      </c>
      <c r="AY207" s="24" t="s">
        <v>143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24" t="s">
        <v>85</v>
      </c>
      <c r="BK207" s="208">
        <f>ROUND(I207*H207,2)</f>
        <v>0</v>
      </c>
      <c r="BL207" s="24" t="s">
        <v>255</v>
      </c>
      <c r="BM207" s="24" t="s">
        <v>410</v>
      </c>
    </row>
    <row r="208" spans="2:63" s="10" customFormat="1" ht="29.85" customHeight="1">
      <c r="B208" s="178"/>
      <c r="C208" s="179"/>
      <c r="D208" s="194" t="s">
        <v>76</v>
      </c>
      <c r="E208" s="195" t="s">
        <v>411</v>
      </c>
      <c r="F208" s="195" t="s">
        <v>412</v>
      </c>
      <c r="G208" s="179"/>
      <c r="H208" s="179"/>
      <c r="I208" s="182"/>
      <c r="J208" s="196">
        <f>BK208</f>
        <v>0</v>
      </c>
      <c r="K208" s="179"/>
      <c r="L208" s="184"/>
      <c r="M208" s="185"/>
      <c r="N208" s="186"/>
      <c r="O208" s="186"/>
      <c r="P208" s="187">
        <f>SUM(P209:P212)</f>
        <v>0</v>
      </c>
      <c r="Q208" s="186"/>
      <c r="R208" s="187">
        <f>SUM(R209:R212)</f>
        <v>0.0239564</v>
      </c>
      <c r="S208" s="186"/>
      <c r="T208" s="188">
        <f>SUM(T209:T212)</f>
        <v>0</v>
      </c>
      <c r="AR208" s="189" t="s">
        <v>87</v>
      </c>
      <c r="AT208" s="190" t="s">
        <v>76</v>
      </c>
      <c r="AU208" s="190" t="s">
        <v>85</v>
      </c>
      <c r="AY208" s="189" t="s">
        <v>143</v>
      </c>
      <c r="BK208" s="191">
        <f>SUM(BK209:BK212)</f>
        <v>0</v>
      </c>
    </row>
    <row r="209" spans="2:65" s="1" customFormat="1" ht="28.9" customHeight="1">
      <c r="B209" s="42"/>
      <c r="C209" s="197" t="s">
        <v>417</v>
      </c>
      <c r="D209" s="197" t="s">
        <v>148</v>
      </c>
      <c r="E209" s="198" t="s">
        <v>414</v>
      </c>
      <c r="F209" s="199" t="s">
        <v>415</v>
      </c>
      <c r="G209" s="200" t="s">
        <v>151</v>
      </c>
      <c r="H209" s="201">
        <v>18.428</v>
      </c>
      <c r="I209" s="202"/>
      <c r="J209" s="203">
        <f>ROUND(I209*H209,2)</f>
        <v>0</v>
      </c>
      <c r="K209" s="199" t="s">
        <v>152</v>
      </c>
      <c r="L209" s="62"/>
      <c r="M209" s="204" t="s">
        <v>33</v>
      </c>
      <c r="N209" s="205" t="s">
        <v>48</v>
      </c>
      <c r="O209" s="43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AR209" s="24" t="s">
        <v>255</v>
      </c>
      <c r="AT209" s="24" t="s">
        <v>148</v>
      </c>
      <c r="AU209" s="24" t="s">
        <v>87</v>
      </c>
      <c r="AY209" s="24" t="s">
        <v>143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24" t="s">
        <v>85</v>
      </c>
      <c r="BK209" s="208">
        <f>ROUND(I209*H209,2)</f>
        <v>0</v>
      </c>
      <c r="BL209" s="24" t="s">
        <v>255</v>
      </c>
      <c r="BM209" s="24" t="s">
        <v>416</v>
      </c>
    </row>
    <row r="210" spans="2:51" s="11" customFormat="1" ht="13.5">
      <c r="B210" s="209"/>
      <c r="C210" s="210"/>
      <c r="D210" s="234" t="s">
        <v>155</v>
      </c>
      <c r="E210" s="247" t="s">
        <v>33</v>
      </c>
      <c r="F210" s="248" t="s">
        <v>453</v>
      </c>
      <c r="G210" s="210"/>
      <c r="H210" s="249">
        <v>18.428</v>
      </c>
      <c r="I210" s="215"/>
      <c r="J210" s="210"/>
      <c r="K210" s="210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155</v>
      </c>
      <c r="AU210" s="220" t="s">
        <v>87</v>
      </c>
      <c r="AV210" s="11" t="s">
        <v>87</v>
      </c>
      <c r="AW210" s="11" t="s">
        <v>40</v>
      </c>
      <c r="AX210" s="11" t="s">
        <v>85</v>
      </c>
      <c r="AY210" s="220" t="s">
        <v>143</v>
      </c>
    </row>
    <row r="211" spans="2:65" s="1" customFormat="1" ht="20.45" customHeight="1">
      <c r="B211" s="42"/>
      <c r="C211" s="251" t="s">
        <v>421</v>
      </c>
      <c r="D211" s="251" t="s">
        <v>373</v>
      </c>
      <c r="E211" s="252" t="s">
        <v>418</v>
      </c>
      <c r="F211" s="253" t="s">
        <v>419</v>
      </c>
      <c r="G211" s="254" t="s">
        <v>151</v>
      </c>
      <c r="H211" s="255">
        <v>18.428</v>
      </c>
      <c r="I211" s="256"/>
      <c r="J211" s="257">
        <f>ROUND(I211*H211,2)</f>
        <v>0</v>
      </c>
      <c r="K211" s="253" t="s">
        <v>152</v>
      </c>
      <c r="L211" s="258"/>
      <c r="M211" s="259" t="s">
        <v>33</v>
      </c>
      <c r="N211" s="260" t="s">
        <v>48</v>
      </c>
      <c r="O211" s="43"/>
      <c r="P211" s="206">
        <f>O211*H211</f>
        <v>0</v>
      </c>
      <c r="Q211" s="206">
        <v>0.0013</v>
      </c>
      <c r="R211" s="206">
        <f>Q211*H211</f>
        <v>0.0239564</v>
      </c>
      <c r="S211" s="206">
        <v>0</v>
      </c>
      <c r="T211" s="207">
        <f>S211*H211</f>
        <v>0</v>
      </c>
      <c r="AR211" s="24" t="s">
        <v>339</v>
      </c>
      <c r="AT211" s="24" t="s">
        <v>373</v>
      </c>
      <c r="AU211" s="24" t="s">
        <v>87</v>
      </c>
      <c r="AY211" s="24" t="s">
        <v>143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24" t="s">
        <v>85</v>
      </c>
      <c r="BK211" s="208">
        <f>ROUND(I211*H211,2)</f>
        <v>0</v>
      </c>
      <c r="BL211" s="24" t="s">
        <v>255</v>
      </c>
      <c r="BM211" s="24" t="s">
        <v>420</v>
      </c>
    </row>
    <row r="212" spans="2:65" s="1" customFormat="1" ht="28.9" customHeight="1">
      <c r="B212" s="42"/>
      <c r="C212" s="197" t="s">
        <v>492</v>
      </c>
      <c r="D212" s="197" t="s">
        <v>148</v>
      </c>
      <c r="E212" s="198" t="s">
        <v>493</v>
      </c>
      <c r="F212" s="199" t="s">
        <v>494</v>
      </c>
      <c r="G212" s="200" t="s">
        <v>364</v>
      </c>
      <c r="H212" s="250"/>
      <c r="I212" s="202"/>
      <c r="J212" s="203">
        <f>ROUND(I212*H212,2)</f>
        <v>0</v>
      </c>
      <c r="K212" s="199" t="s">
        <v>152</v>
      </c>
      <c r="L212" s="62"/>
      <c r="M212" s="204" t="s">
        <v>33</v>
      </c>
      <c r="N212" s="272" t="s">
        <v>48</v>
      </c>
      <c r="O212" s="273"/>
      <c r="P212" s="274">
        <f>O212*H212</f>
        <v>0</v>
      </c>
      <c r="Q212" s="274">
        <v>0</v>
      </c>
      <c r="R212" s="274">
        <f>Q212*H212</f>
        <v>0</v>
      </c>
      <c r="S212" s="274">
        <v>0</v>
      </c>
      <c r="T212" s="275">
        <f>S212*H212</f>
        <v>0</v>
      </c>
      <c r="AR212" s="24" t="s">
        <v>255</v>
      </c>
      <c r="AT212" s="24" t="s">
        <v>148</v>
      </c>
      <c r="AU212" s="24" t="s">
        <v>87</v>
      </c>
      <c r="AY212" s="24" t="s">
        <v>143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24" t="s">
        <v>85</v>
      </c>
      <c r="BK212" s="208">
        <f>ROUND(I212*H212,2)</f>
        <v>0</v>
      </c>
      <c r="BL212" s="24" t="s">
        <v>255</v>
      </c>
      <c r="BM212" s="24" t="s">
        <v>495</v>
      </c>
    </row>
    <row r="213" spans="2:12" s="1" customFormat="1" ht="6.95" customHeight="1">
      <c r="B213" s="57"/>
      <c r="C213" s="58"/>
      <c r="D213" s="58"/>
      <c r="E213" s="58"/>
      <c r="F213" s="58"/>
      <c r="G213" s="58"/>
      <c r="H213" s="58"/>
      <c r="I213" s="141"/>
      <c r="J213" s="58"/>
      <c r="K213" s="58"/>
      <c r="L213" s="62"/>
    </row>
  </sheetData>
  <sheetProtection algorithmName="SHA-512" hashValue="hQhJmSFxTvBD0jwEhYvbCUZsk9ZZTYf0pv1Gv6PNE7Dq3D6D7rzQuac41DpHPCcH/xcK+M8Bm17x+Y5moStULg==" saltValue="mzwrs6WoENML+3sKy7UvSQ==" spinCount="100000" sheet="1" objects="1" scenarios="1" formatCells="0" formatColumns="0" formatRows="0" sort="0" autoFilter="0"/>
  <autoFilter ref="C91:K212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8"/>
  <sheetViews>
    <sheetView showGridLines="0" workbookViewId="0" topLeftCell="A1">
      <pane ySplit="1" topLeftCell="A10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116.33203125" style="0" customWidth="1"/>
    <col min="7" max="7" width="7.5" style="0" customWidth="1"/>
    <col min="8" max="8" width="9.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97</v>
      </c>
      <c r="G1" s="395" t="s">
        <v>98</v>
      </c>
      <c r="H1" s="395"/>
      <c r="I1" s="116"/>
      <c r="J1" s="115" t="s">
        <v>99</v>
      </c>
      <c r="K1" s="114" t="s">
        <v>100</v>
      </c>
      <c r="L1" s="115" t="s">
        <v>101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87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6" t="str">
        <f>'Rekapitulace stavby'!K6</f>
        <v>ZŠ a MŠ Kosmonautů 177,Děčín-výměna oken a zazdívka MIV strana do zahrady</v>
      </c>
      <c r="F7" s="397"/>
      <c r="G7" s="397"/>
      <c r="H7" s="397"/>
      <c r="I7" s="118"/>
      <c r="J7" s="29"/>
      <c r="K7" s="31"/>
    </row>
    <row r="8" spans="2:11" s="1" customFormat="1" ht="15">
      <c r="B8" s="42"/>
      <c r="C8" s="43"/>
      <c r="D8" s="37" t="s">
        <v>103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8" t="s">
        <v>496</v>
      </c>
      <c r="F9" s="399"/>
      <c r="G9" s="399"/>
      <c r="H9" s="399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20" t="s">
        <v>23</v>
      </c>
      <c r="J11" s="35" t="s">
        <v>24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0" t="s">
        <v>27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29</v>
      </c>
      <c r="J13" s="39" t="s">
        <v>105</v>
      </c>
      <c r="K13" s="46"/>
    </row>
    <row r="14" spans="2:11" s="1" customFormat="1" ht="14.45" customHeight="1">
      <c r="B14" s="42"/>
      <c r="C14" s="43"/>
      <c r="D14" s="37" t="s">
        <v>31</v>
      </c>
      <c r="E14" s="43"/>
      <c r="F14" s="43"/>
      <c r="G14" s="43"/>
      <c r="H14" s="43"/>
      <c r="I14" s="120" t="s">
        <v>32</v>
      </c>
      <c r="J14" s="35" t="s">
        <v>33</v>
      </c>
      <c r="K14" s="46"/>
    </row>
    <row r="15" spans="2:11" s="1" customFormat="1" ht="18" customHeight="1">
      <c r="B15" s="42"/>
      <c r="C15" s="43"/>
      <c r="D15" s="43"/>
      <c r="E15" s="35" t="s">
        <v>34</v>
      </c>
      <c r="F15" s="43"/>
      <c r="G15" s="43"/>
      <c r="H15" s="43"/>
      <c r="I15" s="120" t="s">
        <v>35</v>
      </c>
      <c r="J15" s="35" t="s">
        <v>33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36</v>
      </c>
      <c r="E17" s="43"/>
      <c r="F17" s="43"/>
      <c r="G17" s="43"/>
      <c r="H17" s="43"/>
      <c r="I17" s="120" t="s">
        <v>32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35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20" t="s">
        <v>32</v>
      </c>
      <c r="J20" s="35" t="s">
        <v>33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35</v>
      </c>
      <c r="J21" s="35" t="s">
        <v>33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42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43</v>
      </c>
      <c r="E27" s="43"/>
      <c r="F27" s="43"/>
      <c r="G27" s="43"/>
      <c r="H27" s="43"/>
      <c r="I27" s="119"/>
      <c r="J27" s="130">
        <f>ROUND(J92,2)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1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2">
        <f>ROUND(SUM(BE92:BE207),2)</f>
        <v>0</v>
      </c>
      <c r="G30" s="43"/>
      <c r="H30" s="43"/>
      <c r="I30" s="133">
        <v>0.21</v>
      </c>
      <c r="J30" s="132">
        <f>ROUND(ROUND((SUM(BE92:BE207)),2)*I30,2)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2">
        <f>ROUND(SUM(BF92:BF207),2)</f>
        <v>0</v>
      </c>
      <c r="G31" s="43"/>
      <c r="H31" s="43"/>
      <c r="I31" s="133">
        <v>0.15</v>
      </c>
      <c r="J31" s="132">
        <f>ROUND(ROUND((SUM(BF92:BF207)),2)*I31,2)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2">
        <f>ROUND(SUM(BG92:BG207),2)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2">
        <f>ROUND(SUM(BH92:BH207),2)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2">
        <f>ROUND(SUM(BI92:BI207),2)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53</v>
      </c>
      <c r="E36" s="80"/>
      <c r="F36" s="80"/>
      <c r="G36" s="136" t="s">
        <v>54</v>
      </c>
      <c r="H36" s="137" t="s">
        <v>55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106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6" t="str">
        <f>E7</f>
        <v>ZŠ a MŠ Kosmonautů 177,Děčín-výměna oken a zazdívka MIV strana do zahrady</v>
      </c>
      <c r="F45" s="397"/>
      <c r="G45" s="397"/>
      <c r="H45" s="397"/>
      <c r="I45" s="119"/>
      <c r="J45" s="43"/>
      <c r="K45" s="46"/>
    </row>
    <row r="46" spans="2:11" s="1" customFormat="1" ht="14.45" customHeight="1">
      <c r="B46" s="42"/>
      <c r="C46" s="37" t="s">
        <v>103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8" t="str">
        <f>E9</f>
        <v>MŠ3 - VÝMĚNA OKNA A MIV-JEDNOPODLAŽNÍ OBJEKT-KRAJNÍ ČÁST S NOVÝMI OKNY A JEDNÍM STARÝM OKNEM</v>
      </c>
      <c r="F47" s="399"/>
      <c r="G47" s="399"/>
      <c r="H47" s="399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Děčín 27, Kosmonautů 177</v>
      </c>
      <c r="G49" s="43"/>
      <c r="H49" s="43"/>
      <c r="I49" s="120" t="s">
        <v>27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31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38</v>
      </c>
      <c r="J51" s="35" t="str">
        <f>E21</f>
        <v>bez PD</v>
      </c>
      <c r="K51" s="46"/>
    </row>
    <row r="52" spans="2:11" s="1" customFormat="1" ht="14.45" customHeight="1">
      <c r="B52" s="42"/>
      <c r="C52" s="37" t="s">
        <v>36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107</v>
      </c>
      <c r="D54" s="134"/>
      <c r="E54" s="134"/>
      <c r="F54" s="134"/>
      <c r="G54" s="134"/>
      <c r="H54" s="134"/>
      <c r="I54" s="147"/>
      <c r="J54" s="148" t="s">
        <v>108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109</v>
      </c>
      <c r="D56" s="43"/>
      <c r="E56" s="43"/>
      <c r="F56" s="43"/>
      <c r="G56" s="43"/>
      <c r="H56" s="43"/>
      <c r="I56" s="119"/>
      <c r="J56" s="130">
        <f>J92</f>
        <v>0</v>
      </c>
      <c r="K56" s="46"/>
      <c r="AU56" s="24" t="s">
        <v>110</v>
      </c>
    </row>
    <row r="57" spans="2:11" s="7" customFormat="1" ht="24.95" customHeight="1">
      <c r="B57" s="151"/>
      <c r="C57" s="152"/>
      <c r="D57" s="153" t="s">
        <v>111</v>
      </c>
      <c r="E57" s="154"/>
      <c r="F57" s="154"/>
      <c r="G57" s="154"/>
      <c r="H57" s="154"/>
      <c r="I57" s="155"/>
      <c r="J57" s="156">
        <f>J93</f>
        <v>0</v>
      </c>
      <c r="K57" s="157"/>
    </row>
    <row r="58" spans="2:11" s="8" customFormat="1" ht="19.9" customHeight="1">
      <c r="B58" s="158"/>
      <c r="C58" s="159"/>
      <c r="D58" s="160" t="s">
        <v>112</v>
      </c>
      <c r="E58" s="161"/>
      <c r="F58" s="161"/>
      <c r="G58" s="161"/>
      <c r="H58" s="161"/>
      <c r="I58" s="162"/>
      <c r="J58" s="163">
        <f>J94</f>
        <v>0</v>
      </c>
      <c r="K58" s="164"/>
    </row>
    <row r="59" spans="2:11" s="8" customFormat="1" ht="14.85" customHeight="1">
      <c r="B59" s="158"/>
      <c r="C59" s="159"/>
      <c r="D59" s="160" t="s">
        <v>113</v>
      </c>
      <c r="E59" s="161"/>
      <c r="F59" s="161"/>
      <c r="G59" s="161"/>
      <c r="H59" s="161"/>
      <c r="I59" s="162"/>
      <c r="J59" s="163">
        <f>J95</f>
        <v>0</v>
      </c>
      <c r="K59" s="164"/>
    </row>
    <row r="60" spans="2:11" s="8" customFormat="1" ht="19.9" customHeight="1">
      <c r="B60" s="158"/>
      <c r="C60" s="159"/>
      <c r="D60" s="160" t="s">
        <v>114</v>
      </c>
      <c r="E60" s="161"/>
      <c r="F60" s="161"/>
      <c r="G60" s="161"/>
      <c r="H60" s="161"/>
      <c r="I60" s="162"/>
      <c r="J60" s="163">
        <f>J104</f>
        <v>0</v>
      </c>
      <c r="K60" s="164"/>
    </row>
    <row r="61" spans="2:11" s="8" customFormat="1" ht="14.85" customHeight="1">
      <c r="B61" s="158"/>
      <c r="C61" s="159"/>
      <c r="D61" s="160" t="s">
        <v>115</v>
      </c>
      <c r="E61" s="161"/>
      <c r="F61" s="161"/>
      <c r="G61" s="161"/>
      <c r="H61" s="161"/>
      <c r="I61" s="162"/>
      <c r="J61" s="163">
        <f>J105</f>
        <v>0</v>
      </c>
      <c r="K61" s="164"/>
    </row>
    <row r="62" spans="2:11" s="8" customFormat="1" ht="14.85" customHeight="1">
      <c r="B62" s="158"/>
      <c r="C62" s="159"/>
      <c r="D62" s="160" t="s">
        <v>116</v>
      </c>
      <c r="E62" s="161"/>
      <c r="F62" s="161"/>
      <c r="G62" s="161"/>
      <c r="H62" s="161"/>
      <c r="I62" s="162"/>
      <c r="J62" s="163">
        <f>J124</f>
        <v>0</v>
      </c>
      <c r="K62" s="164"/>
    </row>
    <row r="63" spans="2:11" s="8" customFormat="1" ht="19.9" customHeight="1">
      <c r="B63" s="158"/>
      <c r="C63" s="159"/>
      <c r="D63" s="160" t="s">
        <v>117</v>
      </c>
      <c r="E63" s="161"/>
      <c r="F63" s="161"/>
      <c r="G63" s="161"/>
      <c r="H63" s="161"/>
      <c r="I63" s="162"/>
      <c r="J63" s="163">
        <f>J141</f>
        <v>0</v>
      </c>
      <c r="K63" s="164"/>
    </row>
    <row r="64" spans="2:11" s="8" customFormat="1" ht="14.85" customHeight="1">
      <c r="B64" s="158"/>
      <c r="C64" s="159"/>
      <c r="D64" s="160" t="s">
        <v>118</v>
      </c>
      <c r="E64" s="161"/>
      <c r="F64" s="161"/>
      <c r="G64" s="161"/>
      <c r="H64" s="161"/>
      <c r="I64" s="162"/>
      <c r="J64" s="163">
        <f>J142</f>
        <v>0</v>
      </c>
      <c r="K64" s="164"/>
    </row>
    <row r="65" spans="2:11" s="8" customFormat="1" ht="14.85" customHeight="1">
      <c r="B65" s="158"/>
      <c r="C65" s="159"/>
      <c r="D65" s="160" t="s">
        <v>119</v>
      </c>
      <c r="E65" s="161"/>
      <c r="F65" s="161"/>
      <c r="G65" s="161"/>
      <c r="H65" s="161"/>
      <c r="I65" s="162"/>
      <c r="J65" s="163">
        <f>J149</f>
        <v>0</v>
      </c>
      <c r="K65" s="164"/>
    </row>
    <row r="66" spans="2:11" s="8" customFormat="1" ht="14.85" customHeight="1">
      <c r="B66" s="158"/>
      <c r="C66" s="159"/>
      <c r="D66" s="160" t="s">
        <v>120</v>
      </c>
      <c r="E66" s="161"/>
      <c r="F66" s="161"/>
      <c r="G66" s="161"/>
      <c r="H66" s="161"/>
      <c r="I66" s="162"/>
      <c r="J66" s="163">
        <f>J151</f>
        <v>0</v>
      </c>
      <c r="K66" s="164"/>
    </row>
    <row r="67" spans="2:11" s="8" customFormat="1" ht="14.85" customHeight="1">
      <c r="B67" s="158"/>
      <c r="C67" s="159"/>
      <c r="D67" s="160" t="s">
        <v>121</v>
      </c>
      <c r="E67" s="161"/>
      <c r="F67" s="161"/>
      <c r="G67" s="161"/>
      <c r="H67" s="161"/>
      <c r="I67" s="162"/>
      <c r="J67" s="163">
        <f>J180</f>
        <v>0</v>
      </c>
      <c r="K67" s="164"/>
    </row>
    <row r="68" spans="2:11" s="7" customFormat="1" ht="24.95" customHeight="1">
      <c r="B68" s="151"/>
      <c r="C68" s="152"/>
      <c r="D68" s="153" t="s">
        <v>122</v>
      </c>
      <c r="E68" s="154"/>
      <c r="F68" s="154"/>
      <c r="G68" s="154"/>
      <c r="H68" s="154"/>
      <c r="I68" s="155"/>
      <c r="J68" s="156">
        <f>J182</f>
        <v>0</v>
      </c>
      <c r="K68" s="157"/>
    </row>
    <row r="69" spans="2:11" s="8" customFormat="1" ht="19.9" customHeight="1">
      <c r="B69" s="158"/>
      <c r="C69" s="159"/>
      <c r="D69" s="160" t="s">
        <v>123</v>
      </c>
      <c r="E69" s="161"/>
      <c r="F69" s="161"/>
      <c r="G69" s="161"/>
      <c r="H69" s="161"/>
      <c r="I69" s="162"/>
      <c r="J69" s="163">
        <f>J183</f>
        <v>0</v>
      </c>
      <c r="K69" s="164"/>
    </row>
    <row r="70" spans="2:11" s="8" customFormat="1" ht="19.9" customHeight="1">
      <c r="B70" s="158"/>
      <c r="C70" s="159"/>
      <c r="D70" s="160" t="s">
        <v>124</v>
      </c>
      <c r="E70" s="161"/>
      <c r="F70" s="161"/>
      <c r="G70" s="161"/>
      <c r="H70" s="161"/>
      <c r="I70" s="162"/>
      <c r="J70" s="163">
        <f>J187</f>
        <v>0</v>
      </c>
      <c r="K70" s="164"/>
    </row>
    <row r="71" spans="2:11" s="8" customFormat="1" ht="19.9" customHeight="1">
      <c r="B71" s="158"/>
      <c r="C71" s="159"/>
      <c r="D71" s="160" t="s">
        <v>125</v>
      </c>
      <c r="E71" s="161"/>
      <c r="F71" s="161"/>
      <c r="G71" s="161"/>
      <c r="H71" s="161"/>
      <c r="I71" s="162"/>
      <c r="J71" s="163">
        <f>J199</f>
        <v>0</v>
      </c>
      <c r="K71" s="164"/>
    </row>
    <row r="72" spans="2:11" s="8" customFormat="1" ht="19.9" customHeight="1">
      <c r="B72" s="158"/>
      <c r="C72" s="159"/>
      <c r="D72" s="160" t="s">
        <v>126</v>
      </c>
      <c r="E72" s="161"/>
      <c r="F72" s="161"/>
      <c r="G72" s="161"/>
      <c r="H72" s="161"/>
      <c r="I72" s="162"/>
      <c r="J72" s="163">
        <f>J203</f>
        <v>0</v>
      </c>
      <c r="K72" s="164"/>
    </row>
    <row r="73" spans="2:11" s="1" customFormat="1" ht="21.75" customHeight="1">
      <c r="B73" s="42"/>
      <c r="C73" s="43"/>
      <c r="D73" s="43"/>
      <c r="E73" s="43"/>
      <c r="F73" s="43"/>
      <c r="G73" s="43"/>
      <c r="H73" s="43"/>
      <c r="I73" s="119"/>
      <c r="J73" s="43"/>
      <c r="K73" s="46"/>
    </row>
    <row r="74" spans="2:11" s="1" customFormat="1" ht="6.95" customHeight="1">
      <c r="B74" s="57"/>
      <c r="C74" s="58"/>
      <c r="D74" s="58"/>
      <c r="E74" s="58"/>
      <c r="F74" s="58"/>
      <c r="G74" s="58"/>
      <c r="H74" s="58"/>
      <c r="I74" s="141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44"/>
      <c r="J78" s="61"/>
      <c r="K78" s="61"/>
      <c r="L78" s="62"/>
    </row>
    <row r="79" spans="2:12" s="1" customFormat="1" ht="36.95" customHeight="1">
      <c r="B79" s="42"/>
      <c r="C79" s="63" t="s">
        <v>127</v>
      </c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12" s="1" customFormat="1" ht="14.45" customHeight="1">
      <c r="B81" s="42"/>
      <c r="C81" s="66" t="s">
        <v>19</v>
      </c>
      <c r="D81" s="64"/>
      <c r="E81" s="64"/>
      <c r="F81" s="64"/>
      <c r="G81" s="64"/>
      <c r="H81" s="64"/>
      <c r="I81" s="165"/>
      <c r="J81" s="64"/>
      <c r="K81" s="64"/>
      <c r="L81" s="62"/>
    </row>
    <row r="82" spans="2:12" s="1" customFormat="1" ht="20.45" customHeight="1">
      <c r="B82" s="42"/>
      <c r="C82" s="64"/>
      <c r="D82" s="64"/>
      <c r="E82" s="392" t="str">
        <f>E7</f>
        <v>ZŠ a MŠ Kosmonautů 177,Děčín-výměna oken a zazdívka MIV strana do zahrady</v>
      </c>
      <c r="F82" s="393"/>
      <c r="G82" s="393"/>
      <c r="H82" s="393"/>
      <c r="I82" s="165"/>
      <c r="J82" s="64"/>
      <c r="K82" s="64"/>
      <c r="L82" s="62"/>
    </row>
    <row r="83" spans="2:12" s="1" customFormat="1" ht="14.45" customHeight="1">
      <c r="B83" s="42"/>
      <c r="C83" s="66" t="s">
        <v>103</v>
      </c>
      <c r="D83" s="64"/>
      <c r="E83" s="64"/>
      <c r="F83" s="64"/>
      <c r="G83" s="64"/>
      <c r="H83" s="64"/>
      <c r="I83" s="165"/>
      <c r="J83" s="64"/>
      <c r="K83" s="64"/>
      <c r="L83" s="62"/>
    </row>
    <row r="84" spans="2:12" s="1" customFormat="1" ht="22.15" customHeight="1">
      <c r="B84" s="42"/>
      <c r="C84" s="64"/>
      <c r="D84" s="64"/>
      <c r="E84" s="382" t="str">
        <f>E9</f>
        <v>MŠ3 - VÝMĚNA OKNA A MIV-JEDNOPODLAŽNÍ OBJEKT-KRAJNÍ ČÁST S NOVÝMI OKNY A JEDNÍM STARÝM OKNEM</v>
      </c>
      <c r="F84" s="394"/>
      <c r="G84" s="394"/>
      <c r="H84" s="394"/>
      <c r="I84" s="165"/>
      <c r="J84" s="64"/>
      <c r="K84" s="64"/>
      <c r="L84" s="62"/>
    </row>
    <row r="85" spans="2:12" s="1" customFormat="1" ht="6.95" customHeight="1">
      <c r="B85" s="42"/>
      <c r="C85" s="64"/>
      <c r="D85" s="64"/>
      <c r="E85" s="64"/>
      <c r="F85" s="64"/>
      <c r="G85" s="64"/>
      <c r="H85" s="64"/>
      <c r="I85" s="165"/>
      <c r="J85" s="64"/>
      <c r="K85" s="64"/>
      <c r="L85" s="62"/>
    </row>
    <row r="86" spans="2:12" s="1" customFormat="1" ht="18" customHeight="1">
      <c r="B86" s="42"/>
      <c r="C86" s="66" t="s">
        <v>25</v>
      </c>
      <c r="D86" s="64"/>
      <c r="E86" s="64"/>
      <c r="F86" s="166" t="str">
        <f>F12</f>
        <v>Děčín 27, Kosmonautů 177</v>
      </c>
      <c r="G86" s="64"/>
      <c r="H86" s="64"/>
      <c r="I86" s="167" t="s">
        <v>27</v>
      </c>
      <c r="J86" s="74" t="str">
        <f>IF(J12="","",J12)</f>
        <v>3.4.2017</v>
      </c>
      <c r="K86" s="64"/>
      <c r="L86" s="62"/>
    </row>
    <row r="87" spans="2:12" s="1" customFormat="1" ht="6.95" customHeight="1">
      <c r="B87" s="42"/>
      <c r="C87" s="64"/>
      <c r="D87" s="64"/>
      <c r="E87" s="64"/>
      <c r="F87" s="64"/>
      <c r="G87" s="64"/>
      <c r="H87" s="64"/>
      <c r="I87" s="165"/>
      <c r="J87" s="64"/>
      <c r="K87" s="64"/>
      <c r="L87" s="62"/>
    </row>
    <row r="88" spans="2:12" s="1" customFormat="1" ht="15">
      <c r="B88" s="42"/>
      <c r="C88" s="66" t="s">
        <v>31</v>
      </c>
      <c r="D88" s="64"/>
      <c r="E88" s="64"/>
      <c r="F88" s="166" t="str">
        <f>E15</f>
        <v>ZŠ a MŠ Kosmonautů 177, Děčín 27</v>
      </c>
      <c r="G88" s="64"/>
      <c r="H88" s="64"/>
      <c r="I88" s="167" t="s">
        <v>38</v>
      </c>
      <c r="J88" s="166" t="str">
        <f>E21</f>
        <v>bez PD</v>
      </c>
      <c r="K88" s="64"/>
      <c r="L88" s="62"/>
    </row>
    <row r="89" spans="2:12" s="1" customFormat="1" ht="14.45" customHeight="1">
      <c r="B89" s="42"/>
      <c r="C89" s="66" t="s">
        <v>36</v>
      </c>
      <c r="D89" s="64"/>
      <c r="E89" s="64"/>
      <c r="F89" s="166" t="str">
        <f>IF(E18="","",E18)</f>
        <v/>
      </c>
      <c r="G89" s="64"/>
      <c r="H89" s="64"/>
      <c r="I89" s="165"/>
      <c r="J89" s="64"/>
      <c r="K89" s="64"/>
      <c r="L89" s="62"/>
    </row>
    <row r="90" spans="2:12" s="1" customFormat="1" ht="10.35" customHeight="1">
      <c r="B90" s="42"/>
      <c r="C90" s="64"/>
      <c r="D90" s="64"/>
      <c r="E90" s="64"/>
      <c r="F90" s="64"/>
      <c r="G90" s="64"/>
      <c r="H90" s="64"/>
      <c r="I90" s="165"/>
      <c r="J90" s="64"/>
      <c r="K90" s="64"/>
      <c r="L90" s="62"/>
    </row>
    <row r="91" spans="2:20" s="9" customFormat="1" ht="29.25" customHeight="1">
      <c r="B91" s="168"/>
      <c r="C91" s="169" t="s">
        <v>128</v>
      </c>
      <c r="D91" s="170" t="s">
        <v>62</v>
      </c>
      <c r="E91" s="170" t="s">
        <v>58</v>
      </c>
      <c r="F91" s="170" t="s">
        <v>129</v>
      </c>
      <c r="G91" s="170" t="s">
        <v>130</v>
      </c>
      <c r="H91" s="170" t="s">
        <v>131</v>
      </c>
      <c r="I91" s="171" t="s">
        <v>132</v>
      </c>
      <c r="J91" s="170" t="s">
        <v>108</v>
      </c>
      <c r="K91" s="172" t="s">
        <v>133</v>
      </c>
      <c r="L91" s="173"/>
      <c r="M91" s="82" t="s">
        <v>134</v>
      </c>
      <c r="N91" s="83" t="s">
        <v>47</v>
      </c>
      <c r="O91" s="83" t="s">
        <v>135</v>
      </c>
      <c r="P91" s="83" t="s">
        <v>136</v>
      </c>
      <c r="Q91" s="83" t="s">
        <v>137</v>
      </c>
      <c r="R91" s="83" t="s">
        <v>138</v>
      </c>
      <c r="S91" s="83" t="s">
        <v>139</v>
      </c>
      <c r="T91" s="84" t="s">
        <v>140</v>
      </c>
    </row>
    <row r="92" spans="2:63" s="1" customFormat="1" ht="29.25" customHeight="1">
      <c r="B92" s="42"/>
      <c r="C92" s="88" t="s">
        <v>109</v>
      </c>
      <c r="D92" s="64"/>
      <c r="E92" s="64"/>
      <c r="F92" s="64"/>
      <c r="G92" s="64"/>
      <c r="H92" s="64"/>
      <c r="I92" s="165"/>
      <c r="J92" s="174">
        <f>BK92</f>
        <v>0</v>
      </c>
      <c r="K92" s="64"/>
      <c r="L92" s="62"/>
      <c r="M92" s="85"/>
      <c r="N92" s="86"/>
      <c r="O92" s="86"/>
      <c r="P92" s="175">
        <f>P93+P182</f>
        <v>0</v>
      </c>
      <c r="Q92" s="86"/>
      <c r="R92" s="175">
        <f>R93+R182</f>
        <v>4.189162501408</v>
      </c>
      <c r="S92" s="86"/>
      <c r="T92" s="176">
        <f>T93+T182</f>
        <v>0.8675215000000001</v>
      </c>
      <c r="AT92" s="24" t="s">
        <v>76</v>
      </c>
      <c r="AU92" s="24" t="s">
        <v>110</v>
      </c>
      <c r="BK92" s="177">
        <f>BK93+BK182</f>
        <v>0</v>
      </c>
    </row>
    <row r="93" spans="2:63" s="10" customFormat="1" ht="37.35" customHeight="1">
      <c r="B93" s="178"/>
      <c r="C93" s="179"/>
      <c r="D93" s="180" t="s">
        <v>76</v>
      </c>
      <c r="E93" s="181" t="s">
        <v>141</v>
      </c>
      <c r="F93" s="181" t="s">
        <v>142</v>
      </c>
      <c r="G93" s="179"/>
      <c r="H93" s="179"/>
      <c r="I93" s="182"/>
      <c r="J93" s="183">
        <f>BK93</f>
        <v>0</v>
      </c>
      <c r="K93" s="179"/>
      <c r="L93" s="184"/>
      <c r="M93" s="185"/>
      <c r="N93" s="186"/>
      <c r="O93" s="186"/>
      <c r="P93" s="187">
        <f>P94+P104+P141</f>
        <v>0</v>
      </c>
      <c r="Q93" s="186"/>
      <c r="R93" s="187">
        <f>R94+R104+R141</f>
        <v>4.124331025</v>
      </c>
      <c r="S93" s="186"/>
      <c r="T93" s="188">
        <f>T94+T104+T141</f>
        <v>0.8675215000000001</v>
      </c>
      <c r="AR93" s="189" t="s">
        <v>85</v>
      </c>
      <c r="AT93" s="190" t="s">
        <v>76</v>
      </c>
      <c r="AU93" s="190" t="s">
        <v>77</v>
      </c>
      <c r="AY93" s="189" t="s">
        <v>143</v>
      </c>
      <c r="BK93" s="191">
        <f>BK94+BK104+BK141</f>
        <v>0</v>
      </c>
    </row>
    <row r="94" spans="2:63" s="10" customFormat="1" ht="19.9" customHeight="1">
      <c r="B94" s="178"/>
      <c r="C94" s="179"/>
      <c r="D94" s="180" t="s">
        <v>76</v>
      </c>
      <c r="E94" s="192" t="s">
        <v>144</v>
      </c>
      <c r="F94" s="192" t="s">
        <v>145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P95</f>
        <v>0</v>
      </c>
      <c r="Q94" s="186"/>
      <c r="R94" s="187">
        <f>R95</f>
        <v>3.590553436</v>
      </c>
      <c r="S94" s="186"/>
      <c r="T94" s="188">
        <f>T95</f>
        <v>0</v>
      </c>
      <c r="AR94" s="189" t="s">
        <v>85</v>
      </c>
      <c r="AT94" s="190" t="s">
        <v>76</v>
      </c>
      <c r="AU94" s="190" t="s">
        <v>85</v>
      </c>
      <c r="AY94" s="189" t="s">
        <v>143</v>
      </c>
      <c r="BK94" s="191">
        <f>BK95</f>
        <v>0</v>
      </c>
    </row>
    <row r="95" spans="2:63" s="10" customFormat="1" ht="14.85" customHeight="1">
      <c r="B95" s="178"/>
      <c r="C95" s="179"/>
      <c r="D95" s="194" t="s">
        <v>76</v>
      </c>
      <c r="E95" s="195" t="s">
        <v>146</v>
      </c>
      <c r="F95" s="195" t="s">
        <v>147</v>
      </c>
      <c r="G95" s="179"/>
      <c r="H95" s="179"/>
      <c r="I95" s="182"/>
      <c r="J95" s="196">
        <f>BK95</f>
        <v>0</v>
      </c>
      <c r="K95" s="179"/>
      <c r="L95" s="184"/>
      <c r="M95" s="185"/>
      <c r="N95" s="186"/>
      <c r="O95" s="186"/>
      <c r="P95" s="187">
        <f>SUM(P96:P103)</f>
        <v>0</v>
      </c>
      <c r="Q95" s="186"/>
      <c r="R95" s="187">
        <f>SUM(R96:R103)</f>
        <v>3.590553436</v>
      </c>
      <c r="S95" s="186"/>
      <c r="T95" s="188">
        <f>SUM(T96:T103)</f>
        <v>0</v>
      </c>
      <c r="AR95" s="189" t="s">
        <v>85</v>
      </c>
      <c r="AT95" s="190" t="s">
        <v>76</v>
      </c>
      <c r="AU95" s="190" t="s">
        <v>87</v>
      </c>
      <c r="AY95" s="189" t="s">
        <v>143</v>
      </c>
      <c r="BK95" s="191">
        <f>SUM(BK96:BK103)</f>
        <v>0</v>
      </c>
    </row>
    <row r="96" spans="2:65" s="1" customFormat="1" ht="40.15" customHeight="1">
      <c r="B96" s="42"/>
      <c r="C96" s="197" t="s">
        <v>85</v>
      </c>
      <c r="D96" s="197" t="s">
        <v>148</v>
      </c>
      <c r="E96" s="198" t="s">
        <v>149</v>
      </c>
      <c r="F96" s="199" t="s">
        <v>150</v>
      </c>
      <c r="G96" s="200" t="s">
        <v>151</v>
      </c>
      <c r="H96" s="201">
        <v>17.01</v>
      </c>
      <c r="I96" s="202"/>
      <c r="J96" s="203">
        <f>ROUND(I96*H96,2)</f>
        <v>0</v>
      </c>
      <c r="K96" s="199" t="s">
        <v>152</v>
      </c>
      <c r="L96" s="62"/>
      <c r="M96" s="204" t="s">
        <v>33</v>
      </c>
      <c r="N96" s="205" t="s">
        <v>48</v>
      </c>
      <c r="O96" s="43"/>
      <c r="P96" s="206">
        <f>O96*H96</f>
        <v>0</v>
      </c>
      <c r="Q96" s="206">
        <v>0.21091</v>
      </c>
      <c r="R96" s="206">
        <f>Q96*H96</f>
        <v>3.5875791</v>
      </c>
      <c r="S96" s="206">
        <v>0</v>
      </c>
      <c r="T96" s="207">
        <f>S96*H96</f>
        <v>0</v>
      </c>
      <c r="AR96" s="24" t="s">
        <v>153</v>
      </c>
      <c r="AT96" s="24" t="s">
        <v>148</v>
      </c>
      <c r="AU96" s="24" t="s">
        <v>144</v>
      </c>
      <c r="AY96" s="24" t="s">
        <v>143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4" t="s">
        <v>85</v>
      </c>
      <c r="BK96" s="208">
        <f>ROUND(I96*H96,2)</f>
        <v>0</v>
      </c>
      <c r="BL96" s="24" t="s">
        <v>153</v>
      </c>
      <c r="BM96" s="24" t="s">
        <v>426</v>
      </c>
    </row>
    <row r="97" spans="2:51" s="11" customFormat="1" ht="13.5">
      <c r="B97" s="209"/>
      <c r="C97" s="210"/>
      <c r="D97" s="211" t="s">
        <v>155</v>
      </c>
      <c r="E97" s="212" t="s">
        <v>33</v>
      </c>
      <c r="F97" s="213" t="s">
        <v>497</v>
      </c>
      <c r="G97" s="210"/>
      <c r="H97" s="214">
        <v>15.33</v>
      </c>
      <c r="I97" s="215"/>
      <c r="J97" s="210"/>
      <c r="K97" s="210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155</v>
      </c>
      <c r="AU97" s="220" t="s">
        <v>144</v>
      </c>
      <c r="AV97" s="11" t="s">
        <v>87</v>
      </c>
      <c r="AW97" s="11" t="s">
        <v>40</v>
      </c>
      <c r="AX97" s="11" t="s">
        <v>77</v>
      </c>
      <c r="AY97" s="220" t="s">
        <v>143</v>
      </c>
    </row>
    <row r="98" spans="2:51" s="11" customFormat="1" ht="13.5">
      <c r="B98" s="209"/>
      <c r="C98" s="210"/>
      <c r="D98" s="211" t="s">
        <v>155</v>
      </c>
      <c r="E98" s="212" t="s">
        <v>33</v>
      </c>
      <c r="F98" s="213" t="s">
        <v>498</v>
      </c>
      <c r="G98" s="210"/>
      <c r="H98" s="214">
        <v>1.68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155</v>
      </c>
      <c r="AU98" s="220" t="s">
        <v>144</v>
      </c>
      <c r="AV98" s="11" t="s">
        <v>87</v>
      </c>
      <c r="AW98" s="11" t="s">
        <v>40</v>
      </c>
      <c r="AX98" s="11" t="s">
        <v>77</v>
      </c>
      <c r="AY98" s="220" t="s">
        <v>143</v>
      </c>
    </row>
    <row r="99" spans="2:51" s="13" customFormat="1" ht="13.5">
      <c r="B99" s="232"/>
      <c r="C99" s="233"/>
      <c r="D99" s="234" t="s">
        <v>155</v>
      </c>
      <c r="E99" s="235" t="s">
        <v>33</v>
      </c>
      <c r="F99" s="236" t="s">
        <v>291</v>
      </c>
      <c r="G99" s="233"/>
      <c r="H99" s="237">
        <v>17.01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155</v>
      </c>
      <c r="AU99" s="243" t="s">
        <v>144</v>
      </c>
      <c r="AV99" s="13" t="s">
        <v>153</v>
      </c>
      <c r="AW99" s="13" t="s">
        <v>40</v>
      </c>
      <c r="AX99" s="13" t="s">
        <v>85</v>
      </c>
      <c r="AY99" s="243" t="s">
        <v>143</v>
      </c>
    </row>
    <row r="100" spans="2:65" s="1" customFormat="1" ht="20.45" customHeight="1">
      <c r="B100" s="42"/>
      <c r="C100" s="197" t="s">
        <v>87</v>
      </c>
      <c r="D100" s="197" t="s">
        <v>148</v>
      </c>
      <c r="E100" s="198" t="s">
        <v>162</v>
      </c>
      <c r="F100" s="199" t="s">
        <v>163</v>
      </c>
      <c r="G100" s="200" t="s">
        <v>164</v>
      </c>
      <c r="H100" s="201">
        <v>15.2</v>
      </c>
      <c r="I100" s="202"/>
      <c r="J100" s="203">
        <f>ROUND(I100*H100,2)</f>
        <v>0</v>
      </c>
      <c r="K100" s="199" t="s">
        <v>152</v>
      </c>
      <c r="L100" s="62"/>
      <c r="M100" s="204" t="s">
        <v>33</v>
      </c>
      <c r="N100" s="205" t="s">
        <v>48</v>
      </c>
      <c r="O100" s="43"/>
      <c r="P100" s="206">
        <f>O100*H100</f>
        <v>0</v>
      </c>
      <c r="Q100" s="206">
        <v>0.00019568</v>
      </c>
      <c r="R100" s="206">
        <f>Q100*H100</f>
        <v>0.0029743359999999997</v>
      </c>
      <c r="S100" s="206">
        <v>0</v>
      </c>
      <c r="T100" s="207">
        <f>S100*H100</f>
        <v>0</v>
      </c>
      <c r="AR100" s="24" t="s">
        <v>153</v>
      </c>
      <c r="AT100" s="24" t="s">
        <v>148</v>
      </c>
      <c r="AU100" s="24" t="s">
        <v>144</v>
      </c>
      <c r="AY100" s="24" t="s">
        <v>143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24" t="s">
        <v>85</v>
      </c>
      <c r="BK100" s="208">
        <f>ROUND(I100*H100,2)</f>
        <v>0</v>
      </c>
      <c r="BL100" s="24" t="s">
        <v>153</v>
      </c>
      <c r="BM100" s="24" t="s">
        <v>165</v>
      </c>
    </row>
    <row r="101" spans="2:51" s="11" customFormat="1" ht="13.5">
      <c r="B101" s="209"/>
      <c r="C101" s="210"/>
      <c r="D101" s="211" t="s">
        <v>155</v>
      </c>
      <c r="E101" s="212" t="s">
        <v>33</v>
      </c>
      <c r="F101" s="213" t="s">
        <v>499</v>
      </c>
      <c r="G101" s="210"/>
      <c r="H101" s="214">
        <v>14.6</v>
      </c>
      <c r="I101" s="215"/>
      <c r="J101" s="210"/>
      <c r="K101" s="210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155</v>
      </c>
      <c r="AU101" s="220" t="s">
        <v>144</v>
      </c>
      <c r="AV101" s="11" t="s">
        <v>87</v>
      </c>
      <c r="AW101" s="11" t="s">
        <v>40</v>
      </c>
      <c r="AX101" s="11" t="s">
        <v>77</v>
      </c>
      <c r="AY101" s="220" t="s">
        <v>143</v>
      </c>
    </row>
    <row r="102" spans="2:51" s="11" customFormat="1" ht="13.5">
      <c r="B102" s="209"/>
      <c r="C102" s="210"/>
      <c r="D102" s="211" t="s">
        <v>155</v>
      </c>
      <c r="E102" s="212" t="s">
        <v>33</v>
      </c>
      <c r="F102" s="213" t="s">
        <v>500</v>
      </c>
      <c r="G102" s="210"/>
      <c r="H102" s="214">
        <v>0.6</v>
      </c>
      <c r="I102" s="215"/>
      <c r="J102" s="210"/>
      <c r="K102" s="210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155</v>
      </c>
      <c r="AU102" s="220" t="s">
        <v>144</v>
      </c>
      <c r="AV102" s="11" t="s">
        <v>87</v>
      </c>
      <c r="AW102" s="11" t="s">
        <v>40</v>
      </c>
      <c r="AX102" s="11" t="s">
        <v>77</v>
      </c>
      <c r="AY102" s="220" t="s">
        <v>143</v>
      </c>
    </row>
    <row r="103" spans="2:51" s="13" customFormat="1" ht="13.5">
      <c r="B103" s="232"/>
      <c r="C103" s="233"/>
      <c r="D103" s="211" t="s">
        <v>155</v>
      </c>
      <c r="E103" s="244" t="s">
        <v>33</v>
      </c>
      <c r="F103" s="245" t="s">
        <v>291</v>
      </c>
      <c r="G103" s="233"/>
      <c r="H103" s="246">
        <v>15.2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155</v>
      </c>
      <c r="AU103" s="243" t="s">
        <v>144</v>
      </c>
      <c r="AV103" s="13" t="s">
        <v>153</v>
      </c>
      <c r="AW103" s="13" t="s">
        <v>40</v>
      </c>
      <c r="AX103" s="13" t="s">
        <v>85</v>
      </c>
      <c r="AY103" s="243" t="s">
        <v>143</v>
      </c>
    </row>
    <row r="104" spans="2:63" s="10" customFormat="1" ht="29.85" customHeight="1">
      <c r="B104" s="178"/>
      <c r="C104" s="179"/>
      <c r="D104" s="180" t="s">
        <v>76</v>
      </c>
      <c r="E104" s="192" t="s">
        <v>169</v>
      </c>
      <c r="F104" s="192" t="s">
        <v>170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P105+P124</f>
        <v>0</v>
      </c>
      <c r="Q104" s="186"/>
      <c r="R104" s="187">
        <f>R105+R124</f>
        <v>0.530267589</v>
      </c>
      <c r="S104" s="186"/>
      <c r="T104" s="188">
        <f>T105+T124</f>
        <v>0</v>
      </c>
      <c r="AR104" s="189" t="s">
        <v>85</v>
      </c>
      <c r="AT104" s="190" t="s">
        <v>76</v>
      </c>
      <c r="AU104" s="190" t="s">
        <v>85</v>
      </c>
      <c r="AY104" s="189" t="s">
        <v>143</v>
      </c>
      <c r="BK104" s="191">
        <f>BK105+BK124</f>
        <v>0</v>
      </c>
    </row>
    <row r="105" spans="2:63" s="10" customFormat="1" ht="14.85" customHeight="1">
      <c r="B105" s="178"/>
      <c r="C105" s="179"/>
      <c r="D105" s="194" t="s">
        <v>76</v>
      </c>
      <c r="E105" s="195" t="s">
        <v>171</v>
      </c>
      <c r="F105" s="195" t="s">
        <v>172</v>
      </c>
      <c r="G105" s="179"/>
      <c r="H105" s="179"/>
      <c r="I105" s="182"/>
      <c r="J105" s="196">
        <f>BK105</f>
        <v>0</v>
      </c>
      <c r="K105" s="179"/>
      <c r="L105" s="184"/>
      <c r="M105" s="185"/>
      <c r="N105" s="186"/>
      <c r="O105" s="186"/>
      <c r="P105" s="187">
        <f>SUM(P106:P123)</f>
        <v>0</v>
      </c>
      <c r="Q105" s="186"/>
      <c r="R105" s="187">
        <f>SUM(R106:R123)</f>
        <v>0.265166775</v>
      </c>
      <c r="S105" s="186"/>
      <c r="T105" s="188">
        <f>SUM(T106:T123)</f>
        <v>0</v>
      </c>
      <c r="AR105" s="189" t="s">
        <v>85</v>
      </c>
      <c r="AT105" s="190" t="s">
        <v>76</v>
      </c>
      <c r="AU105" s="190" t="s">
        <v>87</v>
      </c>
      <c r="AY105" s="189" t="s">
        <v>143</v>
      </c>
      <c r="BK105" s="191">
        <f>SUM(BK106:BK123)</f>
        <v>0</v>
      </c>
    </row>
    <row r="106" spans="2:65" s="1" customFormat="1" ht="28.9" customHeight="1">
      <c r="B106" s="42"/>
      <c r="C106" s="197" t="s">
        <v>144</v>
      </c>
      <c r="D106" s="197" t="s">
        <v>148</v>
      </c>
      <c r="E106" s="198" t="s">
        <v>173</v>
      </c>
      <c r="F106" s="199" t="s">
        <v>174</v>
      </c>
      <c r="G106" s="200" t="s">
        <v>151</v>
      </c>
      <c r="H106" s="201">
        <v>20.775</v>
      </c>
      <c r="I106" s="202"/>
      <c r="J106" s="203">
        <f>ROUND(I106*H106,2)</f>
        <v>0</v>
      </c>
      <c r="K106" s="199" t="s">
        <v>152</v>
      </c>
      <c r="L106" s="62"/>
      <c r="M106" s="204" t="s">
        <v>33</v>
      </c>
      <c r="N106" s="205" t="s">
        <v>48</v>
      </c>
      <c r="O106" s="43"/>
      <c r="P106" s="206">
        <f>O106*H106</f>
        <v>0</v>
      </c>
      <c r="Q106" s="206">
        <v>0.00489</v>
      </c>
      <c r="R106" s="206">
        <f>Q106*H106</f>
        <v>0.10158974999999999</v>
      </c>
      <c r="S106" s="206">
        <v>0</v>
      </c>
      <c r="T106" s="207">
        <f>S106*H106</f>
        <v>0</v>
      </c>
      <c r="AR106" s="24" t="s">
        <v>153</v>
      </c>
      <c r="AT106" s="24" t="s">
        <v>148</v>
      </c>
      <c r="AU106" s="24" t="s">
        <v>144</v>
      </c>
      <c r="AY106" s="24" t="s">
        <v>143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24" t="s">
        <v>85</v>
      </c>
      <c r="BK106" s="208">
        <f>ROUND(I106*H106,2)</f>
        <v>0</v>
      </c>
      <c r="BL106" s="24" t="s">
        <v>153</v>
      </c>
      <c r="BM106" s="24" t="s">
        <v>175</v>
      </c>
    </row>
    <row r="107" spans="2:51" s="11" customFormat="1" ht="13.5">
      <c r="B107" s="209"/>
      <c r="C107" s="210"/>
      <c r="D107" s="211" t="s">
        <v>155</v>
      </c>
      <c r="E107" s="212" t="s">
        <v>33</v>
      </c>
      <c r="F107" s="213" t="s">
        <v>497</v>
      </c>
      <c r="G107" s="210"/>
      <c r="H107" s="214">
        <v>15.33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155</v>
      </c>
      <c r="AU107" s="220" t="s">
        <v>144</v>
      </c>
      <c r="AV107" s="11" t="s">
        <v>87</v>
      </c>
      <c r="AW107" s="11" t="s">
        <v>40</v>
      </c>
      <c r="AX107" s="11" t="s">
        <v>77</v>
      </c>
      <c r="AY107" s="220" t="s">
        <v>143</v>
      </c>
    </row>
    <row r="108" spans="2:51" s="11" customFormat="1" ht="13.5">
      <c r="B108" s="209"/>
      <c r="C108" s="210"/>
      <c r="D108" s="211" t="s">
        <v>155</v>
      </c>
      <c r="E108" s="212" t="s">
        <v>33</v>
      </c>
      <c r="F108" s="213" t="s">
        <v>498</v>
      </c>
      <c r="G108" s="210"/>
      <c r="H108" s="214">
        <v>1.68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155</v>
      </c>
      <c r="AU108" s="220" t="s">
        <v>144</v>
      </c>
      <c r="AV108" s="11" t="s">
        <v>87</v>
      </c>
      <c r="AW108" s="11" t="s">
        <v>40</v>
      </c>
      <c r="AX108" s="11" t="s">
        <v>77</v>
      </c>
      <c r="AY108" s="220" t="s">
        <v>143</v>
      </c>
    </row>
    <row r="109" spans="2:51" s="11" customFormat="1" ht="13.5">
      <c r="B109" s="209"/>
      <c r="C109" s="210"/>
      <c r="D109" s="211" t="s">
        <v>155</v>
      </c>
      <c r="E109" s="212" t="s">
        <v>33</v>
      </c>
      <c r="F109" s="213" t="s">
        <v>176</v>
      </c>
      <c r="G109" s="210"/>
      <c r="H109" s="214">
        <v>0.53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155</v>
      </c>
      <c r="AU109" s="220" t="s">
        <v>144</v>
      </c>
      <c r="AV109" s="11" t="s">
        <v>87</v>
      </c>
      <c r="AW109" s="11" t="s">
        <v>40</v>
      </c>
      <c r="AX109" s="11" t="s">
        <v>77</v>
      </c>
      <c r="AY109" s="220" t="s">
        <v>143</v>
      </c>
    </row>
    <row r="110" spans="2:51" s="11" customFormat="1" ht="13.5">
      <c r="B110" s="209"/>
      <c r="C110" s="210"/>
      <c r="D110" s="211" t="s">
        <v>155</v>
      </c>
      <c r="E110" s="212" t="s">
        <v>33</v>
      </c>
      <c r="F110" s="213" t="s">
        <v>501</v>
      </c>
      <c r="G110" s="210"/>
      <c r="H110" s="214">
        <v>1.935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155</v>
      </c>
      <c r="AU110" s="220" t="s">
        <v>144</v>
      </c>
      <c r="AV110" s="11" t="s">
        <v>87</v>
      </c>
      <c r="AW110" s="11" t="s">
        <v>40</v>
      </c>
      <c r="AX110" s="11" t="s">
        <v>77</v>
      </c>
      <c r="AY110" s="220" t="s">
        <v>143</v>
      </c>
    </row>
    <row r="111" spans="2:51" s="11" customFormat="1" ht="13.5">
      <c r="B111" s="209"/>
      <c r="C111" s="210"/>
      <c r="D111" s="211" t="s">
        <v>155</v>
      </c>
      <c r="E111" s="212" t="s">
        <v>33</v>
      </c>
      <c r="F111" s="213" t="s">
        <v>502</v>
      </c>
      <c r="G111" s="210"/>
      <c r="H111" s="214">
        <v>1.3</v>
      </c>
      <c r="I111" s="215"/>
      <c r="J111" s="210"/>
      <c r="K111" s="210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155</v>
      </c>
      <c r="AU111" s="220" t="s">
        <v>144</v>
      </c>
      <c r="AV111" s="11" t="s">
        <v>87</v>
      </c>
      <c r="AW111" s="11" t="s">
        <v>40</v>
      </c>
      <c r="AX111" s="11" t="s">
        <v>77</v>
      </c>
      <c r="AY111" s="220" t="s">
        <v>143</v>
      </c>
    </row>
    <row r="112" spans="2:51" s="13" customFormat="1" ht="13.5">
      <c r="B112" s="232"/>
      <c r="C112" s="233"/>
      <c r="D112" s="234" t="s">
        <v>155</v>
      </c>
      <c r="E112" s="235" t="s">
        <v>33</v>
      </c>
      <c r="F112" s="236" t="s">
        <v>291</v>
      </c>
      <c r="G112" s="233"/>
      <c r="H112" s="237">
        <v>20.775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155</v>
      </c>
      <c r="AU112" s="243" t="s">
        <v>144</v>
      </c>
      <c r="AV112" s="13" t="s">
        <v>153</v>
      </c>
      <c r="AW112" s="13" t="s">
        <v>40</v>
      </c>
      <c r="AX112" s="13" t="s">
        <v>85</v>
      </c>
      <c r="AY112" s="243" t="s">
        <v>143</v>
      </c>
    </row>
    <row r="113" spans="2:65" s="1" customFormat="1" ht="28.9" customHeight="1">
      <c r="B113" s="42"/>
      <c r="C113" s="197" t="s">
        <v>153</v>
      </c>
      <c r="D113" s="197" t="s">
        <v>148</v>
      </c>
      <c r="E113" s="198" t="s">
        <v>182</v>
      </c>
      <c r="F113" s="199" t="s">
        <v>183</v>
      </c>
      <c r="G113" s="200" t="s">
        <v>151</v>
      </c>
      <c r="H113" s="201">
        <v>20.775</v>
      </c>
      <c r="I113" s="202"/>
      <c r="J113" s="203">
        <f>ROUND(I113*H113,2)</f>
        <v>0</v>
      </c>
      <c r="K113" s="199" t="s">
        <v>152</v>
      </c>
      <c r="L113" s="62"/>
      <c r="M113" s="204" t="s">
        <v>33</v>
      </c>
      <c r="N113" s="205" t="s">
        <v>48</v>
      </c>
      <c r="O113" s="43"/>
      <c r="P113" s="206">
        <f>O113*H113</f>
        <v>0</v>
      </c>
      <c r="Q113" s="206">
        <v>0.000263</v>
      </c>
      <c r="R113" s="206">
        <f>Q113*H113</f>
        <v>0.005463824999999999</v>
      </c>
      <c r="S113" s="206">
        <v>0</v>
      </c>
      <c r="T113" s="207">
        <f>S113*H113</f>
        <v>0</v>
      </c>
      <c r="AR113" s="24" t="s">
        <v>153</v>
      </c>
      <c r="AT113" s="24" t="s">
        <v>148</v>
      </c>
      <c r="AU113" s="24" t="s">
        <v>144</v>
      </c>
      <c r="AY113" s="24" t="s">
        <v>143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24" t="s">
        <v>85</v>
      </c>
      <c r="BK113" s="208">
        <f>ROUND(I113*H113,2)</f>
        <v>0</v>
      </c>
      <c r="BL113" s="24" t="s">
        <v>153</v>
      </c>
      <c r="BM113" s="24" t="s">
        <v>184</v>
      </c>
    </row>
    <row r="114" spans="2:65" s="1" customFormat="1" ht="20.45" customHeight="1">
      <c r="B114" s="42"/>
      <c r="C114" s="197" t="s">
        <v>185</v>
      </c>
      <c r="D114" s="197" t="s">
        <v>148</v>
      </c>
      <c r="E114" s="198" t="s">
        <v>186</v>
      </c>
      <c r="F114" s="199" t="s">
        <v>187</v>
      </c>
      <c r="G114" s="200" t="s">
        <v>151</v>
      </c>
      <c r="H114" s="201">
        <v>20.775</v>
      </c>
      <c r="I114" s="202"/>
      <c r="J114" s="203">
        <f>ROUND(I114*H114,2)</f>
        <v>0</v>
      </c>
      <c r="K114" s="199" t="s">
        <v>152</v>
      </c>
      <c r="L114" s="62"/>
      <c r="M114" s="204" t="s">
        <v>33</v>
      </c>
      <c r="N114" s="205" t="s">
        <v>48</v>
      </c>
      <c r="O114" s="43"/>
      <c r="P114" s="206">
        <f>O114*H114</f>
        <v>0</v>
      </c>
      <c r="Q114" s="206">
        <v>0.003</v>
      </c>
      <c r="R114" s="206">
        <f>Q114*H114</f>
        <v>0.062325</v>
      </c>
      <c r="S114" s="206">
        <v>0</v>
      </c>
      <c r="T114" s="207">
        <f>S114*H114</f>
        <v>0</v>
      </c>
      <c r="AR114" s="24" t="s">
        <v>153</v>
      </c>
      <c r="AT114" s="24" t="s">
        <v>148</v>
      </c>
      <c r="AU114" s="24" t="s">
        <v>144</v>
      </c>
      <c r="AY114" s="24" t="s">
        <v>143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24" t="s">
        <v>85</v>
      </c>
      <c r="BK114" s="208">
        <f>ROUND(I114*H114,2)</f>
        <v>0</v>
      </c>
      <c r="BL114" s="24" t="s">
        <v>153</v>
      </c>
      <c r="BM114" s="24" t="s">
        <v>188</v>
      </c>
    </row>
    <row r="115" spans="2:65" s="1" customFormat="1" ht="28.9" customHeight="1">
      <c r="B115" s="42"/>
      <c r="C115" s="197" t="s">
        <v>169</v>
      </c>
      <c r="D115" s="197" t="s">
        <v>148</v>
      </c>
      <c r="E115" s="198" t="s">
        <v>189</v>
      </c>
      <c r="F115" s="199" t="s">
        <v>190</v>
      </c>
      <c r="G115" s="200" t="s">
        <v>151</v>
      </c>
      <c r="H115" s="201">
        <v>37.5</v>
      </c>
      <c r="I115" s="202"/>
      <c r="J115" s="203">
        <f>ROUND(I115*H115,2)</f>
        <v>0</v>
      </c>
      <c r="K115" s="199" t="s">
        <v>152</v>
      </c>
      <c r="L115" s="62"/>
      <c r="M115" s="204" t="s">
        <v>33</v>
      </c>
      <c r="N115" s="205" t="s">
        <v>48</v>
      </c>
      <c r="O115" s="43"/>
      <c r="P115" s="206">
        <f>O115*H115</f>
        <v>0</v>
      </c>
      <c r="Q115" s="206">
        <v>0.000242</v>
      </c>
      <c r="R115" s="206">
        <f>Q115*H115</f>
        <v>0.009075</v>
      </c>
      <c r="S115" s="206">
        <v>0</v>
      </c>
      <c r="T115" s="207">
        <f>S115*H115</f>
        <v>0</v>
      </c>
      <c r="AR115" s="24" t="s">
        <v>153</v>
      </c>
      <c r="AT115" s="24" t="s">
        <v>148</v>
      </c>
      <c r="AU115" s="24" t="s">
        <v>144</v>
      </c>
      <c r="AY115" s="24" t="s">
        <v>143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24" t="s">
        <v>85</v>
      </c>
      <c r="BK115" s="208">
        <f>ROUND(I115*H115,2)</f>
        <v>0</v>
      </c>
      <c r="BL115" s="24" t="s">
        <v>153</v>
      </c>
      <c r="BM115" s="24" t="s">
        <v>191</v>
      </c>
    </row>
    <row r="116" spans="2:51" s="11" customFormat="1" ht="13.5">
      <c r="B116" s="209"/>
      <c r="C116" s="210"/>
      <c r="D116" s="211" t="s">
        <v>155</v>
      </c>
      <c r="E116" s="212" t="s">
        <v>33</v>
      </c>
      <c r="F116" s="213" t="s">
        <v>503</v>
      </c>
      <c r="G116" s="210"/>
      <c r="H116" s="214">
        <v>2.46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155</v>
      </c>
      <c r="AU116" s="220" t="s">
        <v>144</v>
      </c>
      <c r="AV116" s="11" t="s">
        <v>87</v>
      </c>
      <c r="AW116" s="11" t="s">
        <v>40</v>
      </c>
      <c r="AX116" s="11" t="s">
        <v>77</v>
      </c>
      <c r="AY116" s="220" t="s">
        <v>143</v>
      </c>
    </row>
    <row r="117" spans="2:51" s="11" customFormat="1" ht="13.5">
      <c r="B117" s="209"/>
      <c r="C117" s="210"/>
      <c r="D117" s="211" t="s">
        <v>155</v>
      </c>
      <c r="E117" s="212" t="s">
        <v>33</v>
      </c>
      <c r="F117" s="213" t="s">
        <v>504</v>
      </c>
      <c r="G117" s="210"/>
      <c r="H117" s="214">
        <v>5.04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155</v>
      </c>
      <c r="AU117" s="220" t="s">
        <v>144</v>
      </c>
      <c r="AV117" s="11" t="s">
        <v>87</v>
      </c>
      <c r="AW117" s="11" t="s">
        <v>40</v>
      </c>
      <c r="AX117" s="11" t="s">
        <v>77</v>
      </c>
      <c r="AY117" s="220" t="s">
        <v>143</v>
      </c>
    </row>
    <row r="118" spans="2:51" s="12" customFormat="1" ht="13.5">
      <c r="B118" s="221"/>
      <c r="C118" s="222"/>
      <c r="D118" s="211" t="s">
        <v>155</v>
      </c>
      <c r="E118" s="223" t="s">
        <v>33</v>
      </c>
      <c r="F118" s="224" t="s">
        <v>197</v>
      </c>
      <c r="G118" s="222"/>
      <c r="H118" s="225">
        <v>7.5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155</v>
      </c>
      <c r="AU118" s="231" t="s">
        <v>144</v>
      </c>
      <c r="AV118" s="12" t="s">
        <v>144</v>
      </c>
      <c r="AW118" s="12" t="s">
        <v>40</v>
      </c>
      <c r="AX118" s="12" t="s">
        <v>77</v>
      </c>
      <c r="AY118" s="231" t="s">
        <v>143</v>
      </c>
    </row>
    <row r="119" spans="2:51" s="11" customFormat="1" ht="13.5">
      <c r="B119" s="209"/>
      <c r="C119" s="210"/>
      <c r="D119" s="211" t="s">
        <v>155</v>
      </c>
      <c r="E119" s="212" t="s">
        <v>33</v>
      </c>
      <c r="F119" s="213" t="s">
        <v>330</v>
      </c>
      <c r="G119" s="210"/>
      <c r="H119" s="214">
        <v>30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155</v>
      </c>
      <c r="AU119" s="220" t="s">
        <v>144</v>
      </c>
      <c r="AV119" s="11" t="s">
        <v>87</v>
      </c>
      <c r="AW119" s="11" t="s">
        <v>40</v>
      </c>
      <c r="AX119" s="11" t="s">
        <v>77</v>
      </c>
      <c r="AY119" s="220" t="s">
        <v>143</v>
      </c>
    </row>
    <row r="120" spans="2:51" s="12" customFormat="1" ht="13.5">
      <c r="B120" s="221"/>
      <c r="C120" s="222"/>
      <c r="D120" s="211" t="s">
        <v>155</v>
      </c>
      <c r="E120" s="223" t="s">
        <v>33</v>
      </c>
      <c r="F120" s="224" t="s">
        <v>435</v>
      </c>
      <c r="G120" s="222"/>
      <c r="H120" s="225">
        <v>30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155</v>
      </c>
      <c r="AU120" s="231" t="s">
        <v>144</v>
      </c>
      <c r="AV120" s="12" t="s">
        <v>144</v>
      </c>
      <c r="AW120" s="12" t="s">
        <v>40</v>
      </c>
      <c r="AX120" s="12" t="s">
        <v>77</v>
      </c>
      <c r="AY120" s="231" t="s">
        <v>143</v>
      </c>
    </row>
    <row r="121" spans="2:51" s="13" customFormat="1" ht="13.5">
      <c r="B121" s="232"/>
      <c r="C121" s="233"/>
      <c r="D121" s="234" t="s">
        <v>155</v>
      </c>
      <c r="E121" s="235" t="s">
        <v>33</v>
      </c>
      <c r="F121" s="236" t="s">
        <v>200</v>
      </c>
      <c r="G121" s="233"/>
      <c r="H121" s="237">
        <v>37.5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155</v>
      </c>
      <c r="AU121" s="243" t="s">
        <v>144</v>
      </c>
      <c r="AV121" s="13" t="s">
        <v>153</v>
      </c>
      <c r="AW121" s="13" t="s">
        <v>40</v>
      </c>
      <c r="AX121" s="13" t="s">
        <v>85</v>
      </c>
      <c r="AY121" s="243" t="s">
        <v>143</v>
      </c>
    </row>
    <row r="122" spans="2:65" s="1" customFormat="1" ht="28.9" customHeight="1">
      <c r="B122" s="42"/>
      <c r="C122" s="197" t="s">
        <v>201</v>
      </c>
      <c r="D122" s="197" t="s">
        <v>148</v>
      </c>
      <c r="E122" s="198" t="s">
        <v>202</v>
      </c>
      <c r="F122" s="199" t="s">
        <v>203</v>
      </c>
      <c r="G122" s="200" t="s">
        <v>164</v>
      </c>
      <c r="H122" s="201">
        <v>8.4</v>
      </c>
      <c r="I122" s="202"/>
      <c r="J122" s="203">
        <f>ROUND(I122*H122,2)</f>
        <v>0</v>
      </c>
      <c r="K122" s="199" t="s">
        <v>33</v>
      </c>
      <c r="L122" s="62"/>
      <c r="M122" s="204" t="s">
        <v>33</v>
      </c>
      <c r="N122" s="205" t="s">
        <v>48</v>
      </c>
      <c r="O122" s="43"/>
      <c r="P122" s="206">
        <f>O122*H122</f>
        <v>0</v>
      </c>
      <c r="Q122" s="206">
        <v>0.010323</v>
      </c>
      <c r="R122" s="206">
        <f>Q122*H122</f>
        <v>0.0867132</v>
      </c>
      <c r="S122" s="206">
        <v>0</v>
      </c>
      <c r="T122" s="207">
        <f>S122*H122</f>
        <v>0</v>
      </c>
      <c r="AR122" s="24" t="s">
        <v>153</v>
      </c>
      <c r="AT122" s="24" t="s">
        <v>148</v>
      </c>
      <c r="AU122" s="24" t="s">
        <v>144</v>
      </c>
      <c r="AY122" s="24" t="s">
        <v>143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24" t="s">
        <v>85</v>
      </c>
      <c r="BK122" s="208">
        <f>ROUND(I122*H122,2)</f>
        <v>0</v>
      </c>
      <c r="BL122" s="24" t="s">
        <v>153</v>
      </c>
      <c r="BM122" s="24" t="s">
        <v>204</v>
      </c>
    </row>
    <row r="123" spans="2:51" s="11" customFormat="1" ht="13.5">
      <c r="B123" s="209"/>
      <c r="C123" s="210"/>
      <c r="D123" s="211" t="s">
        <v>155</v>
      </c>
      <c r="E123" s="212" t="s">
        <v>33</v>
      </c>
      <c r="F123" s="213" t="s">
        <v>505</v>
      </c>
      <c r="G123" s="210"/>
      <c r="H123" s="214">
        <v>8.4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155</v>
      </c>
      <c r="AU123" s="220" t="s">
        <v>144</v>
      </c>
      <c r="AV123" s="11" t="s">
        <v>87</v>
      </c>
      <c r="AW123" s="11" t="s">
        <v>40</v>
      </c>
      <c r="AX123" s="11" t="s">
        <v>85</v>
      </c>
      <c r="AY123" s="220" t="s">
        <v>143</v>
      </c>
    </row>
    <row r="124" spans="2:63" s="10" customFormat="1" ht="22.35" customHeight="1">
      <c r="B124" s="178"/>
      <c r="C124" s="179"/>
      <c r="D124" s="194" t="s">
        <v>76</v>
      </c>
      <c r="E124" s="195" t="s">
        <v>211</v>
      </c>
      <c r="F124" s="195" t="s">
        <v>212</v>
      </c>
      <c r="G124" s="179"/>
      <c r="H124" s="179"/>
      <c r="I124" s="182"/>
      <c r="J124" s="196">
        <f>BK124</f>
        <v>0</v>
      </c>
      <c r="K124" s="179"/>
      <c r="L124" s="184"/>
      <c r="M124" s="185"/>
      <c r="N124" s="186"/>
      <c r="O124" s="186"/>
      <c r="P124" s="187">
        <f>SUM(P125:P140)</f>
        <v>0</v>
      </c>
      <c r="Q124" s="186"/>
      <c r="R124" s="187">
        <f>SUM(R125:R140)</f>
        <v>0.265100814</v>
      </c>
      <c r="S124" s="186"/>
      <c r="T124" s="188">
        <f>SUM(T125:T140)</f>
        <v>0</v>
      </c>
      <c r="AR124" s="189" t="s">
        <v>85</v>
      </c>
      <c r="AT124" s="190" t="s">
        <v>76</v>
      </c>
      <c r="AU124" s="190" t="s">
        <v>87</v>
      </c>
      <c r="AY124" s="189" t="s">
        <v>143</v>
      </c>
      <c r="BK124" s="191">
        <f>SUM(BK125:BK140)</f>
        <v>0</v>
      </c>
    </row>
    <row r="125" spans="2:65" s="1" customFormat="1" ht="28.9" customHeight="1">
      <c r="B125" s="42"/>
      <c r="C125" s="197" t="s">
        <v>206</v>
      </c>
      <c r="D125" s="197" t="s">
        <v>148</v>
      </c>
      <c r="E125" s="198" t="s">
        <v>214</v>
      </c>
      <c r="F125" s="199" t="s">
        <v>215</v>
      </c>
      <c r="G125" s="200" t="s">
        <v>151</v>
      </c>
      <c r="H125" s="201">
        <v>22.658</v>
      </c>
      <c r="I125" s="202"/>
      <c r="J125" s="203">
        <f>ROUND(I125*H125,2)</f>
        <v>0</v>
      </c>
      <c r="K125" s="199" t="s">
        <v>152</v>
      </c>
      <c r="L125" s="62"/>
      <c r="M125" s="204" t="s">
        <v>33</v>
      </c>
      <c r="N125" s="205" t="s">
        <v>48</v>
      </c>
      <c r="O125" s="43"/>
      <c r="P125" s="206">
        <f>O125*H125</f>
        <v>0</v>
      </c>
      <c r="Q125" s="206">
        <v>0.00489</v>
      </c>
      <c r="R125" s="206">
        <f>Q125*H125</f>
        <v>0.11079762000000001</v>
      </c>
      <c r="S125" s="206">
        <v>0</v>
      </c>
      <c r="T125" s="207">
        <f>S125*H125</f>
        <v>0</v>
      </c>
      <c r="AR125" s="24" t="s">
        <v>153</v>
      </c>
      <c r="AT125" s="24" t="s">
        <v>148</v>
      </c>
      <c r="AU125" s="24" t="s">
        <v>144</v>
      </c>
      <c r="AY125" s="24" t="s">
        <v>143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4" t="s">
        <v>85</v>
      </c>
      <c r="BK125" s="208">
        <f>ROUND(I125*H125,2)</f>
        <v>0</v>
      </c>
      <c r="BL125" s="24" t="s">
        <v>153</v>
      </c>
      <c r="BM125" s="24" t="s">
        <v>216</v>
      </c>
    </row>
    <row r="126" spans="2:51" s="11" customFormat="1" ht="13.5">
      <c r="B126" s="209"/>
      <c r="C126" s="210"/>
      <c r="D126" s="211" t="s">
        <v>155</v>
      </c>
      <c r="E126" s="212" t="s">
        <v>33</v>
      </c>
      <c r="F126" s="213" t="s">
        <v>497</v>
      </c>
      <c r="G126" s="210"/>
      <c r="H126" s="214">
        <v>15.33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155</v>
      </c>
      <c r="AU126" s="220" t="s">
        <v>144</v>
      </c>
      <c r="AV126" s="11" t="s">
        <v>87</v>
      </c>
      <c r="AW126" s="11" t="s">
        <v>40</v>
      </c>
      <c r="AX126" s="11" t="s">
        <v>77</v>
      </c>
      <c r="AY126" s="220" t="s">
        <v>143</v>
      </c>
    </row>
    <row r="127" spans="2:51" s="11" customFormat="1" ht="13.5">
      <c r="B127" s="209"/>
      <c r="C127" s="210"/>
      <c r="D127" s="211" t="s">
        <v>155</v>
      </c>
      <c r="E127" s="212" t="s">
        <v>33</v>
      </c>
      <c r="F127" s="213" t="s">
        <v>498</v>
      </c>
      <c r="G127" s="210"/>
      <c r="H127" s="214">
        <v>1.68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155</v>
      </c>
      <c r="AU127" s="220" t="s">
        <v>144</v>
      </c>
      <c r="AV127" s="11" t="s">
        <v>87</v>
      </c>
      <c r="AW127" s="11" t="s">
        <v>40</v>
      </c>
      <c r="AX127" s="11" t="s">
        <v>77</v>
      </c>
      <c r="AY127" s="220" t="s">
        <v>143</v>
      </c>
    </row>
    <row r="128" spans="2:51" s="11" customFormat="1" ht="13.5">
      <c r="B128" s="209"/>
      <c r="C128" s="210"/>
      <c r="D128" s="211" t="s">
        <v>155</v>
      </c>
      <c r="E128" s="212" t="s">
        <v>33</v>
      </c>
      <c r="F128" s="213" t="s">
        <v>217</v>
      </c>
      <c r="G128" s="210"/>
      <c r="H128" s="214">
        <v>0.795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155</v>
      </c>
      <c r="AU128" s="220" t="s">
        <v>144</v>
      </c>
      <c r="AV128" s="11" t="s">
        <v>87</v>
      </c>
      <c r="AW128" s="11" t="s">
        <v>40</v>
      </c>
      <c r="AX128" s="11" t="s">
        <v>77</v>
      </c>
      <c r="AY128" s="220" t="s">
        <v>143</v>
      </c>
    </row>
    <row r="129" spans="2:51" s="11" customFormat="1" ht="13.5">
      <c r="B129" s="209"/>
      <c r="C129" s="210"/>
      <c r="D129" s="211" t="s">
        <v>155</v>
      </c>
      <c r="E129" s="212" t="s">
        <v>33</v>
      </c>
      <c r="F129" s="213" t="s">
        <v>506</v>
      </c>
      <c r="G129" s="210"/>
      <c r="H129" s="214">
        <v>2.903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155</v>
      </c>
      <c r="AU129" s="220" t="s">
        <v>144</v>
      </c>
      <c r="AV129" s="11" t="s">
        <v>87</v>
      </c>
      <c r="AW129" s="11" t="s">
        <v>40</v>
      </c>
      <c r="AX129" s="11" t="s">
        <v>77</v>
      </c>
      <c r="AY129" s="220" t="s">
        <v>143</v>
      </c>
    </row>
    <row r="130" spans="2:51" s="11" customFormat="1" ht="13.5">
      <c r="B130" s="209"/>
      <c r="C130" s="210"/>
      <c r="D130" s="211" t="s">
        <v>155</v>
      </c>
      <c r="E130" s="212" t="s">
        <v>33</v>
      </c>
      <c r="F130" s="213" t="s">
        <v>507</v>
      </c>
      <c r="G130" s="210"/>
      <c r="H130" s="214">
        <v>1.95</v>
      </c>
      <c r="I130" s="215"/>
      <c r="J130" s="210"/>
      <c r="K130" s="210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155</v>
      </c>
      <c r="AU130" s="220" t="s">
        <v>144</v>
      </c>
      <c r="AV130" s="11" t="s">
        <v>87</v>
      </c>
      <c r="AW130" s="11" t="s">
        <v>40</v>
      </c>
      <c r="AX130" s="11" t="s">
        <v>77</v>
      </c>
      <c r="AY130" s="220" t="s">
        <v>143</v>
      </c>
    </row>
    <row r="131" spans="2:51" s="13" customFormat="1" ht="13.5">
      <c r="B131" s="232"/>
      <c r="C131" s="233"/>
      <c r="D131" s="234" t="s">
        <v>155</v>
      </c>
      <c r="E131" s="235" t="s">
        <v>33</v>
      </c>
      <c r="F131" s="236" t="s">
        <v>291</v>
      </c>
      <c r="G131" s="233"/>
      <c r="H131" s="237">
        <v>22.658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155</v>
      </c>
      <c r="AU131" s="243" t="s">
        <v>144</v>
      </c>
      <c r="AV131" s="13" t="s">
        <v>153</v>
      </c>
      <c r="AW131" s="13" t="s">
        <v>40</v>
      </c>
      <c r="AX131" s="13" t="s">
        <v>85</v>
      </c>
      <c r="AY131" s="243" t="s">
        <v>143</v>
      </c>
    </row>
    <row r="132" spans="2:65" s="1" customFormat="1" ht="28.9" customHeight="1">
      <c r="B132" s="42"/>
      <c r="C132" s="197" t="s">
        <v>213</v>
      </c>
      <c r="D132" s="197" t="s">
        <v>148</v>
      </c>
      <c r="E132" s="198" t="s">
        <v>225</v>
      </c>
      <c r="F132" s="199" t="s">
        <v>226</v>
      </c>
      <c r="G132" s="200" t="s">
        <v>151</v>
      </c>
      <c r="H132" s="201">
        <v>22.658</v>
      </c>
      <c r="I132" s="202"/>
      <c r="J132" s="203">
        <f>ROUND(I132*H132,2)</f>
        <v>0</v>
      </c>
      <c r="K132" s="199" t="s">
        <v>152</v>
      </c>
      <c r="L132" s="62"/>
      <c r="M132" s="204" t="s">
        <v>33</v>
      </c>
      <c r="N132" s="205" t="s">
        <v>48</v>
      </c>
      <c r="O132" s="43"/>
      <c r="P132" s="206">
        <f>O132*H132</f>
        <v>0</v>
      </c>
      <c r="Q132" s="206">
        <v>0.000263</v>
      </c>
      <c r="R132" s="206">
        <f>Q132*H132</f>
        <v>0.005959054</v>
      </c>
      <c r="S132" s="206">
        <v>0</v>
      </c>
      <c r="T132" s="207">
        <f>S132*H132</f>
        <v>0</v>
      </c>
      <c r="AR132" s="24" t="s">
        <v>153</v>
      </c>
      <c r="AT132" s="24" t="s">
        <v>148</v>
      </c>
      <c r="AU132" s="24" t="s">
        <v>144</v>
      </c>
      <c r="AY132" s="24" t="s">
        <v>143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24" t="s">
        <v>85</v>
      </c>
      <c r="BK132" s="208">
        <f>ROUND(I132*H132,2)</f>
        <v>0</v>
      </c>
      <c r="BL132" s="24" t="s">
        <v>153</v>
      </c>
      <c r="BM132" s="24" t="s">
        <v>227</v>
      </c>
    </row>
    <row r="133" spans="2:65" s="1" customFormat="1" ht="28.9" customHeight="1">
      <c r="B133" s="42"/>
      <c r="C133" s="197" t="s">
        <v>224</v>
      </c>
      <c r="D133" s="197" t="s">
        <v>148</v>
      </c>
      <c r="E133" s="198" t="s">
        <v>229</v>
      </c>
      <c r="F133" s="199" t="s">
        <v>230</v>
      </c>
      <c r="G133" s="200" t="s">
        <v>151</v>
      </c>
      <c r="H133" s="201">
        <v>22.658</v>
      </c>
      <c r="I133" s="202"/>
      <c r="J133" s="203">
        <f>ROUND(I133*H133,2)</f>
        <v>0</v>
      </c>
      <c r="K133" s="199" t="s">
        <v>152</v>
      </c>
      <c r="L133" s="62"/>
      <c r="M133" s="204" t="s">
        <v>33</v>
      </c>
      <c r="N133" s="205" t="s">
        <v>48</v>
      </c>
      <c r="O133" s="43"/>
      <c r="P133" s="206">
        <f>O133*H133</f>
        <v>0</v>
      </c>
      <c r="Q133" s="206">
        <v>0.00268</v>
      </c>
      <c r="R133" s="206">
        <f>Q133*H133</f>
        <v>0.060723440000000004</v>
      </c>
      <c r="S133" s="206">
        <v>0</v>
      </c>
      <c r="T133" s="207">
        <f>S133*H133</f>
        <v>0</v>
      </c>
      <c r="AR133" s="24" t="s">
        <v>153</v>
      </c>
      <c r="AT133" s="24" t="s">
        <v>148</v>
      </c>
      <c r="AU133" s="24" t="s">
        <v>144</v>
      </c>
      <c r="AY133" s="24" t="s">
        <v>143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24" t="s">
        <v>85</v>
      </c>
      <c r="BK133" s="208">
        <f>ROUND(I133*H133,2)</f>
        <v>0</v>
      </c>
      <c r="BL133" s="24" t="s">
        <v>153</v>
      </c>
      <c r="BM133" s="24" t="s">
        <v>231</v>
      </c>
    </row>
    <row r="134" spans="2:65" s="1" customFormat="1" ht="28.9" customHeight="1">
      <c r="B134" s="42"/>
      <c r="C134" s="197" t="s">
        <v>228</v>
      </c>
      <c r="D134" s="197" t="s">
        <v>148</v>
      </c>
      <c r="E134" s="198" t="s">
        <v>233</v>
      </c>
      <c r="F134" s="199" t="s">
        <v>234</v>
      </c>
      <c r="G134" s="200" t="s">
        <v>151</v>
      </c>
      <c r="H134" s="201">
        <v>7.5</v>
      </c>
      <c r="I134" s="202"/>
      <c r="J134" s="203">
        <f>ROUND(I134*H134,2)</f>
        <v>0</v>
      </c>
      <c r="K134" s="199" t="s">
        <v>152</v>
      </c>
      <c r="L134" s="62"/>
      <c r="M134" s="204" t="s">
        <v>33</v>
      </c>
      <c r="N134" s="205" t="s">
        <v>48</v>
      </c>
      <c r="O134" s="43"/>
      <c r="P134" s="206">
        <f>O134*H134</f>
        <v>0</v>
      </c>
      <c r="Q134" s="206">
        <v>0.000121</v>
      </c>
      <c r="R134" s="206">
        <f>Q134*H134</f>
        <v>0.0009075</v>
      </c>
      <c r="S134" s="206">
        <v>0</v>
      </c>
      <c r="T134" s="207">
        <f>S134*H134</f>
        <v>0</v>
      </c>
      <c r="AR134" s="24" t="s">
        <v>153</v>
      </c>
      <c r="AT134" s="24" t="s">
        <v>148</v>
      </c>
      <c r="AU134" s="24" t="s">
        <v>144</v>
      </c>
      <c r="AY134" s="24" t="s">
        <v>143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24" t="s">
        <v>85</v>
      </c>
      <c r="BK134" s="208">
        <f>ROUND(I134*H134,2)</f>
        <v>0</v>
      </c>
      <c r="BL134" s="24" t="s">
        <v>153</v>
      </c>
      <c r="BM134" s="24" t="s">
        <v>235</v>
      </c>
    </row>
    <row r="135" spans="2:51" s="11" customFormat="1" ht="13.5">
      <c r="B135" s="209"/>
      <c r="C135" s="210"/>
      <c r="D135" s="211" t="s">
        <v>155</v>
      </c>
      <c r="E135" s="212" t="s">
        <v>33</v>
      </c>
      <c r="F135" s="213" t="s">
        <v>503</v>
      </c>
      <c r="G135" s="210"/>
      <c r="H135" s="214">
        <v>2.46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155</v>
      </c>
      <c r="AU135" s="220" t="s">
        <v>144</v>
      </c>
      <c r="AV135" s="11" t="s">
        <v>87</v>
      </c>
      <c r="AW135" s="11" t="s">
        <v>40</v>
      </c>
      <c r="AX135" s="11" t="s">
        <v>77</v>
      </c>
      <c r="AY135" s="220" t="s">
        <v>143</v>
      </c>
    </row>
    <row r="136" spans="2:51" s="11" customFormat="1" ht="13.5">
      <c r="B136" s="209"/>
      <c r="C136" s="210"/>
      <c r="D136" s="211" t="s">
        <v>155</v>
      </c>
      <c r="E136" s="212" t="s">
        <v>33</v>
      </c>
      <c r="F136" s="213" t="s">
        <v>504</v>
      </c>
      <c r="G136" s="210"/>
      <c r="H136" s="214">
        <v>5.04</v>
      </c>
      <c r="I136" s="215"/>
      <c r="J136" s="210"/>
      <c r="K136" s="210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155</v>
      </c>
      <c r="AU136" s="220" t="s">
        <v>144</v>
      </c>
      <c r="AV136" s="11" t="s">
        <v>87</v>
      </c>
      <c r="AW136" s="11" t="s">
        <v>40</v>
      </c>
      <c r="AX136" s="11" t="s">
        <v>77</v>
      </c>
      <c r="AY136" s="220" t="s">
        <v>143</v>
      </c>
    </row>
    <row r="137" spans="2:51" s="12" customFormat="1" ht="13.5">
      <c r="B137" s="221"/>
      <c r="C137" s="222"/>
      <c r="D137" s="211" t="s">
        <v>155</v>
      </c>
      <c r="E137" s="223" t="s">
        <v>33</v>
      </c>
      <c r="F137" s="224" t="s">
        <v>197</v>
      </c>
      <c r="G137" s="222"/>
      <c r="H137" s="225">
        <v>7.5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155</v>
      </c>
      <c r="AU137" s="231" t="s">
        <v>144</v>
      </c>
      <c r="AV137" s="12" t="s">
        <v>144</v>
      </c>
      <c r="AW137" s="12" t="s">
        <v>40</v>
      </c>
      <c r="AX137" s="12" t="s">
        <v>77</v>
      </c>
      <c r="AY137" s="231" t="s">
        <v>143</v>
      </c>
    </row>
    <row r="138" spans="2:51" s="13" customFormat="1" ht="13.5">
      <c r="B138" s="232"/>
      <c r="C138" s="233"/>
      <c r="D138" s="234" t="s">
        <v>155</v>
      </c>
      <c r="E138" s="235" t="s">
        <v>33</v>
      </c>
      <c r="F138" s="236" t="s">
        <v>200</v>
      </c>
      <c r="G138" s="233"/>
      <c r="H138" s="237">
        <v>7.5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155</v>
      </c>
      <c r="AU138" s="243" t="s">
        <v>144</v>
      </c>
      <c r="AV138" s="13" t="s">
        <v>153</v>
      </c>
      <c r="AW138" s="13" t="s">
        <v>40</v>
      </c>
      <c r="AX138" s="13" t="s">
        <v>85</v>
      </c>
      <c r="AY138" s="243" t="s">
        <v>143</v>
      </c>
    </row>
    <row r="139" spans="2:65" s="1" customFormat="1" ht="28.9" customHeight="1">
      <c r="B139" s="42"/>
      <c r="C139" s="197" t="s">
        <v>232</v>
      </c>
      <c r="D139" s="197" t="s">
        <v>148</v>
      </c>
      <c r="E139" s="198" t="s">
        <v>237</v>
      </c>
      <c r="F139" s="199" t="s">
        <v>238</v>
      </c>
      <c r="G139" s="200" t="s">
        <v>164</v>
      </c>
      <c r="H139" s="201">
        <v>8.4</v>
      </c>
      <c r="I139" s="202"/>
      <c r="J139" s="203">
        <f>ROUND(I139*H139,2)</f>
        <v>0</v>
      </c>
      <c r="K139" s="199" t="s">
        <v>152</v>
      </c>
      <c r="L139" s="62"/>
      <c r="M139" s="204" t="s">
        <v>33</v>
      </c>
      <c r="N139" s="205" t="s">
        <v>48</v>
      </c>
      <c r="O139" s="43"/>
      <c r="P139" s="206">
        <f>O139*H139</f>
        <v>0</v>
      </c>
      <c r="Q139" s="206">
        <v>0.010323</v>
      </c>
      <c r="R139" s="206">
        <f>Q139*H139</f>
        <v>0.0867132</v>
      </c>
      <c r="S139" s="206">
        <v>0</v>
      </c>
      <c r="T139" s="207">
        <f>S139*H139</f>
        <v>0</v>
      </c>
      <c r="AR139" s="24" t="s">
        <v>153</v>
      </c>
      <c r="AT139" s="24" t="s">
        <v>148</v>
      </c>
      <c r="AU139" s="24" t="s">
        <v>144</v>
      </c>
      <c r="AY139" s="24" t="s">
        <v>143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24" t="s">
        <v>85</v>
      </c>
      <c r="BK139" s="208">
        <f>ROUND(I139*H139,2)</f>
        <v>0</v>
      </c>
      <c r="BL139" s="24" t="s">
        <v>153</v>
      </c>
      <c r="BM139" s="24" t="s">
        <v>239</v>
      </c>
    </row>
    <row r="140" spans="2:51" s="11" customFormat="1" ht="13.5">
      <c r="B140" s="209"/>
      <c r="C140" s="210"/>
      <c r="D140" s="211" t="s">
        <v>155</v>
      </c>
      <c r="E140" s="212" t="s">
        <v>33</v>
      </c>
      <c r="F140" s="213" t="s">
        <v>508</v>
      </c>
      <c r="G140" s="210"/>
      <c r="H140" s="214">
        <v>8.4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155</v>
      </c>
      <c r="AU140" s="220" t="s">
        <v>144</v>
      </c>
      <c r="AV140" s="11" t="s">
        <v>87</v>
      </c>
      <c r="AW140" s="11" t="s">
        <v>40</v>
      </c>
      <c r="AX140" s="11" t="s">
        <v>85</v>
      </c>
      <c r="AY140" s="220" t="s">
        <v>143</v>
      </c>
    </row>
    <row r="141" spans="2:63" s="10" customFormat="1" ht="29.85" customHeight="1">
      <c r="B141" s="178"/>
      <c r="C141" s="179"/>
      <c r="D141" s="180" t="s">
        <v>76</v>
      </c>
      <c r="E141" s="192" t="s">
        <v>213</v>
      </c>
      <c r="F141" s="192" t="s">
        <v>243</v>
      </c>
      <c r="G141" s="179"/>
      <c r="H141" s="179"/>
      <c r="I141" s="182"/>
      <c r="J141" s="193">
        <f>BK141</f>
        <v>0</v>
      </c>
      <c r="K141" s="179"/>
      <c r="L141" s="184"/>
      <c r="M141" s="185"/>
      <c r="N141" s="186"/>
      <c r="O141" s="186"/>
      <c r="P141" s="187">
        <f>P142+P149+P151+P180</f>
        <v>0</v>
      </c>
      <c r="Q141" s="186"/>
      <c r="R141" s="187">
        <f>R142+R149+R151+R180</f>
        <v>0.0035099999999999997</v>
      </c>
      <c r="S141" s="186"/>
      <c r="T141" s="188">
        <f>T142+T149+T151+T180</f>
        <v>0.8675215000000001</v>
      </c>
      <c r="AR141" s="189" t="s">
        <v>85</v>
      </c>
      <c r="AT141" s="190" t="s">
        <v>76</v>
      </c>
      <c r="AU141" s="190" t="s">
        <v>85</v>
      </c>
      <c r="AY141" s="189" t="s">
        <v>143</v>
      </c>
      <c r="BK141" s="191">
        <f>BK142+BK149+BK151+BK180</f>
        <v>0</v>
      </c>
    </row>
    <row r="142" spans="2:63" s="10" customFormat="1" ht="14.85" customHeight="1">
      <c r="B142" s="178"/>
      <c r="C142" s="179"/>
      <c r="D142" s="194" t="s">
        <v>76</v>
      </c>
      <c r="E142" s="195" t="s">
        <v>244</v>
      </c>
      <c r="F142" s="195" t="s">
        <v>245</v>
      </c>
      <c r="G142" s="179"/>
      <c r="H142" s="179"/>
      <c r="I142" s="182"/>
      <c r="J142" s="196">
        <f>BK142</f>
        <v>0</v>
      </c>
      <c r="K142" s="179"/>
      <c r="L142" s="184"/>
      <c r="M142" s="185"/>
      <c r="N142" s="186"/>
      <c r="O142" s="186"/>
      <c r="P142" s="187">
        <f>SUM(P143:P148)</f>
        <v>0</v>
      </c>
      <c r="Q142" s="186"/>
      <c r="R142" s="187">
        <f>SUM(R143:R148)</f>
        <v>0.0035099999999999997</v>
      </c>
      <c r="S142" s="186"/>
      <c r="T142" s="188">
        <f>SUM(T143:T148)</f>
        <v>0</v>
      </c>
      <c r="AR142" s="189" t="s">
        <v>85</v>
      </c>
      <c r="AT142" s="190" t="s">
        <v>76</v>
      </c>
      <c r="AU142" s="190" t="s">
        <v>87</v>
      </c>
      <c r="AY142" s="189" t="s">
        <v>143</v>
      </c>
      <c r="BK142" s="191">
        <f>SUM(BK143:BK148)</f>
        <v>0</v>
      </c>
    </row>
    <row r="143" spans="2:65" s="1" customFormat="1" ht="28.9" customHeight="1">
      <c r="B143" s="42"/>
      <c r="C143" s="197" t="s">
        <v>236</v>
      </c>
      <c r="D143" s="197" t="s">
        <v>148</v>
      </c>
      <c r="E143" s="198" t="s">
        <v>439</v>
      </c>
      <c r="F143" s="199" t="s">
        <v>440</v>
      </c>
      <c r="G143" s="200" t="s">
        <v>151</v>
      </c>
      <c r="H143" s="201">
        <v>27</v>
      </c>
      <c r="I143" s="202"/>
      <c r="J143" s="203">
        <f>ROUND(I143*H143,2)</f>
        <v>0</v>
      </c>
      <c r="K143" s="199" t="s">
        <v>152</v>
      </c>
      <c r="L143" s="62"/>
      <c r="M143" s="204" t="s">
        <v>33</v>
      </c>
      <c r="N143" s="205" t="s">
        <v>48</v>
      </c>
      <c r="O143" s="43"/>
      <c r="P143" s="206">
        <f>O143*H143</f>
        <v>0</v>
      </c>
      <c r="Q143" s="206">
        <v>0.00013</v>
      </c>
      <c r="R143" s="206">
        <f>Q143*H143</f>
        <v>0.0035099999999999997</v>
      </c>
      <c r="S143" s="206">
        <v>0</v>
      </c>
      <c r="T143" s="207">
        <f>S143*H143</f>
        <v>0</v>
      </c>
      <c r="AR143" s="24" t="s">
        <v>153</v>
      </c>
      <c r="AT143" s="24" t="s">
        <v>148</v>
      </c>
      <c r="AU143" s="24" t="s">
        <v>144</v>
      </c>
      <c r="AY143" s="24" t="s">
        <v>143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24" t="s">
        <v>85</v>
      </c>
      <c r="BK143" s="208">
        <f>ROUND(I143*H143,2)</f>
        <v>0</v>
      </c>
      <c r="BL143" s="24" t="s">
        <v>153</v>
      </c>
      <c r="BM143" s="24" t="s">
        <v>441</v>
      </c>
    </row>
    <row r="144" spans="2:51" s="11" customFormat="1" ht="13.5">
      <c r="B144" s="209"/>
      <c r="C144" s="210"/>
      <c r="D144" s="234" t="s">
        <v>155</v>
      </c>
      <c r="E144" s="247" t="s">
        <v>33</v>
      </c>
      <c r="F144" s="248" t="s">
        <v>509</v>
      </c>
      <c r="G144" s="210"/>
      <c r="H144" s="249">
        <v>27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155</v>
      </c>
      <c r="AU144" s="220" t="s">
        <v>144</v>
      </c>
      <c r="AV144" s="11" t="s">
        <v>87</v>
      </c>
      <c r="AW144" s="11" t="s">
        <v>40</v>
      </c>
      <c r="AX144" s="11" t="s">
        <v>85</v>
      </c>
      <c r="AY144" s="220" t="s">
        <v>143</v>
      </c>
    </row>
    <row r="145" spans="2:65" s="1" customFormat="1" ht="28.9" customHeight="1">
      <c r="B145" s="42"/>
      <c r="C145" s="197" t="s">
        <v>246</v>
      </c>
      <c r="D145" s="197" t="s">
        <v>148</v>
      </c>
      <c r="E145" s="198" t="s">
        <v>260</v>
      </c>
      <c r="F145" s="199" t="s">
        <v>261</v>
      </c>
      <c r="G145" s="200" t="s">
        <v>262</v>
      </c>
      <c r="H145" s="201">
        <v>1</v>
      </c>
      <c r="I145" s="202"/>
      <c r="J145" s="203">
        <f>ROUND(I145*H145,2)</f>
        <v>0</v>
      </c>
      <c r="K145" s="199" t="s">
        <v>152</v>
      </c>
      <c r="L145" s="62"/>
      <c r="M145" s="204" t="s">
        <v>33</v>
      </c>
      <c r="N145" s="205" t="s">
        <v>48</v>
      </c>
      <c r="O145" s="43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AR145" s="24" t="s">
        <v>153</v>
      </c>
      <c r="AT145" s="24" t="s">
        <v>148</v>
      </c>
      <c r="AU145" s="24" t="s">
        <v>144</v>
      </c>
      <c r="AY145" s="24" t="s">
        <v>143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24" t="s">
        <v>85</v>
      </c>
      <c r="BK145" s="208">
        <f>ROUND(I145*H145,2)</f>
        <v>0</v>
      </c>
      <c r="BL145" s="24" t="s">
        <v>153</v>
      </c>
      <c r="BM145" s="24" t="s">
        <v>263</v>
      </c>
    </row>
    <row r="146" spans="2:65" s="1" customFormat="1" ht="28.9" customHeight="1">
      <c r="B146" s="42"/>
      <c r="C146" s="197" t="s">
        <v>10</v>
      </c>
      <c r="D146" s="197" t="s">
        <v>148</v>
      </c>
      <c r="E146" s="198" t="s">
        <v>265</v>
      </c>
      <c r="F146" s="199" t="s">
        <v>443</v>
      </c>
      <c r="G146" s="200" t="s">
        <v>262</v>
      </c>
      <c r="H146" s="201">
        <v>30</v>
      </c>
      <c r="I146" s="202"/>
      <c r="J146" s="203">
        <f>ROUND(I146*H146,2)</f>
        <v>0</v>
      </c>
      <c r="K146" s="199" t="s">
        <v>152</v>
      </c>
      <c r="L146" s="62"/>
      <c r="M146" s="204" t="s">
        <v>33</v>
      </c>
      <c r="N146" s="205" t="s">
        <v>48</v>
      </c>
      <c r="O146" s="43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AR146" s="24" t="s">
        <v>153</v>
      </c>
      <c r="AT146" s="24" t="s">
        <v>148</v>
      </c>
      <c r="AU146" s="24" t="s">
        <v>144</v>
      </c>
      <c r="AY146" s="24" t="s">
        <v>143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24" t="s">
        <v>85</v>
      </c>
      <c r="BK146" s="208">
        <f>ROUND(I146*H146,2)</f>
        <v>0</v>
      </c>
      <c r="BL146" s="24" t="s">
        <v>153</v>
      </c>
      <c r="BM146" s="24" t="s">
        <v>267</v>
      </c>
    </row>
    <row r="147" spans="2:51" s="11" customFormat="1" ht="13.5">
      <c r="B147" s="209"/>
      <c r="C147" s="210"/>
      <c r="D147" s="234" t="s">
        <v>155</v>
      </c>
      <c r="E147" s="247" t="s">
        <v>33</v>
      </c>
      <c r="F147" s="248" t="s">
        <v>444</v>
      </c>
      <c r="G147" s="210"/>
      <c r="H147" s="249">
        <v>30</v>
      </c>
      <c r="I147" s="215"/>
      <c r="J147" s="210"/>
      <c r="K147" s="210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155</v>
      </c>
      <c r="AU147" s="220" t="s">
        <v>144</v>
      </c>
      <c r="AV147" s="11" t="s">
        <v>87</v>
      </c>
      <c r="AW147" s="11" t="s">
        <v>40</v>
      </c>
      <c r="AX147" s="11" t="s">
        <v>85</v>
      </c>
      <c r="AY147" s="220" t="s">
        <v>143</v>
      </c>
    </row>
    <row r="148" spans="2:65" s="1" customFormat="1" ht="28.9" customHeight="1">
      <c r="B148" s="42"/>
      <c r="C148" s="197" t="s">
        <v>255</v>
      </c>
      <c r="D148" s="197" t="s">
        <v>148</v>
      </c>
      <c r="E148" s="198" t="s">
        <v>270</v>
      </c>
      <c r="F148" s="199" t="s">
        <v>271</v>
      </c>
      <c r="G148" s="200" t="s">
        <v>262</v>
      </c>
      <c r="H148" s="201">
        <v>1</v>
      </c>
      <c r="I148" s="202"/>
      <c r="J148" s="203">
        <f>ROUND(I148*H148,2)</f>
        <v>0</v>
      </c>
      <c r="K148" s="199" t="s">
        <v>152</v>
      </c>
      <c r="L148" s="62"/>
      <c r="M148" s="204" t="s">
        <v>33</v>
      </c>
      <c r="N148" s="205" t="s">
        <v>48</v>
      </c>
      <c r="O148" s="43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AR148" s="24" t="s">
        <v>153</v>
      </c>
      <c r="AT148" s="24" t="s">
        <v>148</v>
      </c>
      <c r="AU148" s="24" t="s">
        <v>144</v>
      </c>
      <c r="AY148" s="24" t="s">
        <v>143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24" t="s">
        <v>85</v>
      </c>
      <c r="BK148" s="208">
        <f>ROUND(I148*H148,2)</f>
        <v>0</v>
      </c>
      <c r="BL148" s="24" t="s">
        <v>153</v>
      </c>
      <c r="BM148" s="24" t="s">
        <v>272</v>
      </c>
    </row>
    <row r="149" spans="2:63" s="10" customFormat="1" ht="22.35" customHeight="1">
      <c r="B149" s="178"/>
      <c r="C149" s="179"/>
      <c r="D149" s="194" t="s">
        <v>76</v>
      </c>
      <c r="E149" s="195" t="s">
        <v>273</v>
      </c>
      <c r="F149" s="195" t="s">
        <v>274</v>
      </c>
      <c r="G149" s="179"/>
      <c r="H149" s="179"/>
      <c r="I149" s="182"/>
      <c r="J149" s="196">
        <f>BK149</f>
        <v>0</v>
      </c>
      <c r="K149" s="179"/>
      <c r="L149" s="184"/>
      <c r="M149" s="185"/>
      <c r="N149" s="186"/>
      <c r="O149" s="186"/>
      <c r="P149" s="187">
        <f>P150</f>
        <v>0</v>
      </c>
      <c r="Q149" s="186"/>
      <c r="R149" s="187">
        <f>R150</f>
        <v>0</v>
      </c>
      <c r="S149" s="186"/>
      <c r="T149" s="188">
        <f>T150</f>
        <v>0</v>
      </c>
      <c r="AR149" s="189" t="s">
        <v>85</v>
      </c>
      <c r="AT149" s="190" t="s">
        <v>76</v>
      </c>
      <c r="AU149" s="190" t="s">
        <v>87</v>
      </c>
      <c r="AY149" s="189" t="s">
        <v>143</v>
      </c>
      <c r="BK149" s="191">
        <f>BK150</f>
        <v>0</v>
      </c>
    </row>
    <row r="150" spans="2:65" s="1" customFormat="1" ht="20.45" customHeight="1">
      <c r="B150" s="42"/>
      <c r="C150" s="197" t="s">
        <v>259</v>
      </c>
      <c r="D150" s="197" t="s">
        <v>148</v>
      </c>
      <c r="E150" s="198" t="s">
        <v>276</v>
      </c>
      <c r="F150" s="199" t="s">
        <v>277</v>
      </c>
      <c r="G150" s="200" t="s">
        <v>278</v>
      </c>
      <c r="H150" s="201">
        <v>1</v>
      </c>
      <c r="I150" s="202"/>
      <c r="J150" s="203">
        <f>ROUND(I150*H150,2)</f>
        <v>0</v>
      </c>
      <c r="K150" s="199" t="s">
        <v>33</v>
      </c>
      <c r="L150" s="62"/>
      <c r="M150" s="204" t="s">
        <v>33</v>
      </c>
      <c r="N150" s="205" t="s">
        <v>48</v>
      </c>
      <c r="O150" s="43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AR150" s="24" t="s">
        <v>153</v>
      </c>
      <c r="AT150" s="24" t="s">
        <v>148</v>
      </c>
      <c r="AU150" s="24" t="s">
        <v>144</v>
      </c>
      <c r="AY150" s="24" t="s">
        <v>143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24" t="s">
        <v>85</v>
      </c>
      <c r="BK150" s="208">
        <f>ROUND(I150*H150,2)</f>
        <v>0</v>
      </c>
      <c r="BL150" s="24" t="s">
        <v>153</v>
      </c>
      <c r="BM150" s="24" t="s">
        <v>279</v>
      </c>
    </row>
    <row r="151" spans="2:63" s="10" customFormat="1" ht="22.35" customHeight="1">
      <c r="B151" s="178"/>
      <c r="C151" s="179"/>
      <c r="D151" s="194" t="s">
        <v>76</v>
      </c>
      <c r="E151" s="195" t="s">
        <v>280</v>
      </c>
      <c r="F151" s="195" t="s">
        <v>281</v>
      </c>
      <c r="G151" s="179"/>
      <c r="H151" s="179"/>
      <c r="I151" s="182"/>
      <c r="J151" s="196">
        <f>BK151</f>
        <v>0</v>
      </c>
      <c r="K151" s="179"/>
      <c r="L151" s="184"/>
      <c r="M151" s="185"/>
      <c r="N151" s="186"/>
      <c r="O151" s="186"/>
      <c r="P151" s="187">
        <f>SUM(P152:P179)</f>
        <v>0</v>
      </c>
      <c r="Q151" s="186"/>
      <c r="R151" s="187">
        <f>SUM(R152:R179)</f>
        <v>0</v>
      </c>
      <c r="S151" s="186"/>
      <c r="T151" s="188">
        <f>SUM(T152:T179)</f>
        <v>0.8675215000000001</v>
      </c>
      <c r="AR151" s="189" t="s">
        <v>85</v>
      </c>
      <c r="AT151" s="190" t="s">
        <v>76</v>
      </c>
      <c r="AU151" s="190" t="s">
        <v>87</v>
      </c>
      <c r="AY151" s="189" t="s">
        <v>143</v>
      </c>
      <c r="BK151" s="191">
        <f>SUM(BK152:BK179)</f>
        <v>0</v>
      </c>
    </row>
    <row r="152" spans="2:65" s="1" customFormat="1" ht="28.9" customHeight="1">
      <c r="B152" s="42"/>
      <c r="C152" s="197" t="s">
        <v>264</v>
      </c>
      <c r="D152" s="197" t="s">
        <v>148</v>
      </c>
      <c r="E152" s="198" t="s">
        <v>282</v>
      </c>
      <c r="F152" s="199" t="s">
        <v>283</v>
      </c>
      <c r="G152" s="200" t="s">
        <v>151</v>
      </c>
      <c r="H152" s="201">
        <v>2.46</v>
      </c>
      <c r="I152" s="202"/>
      <c r="J152" s="203">
        <f>ROUND(I152*H152,2)</f>
        <v>0</v>
      </c>
      <c r="K152" s="199" t="s">
        <v>152</v>
      </c>
      <c r="L152" s="62"/>
      <c r="M152" s="204" t="s">
        <v>33</v>
      </c>
      <c r="N152" s="205" t="s">
        <v>48</v>
      </c>
      <c r="O152" s="43"/>
      <c r="P152" s="206">
        <f>O152*H152</f>
        <v>0</v>
      </c>
      <c r="Q152" s="206">
        <v>0</v>
      </c>
      <c r="R152" s="206">
        <f>Q152*H152</f>
        <v>0</v>
      </c>
      <c r="S152" s="206">
        <v>0.034</v>
      </c>
      <c r="T152" s="207">
        <f>S152*H152</f>
        <v>0.08364</v>
      </c>
      <c r="AR152" s="24" t="s">
        <v>153</v>
      </c>
      <c r="AT152" s="24" t="s">
        <v>148</v>
      </c>
      <c r="AU152" s="24" t="s">
        <v>144</v>
      </c>
      <c r="AY152" s="24" t="s">
        <v>143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24" t="s">
        <v>85</v>
      </c>
      <c r="BK152" s="208">
        <f>ROUND(I152*H152,2)</f>
        <v>0</v>
      </c>
      <c r="BL152" s="24" t="s">
        <v>153</v>
      </c>
      <c r="BM152" s="24" t="s">
        <v>284</v>
      </c>
    </row>
    <row r="153" spans="2:51" s="11" customFormat="1" ht="13.5">
      <c r="B153" s="209"/>
      <c r="C153" s="210"/>
      <c r="D153" s="234" t="s">
        <v>155</v>
      </c>
      <c r="E153" s="247" t="s">
        <v>33</v>
      </c>
      <c r="F153" s="248" t="s">
        <v>510</v>
      </c>
      <c r="G153" s="210"/>
      <c r="H153" s="249">
        <v>2.46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155</v>
      </c>
      <c r="AU153" s="220" t="s">
        <v>144</v>
      </c>
      <c r="AV153" s="11" t="s">
        <v>87</v>
      </c>
      <c r="AW153" s="11" t="s">
        <v>40</v>
      </c>
      <c r="AX153" s="11" t="s">
        <v>85</v>
      </c>
      <c r="AY153" s="220" t="s">
        <v>143</v>
      </c>
    </row>
    <row r="154" spans="2:65" s="1" customFormat="1" ht="20.45" customHeight="1">
      <c r="B154" s="42"/>
      <c r="C154" s="197" t="s">
        <v>269</v>
      </c>
      <c r="D154" s="197" t="s">
        <v>148</v>
      </c>
      <c r="E154" s="198" t="s">
        <v>288</v>
      </c>
      <c r="F154" s="199" t="s">
        <v>289</v>
      </c>
      <c r="G154" s="200" t="s">
        <v>151</v>
      </c>
      <c r="H154" s="201">
        <v>17.01</v>
      </c>
      <c r="I154" s="202"/>
      <c r="J154" s="203">
        <f>ROUND(I154*H154,2)</f>
        <v>0</v>
      </c>
      <c r="K154" s="199" t="s">
        <v>152</v>
      </c>
      <c r="L154" s="62"/>
      <c r="M154" s="204" t="s">
        <v>33</v>
      </c>
      <c r="N154" s="205" t="s">
        <v>48</v>
      </c>
      <c r="O154" s="43"/>
      <c r="P154" s="206">
        <f>O154*H154</f>
        <v>0</v>
      </c>
      <c r="Q154" s="206">
        <v>0</v>
      </c>
      <c r="R154" s="206">
        <f>Q154*H154</f>
        <v>0</v>
      </c>
      <c r="S154" s="206">
        <v>0.01695</v>
      </c>
      <c r="T154" s="207">
        <f>S154*H154</f>
        <v>0.2883195</v>
      </c>
      <c r="AR154" s="24" t="s">
        <v>153</v>
      </c>
      <c r="AT154" s="24" t="s">
        <v>148</v>
      </c>
      <c r="AU154" s="24" t="s">
        <v>144</v>
      </c>
      <c r="AY154" s="24" t="s">
        <v>143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24" t="s">
        <v>85</v>
      </c>
      <c r="BK154" s="208">
        <f>ROUND(I154*H154,2)</f>
        <v>0</v>
      </c>
      <c r="BL154" s="24" t="s">
        <v>153</v>
      </c>
      <c r="BM154" s="24" t="s">
        <v>290</v>
      </c>
    </row>
    <row r="155" spans="2:51" s="11" customFormat="1" ht="13.5">
      <c r="B155" s="209"/>
      <c r="C155" s="210"/>
      <c r="D155" s="211" t="s">
        <v>155</v>
      </c>
      <c r="E155" s="212" t="s">
        <v>33</v>
      </c>
      <c r="F155" s="213" t="s">
        <v>497</v>
      </c>
      <c r="G155" s="210"/>
      <c r="H155" s="214">
        <v>15.33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155</v>
      </c>
      <c r="AU155" s="220" t="s">
        <v>144</v>
      </c>
      <c r="AV155" s="11" t="s">
        <v>87</v>
      </c>
      <c r="AW155" s="11" t="s">
        <v>40</v>
      </c>
      <c r="AX155" s="11" t="s">
        <v>77</v>
      </c>
      <c r="AY155" s="220" t="s">
        <v>143</v>
      </c>
    </row>
    <row r="156" spans="2:51" s="11" customFormat="1" ht="13.5">
      <c r="B156" s="209"/>
      <c r="C156" s="210"/>
      <c r="D156" s="211" t="s">
        <v>155</v>
      </c>
      <c r="E156" s="212" t="s">
        <v>33</v>
      </c>
      <c r="F156" s="213" t="s">
        <v>498</v>
      </c>
      <c r="G156" s="210"/>
      <c r="H156" s="214">
        <v>1.68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155</v>
      </c>
      <c r="AU156" s="220" t="s">
        <v>144</v>
      </c>
      <c r="AV156" s="11" t="s">
        <v>87</v>
      </c>
      <c r="AW156" s="11" t="s">
        <v>40</v>
      </c>
      <c r="AX156" s="11" t="s">
        <v>77</v>
      </c>
      <c r="AY156" s="220" t="s">
        <v>143</v>
      </c>
    </row>
    <row r="157" spans="2:51" s="13" customFormat="1" ht="13.5">
      <c r="B157" s="232"/>
      <c r="C157" s="233"/>
      <c r="D157" s="234" t="s">
        <v>155</v>
      </c>
      <c r="E157" s="235" t="s">
        <v>33</v>
      </c>
      <c r="F157" s="236" t="s">
        <v>291</v>
      </c>
      <c r="G157" s="233"/>
      <c r="H157" s="237">
        <v>17.01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155</v>
      </c>
      <c r="AU157" s="243" t="s">
        <v>144</v>
      </c>
      <c r="AV157" s="13" t="s">
        <v>153</v>
      </c>
      <c r="AW157" s="13" t="s">
        <v>40</v>
      </c>
      <c r="AX157" s="13" t="s">
        <v>85</v>
      </c>
      <c r="AY157" s="243" t="s">
        <v>143</v>
      </c>
    </row>
    <row r="158" spans="2:65" s="1" customFormat="1" ht="40.15" customHeight="1">
      <c r="B158" s="42"/>
      <c r="C158" s="197" t="s">
        <v>275</v>
      </c>
      <c r="D158" s="197" t="s">
        <v>148</v>
      </c>
      <c r="E158" s="198" t="s">
        <v>293</v>
      </c>
      <c r="F158" s="199" t="s">
        <v>294</v>
      </c>
      <c r="G158" s="200" t="s">
        <v>151</v>
      </c>
      <c r="H158" s="201">
        <v>17.01</v>
      </c>
      <c r="I158" s="202"/>
      <c r="J158" s="203">
        <f>ROUND(I158*H158,2)</f>
        <v>0</v>
      </c>
      <c r="K158" s="199" t="s">
        <v>152</v>
      </c>
      <c r="L158" s="62"/>
      <c r="M158" s="204" t="s">
        <v>33</v>
      </c>
      <c r="N158" s="205" t="s">
        <v>48</v>
      </c>
      <c r="O158" s="43"/>
      <c r="P158" s="206">
        <f>O158*H158</f>
        <v>0</v>
      </c>
      <c r="Q158" s="206">
        <v>0</v>
      </c>
      <c r="R158" s="206">
        <f>Q158*H158</f>
        <v>0</v>
      </c>
      <c r="S158" s="206">
        <v>0.00175</v>
      </c>
      <c r="T158" s="207">
        <f>S158*H158</f>
        <v>0.029767500000000002</v>
      </c>
      <c r="AR158" s="24" t="s">
        <v>153</v>
      </c>
      <c r="AT158" s="24" t="s">
        <v>148</v>
      </c>
      <c r="AU158" s="24" t="s">
        <v>144</v>
      </c>
      <c r="AY158" s="24" t="s">
        <v>143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24" t="s">
        <v>85</v>
      </c>
      <c r="BK158" s="208">
        <f>ROUND(I158*H158,2)</f>
        <v>0</v>
      </c>
      <c r="BL158" s="24" t="s">
        <v>153</v>
      </c>
      <c r="BM158" s="24" t="s">
        <v>295</v>
      </c>
    </row>
    <row r="159" spans="2:51" s="11" customFormat="1" ht="13.5">
      <c r="B159" s="209"/>
      <c r="C159" s="210"/>
      <c r="D159" s="211" t="s">
        <v>155</v>
      </c>
      <c r="E159" s="212" t="s">
        <v>33</v>
      </c>
      <c r="F159" s="213" t="s">
        <v>497</v>
      </c>
      <c r="G159" s="210"/>
      <c r="H159" s="214">
        <v>15.33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155</v>
      </c>
      <c r="AU159" s="220" t="s">
        <v>144</v>
      </c>
      <c r="AV159" s="11" t="s">
        <v>87</v>
      </c>
      <c r="AW159" s="11" t="s">
        <v>40</v>
      </c>
      <c r="AX159" s="11" t="s">
        <v>77</v>
      </c>
      <c r="AY159" s="220" t="s">
        <v>143</v>
      </c>
    </row>
    <row r="160" spans="2:51" s="11" customFormat="1" ht="13.5">
      <c r="B160" s="209"/>
      <c r="C160" s="210"/>
      <c r="D160" s="211" t="s">
        <v>155</v>
      </c>
      <c r="E160" s="212" t="s">
        <v>33</v>
      </c>
      <c r="F160" s="213" t="s">
        <v>498</v>
      </c>
      <c r="G160" s="210"/>
      <c r="H160" s="214">
        <v>1.68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155</v>
      </c>
      <c r="AU160" s="220" t="s">
        <v>144</v>
      </c>
      <c r="AV160" s="11" t="s">
        <v>87</v>
      </c>
      <c r="AW160" s="11" t="s">
        <v>40</v>
      </c>
      <c r="AX160" s="11" t="s">
        <v>77</v>
      </c>
      <c r="AY160" s="220" t="s">
        <v>143</v>
      </c>
    </row>
    <row r="161" spans="2:51" s="13" customFormat="1" ht="13.5">
      <c r="B161" s="232"/>
      <c r="C161" s="233"/>
      <c r="D161" s="234" t="s">
        <v>155</v>
      </c>
      <c r="E161" s="235" t="s">
        <v>33</v>
      </c>
      <c r="F161" s="236" t="s">
        <v>291</v>
      </c>
      <c r="G161" s="233"/>
      <c r="H161" s="237">
        <v>17.01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155</v>
      </c>
      <c r="AU161" s="243" t="s">
        <v>144</v>
      </c>
      <c r="AV161" s="13" t="s">
        <v>153</v>
      </c>
      <c r="AW161" s="13" t="s">
        <v>40</v>
      </c>
      <c r="AX161" s="13" t="s">
        <v>85</v>
      </c>
      <c r="AY161" s="243" t="s">
        <v>143</v>
      </c>
    </row>
    <row r="162" spans="2:65" s="1" customFormat="1" ht="20.45" customHeight="1">
      <c r="B162" s="42"/>
      <c r="C162" s="197" t="s">
        <v>9</v>
      </c>
      <c r="D162" s="197" t="s">
        <v>148</v>
      </c>
      <c r="E162" s="198" t="s">
        <v>297</v>
      </c>
      <c r="F162" s="199" t="s">
        <v>298</v>
      </c>
      <c r="G162" s="200" t="s">
        <v>151</v>
      </c>
      <c r="H162" s="201">
        <v>4.83</v>
      </c>
      <c r="I162" s="202"/>
      <c r="J162" s="203">
        <f>ROUND(I162*H162,2)</f>
        <v>0</v>
      </c>
      <c r="K162" s="199" t="s">
        <v>152</v>
      </c>
      <c r="L162" s="62"/>
      <c r="M162" s="204" t="s">
        <v>33</v>
      </c>
      <c r="N162" s="205" t="s">
        <v>48</v>
      </c>
      <c r="O162" s="43"/>
      <c r="P162" s="206">
        <f>O162*H162</f>
        <v>0</v>
      </c>
      <c r="Q162" s="206">
        <v>0</v>
      </c>
      <c r="R162" s="206">
        <f>Q162*H162</f>
        <v>0</v>
      </c>
      <c r="S162" s="206">
        <v>0.02465</v>
      </c>
      <c r="T162" s="207">
        <f>S162*H162</f>
        <v>0.1190595</v>
      </c>
      <c r="AR162" s="24" t="s">
        <v>153</v>
      </c>
      <c r="AT162" s="24" t="s">
        <v>148</v>
      </c>
      <c r="AU162" s="24" t="s">
        <v>144</v>
      </c>
      <c r="AY162" s="24" t="s">
        <v>143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24" t="s">
        <v>85</v>
      </c>
      <c r="BK162" s="208">
        <f>ROUND(I162*H162,2)</f>
        <v>0</v>
      </c>
      <c r="BL162" s="24" t="s">
        <v>153</v>
      </c>
      <c r="BM162" s="24" t="s">
        <v>458</v>
      </c>
    </row>
    <row r="163" spans="2:51" s="11" customFormat="1" ht="13.5">
      <c r="B163" s="209"/>
      <c r="C163" s="210"/>
      <c r="D163" s="211" t="s">
        <v>155</v>
      </c>
      <c r="E163" s="212" t="s">
        <v>33</v>
      </c>
      <c r="F163" s="213" t="s">
        <v>511</v>
      </c>
      <c r="G163" s="210"/>
      <c r="H163" s="214">
        <v>3.15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155</v>
      </c>
      <c r="AU163" s="220" t="s">
        <v>144</v>
      </c>
      <c r="AV163" s="11" t="s">
        <v>87</v>
      </c>
      <c r="AW163" s="11" t="s">
        <v>40</v>
      </c>
      <c r="AX163" s="11" t="s">
        <v>77</v>
      </c>
      <c r="AY163" s="220" t="s">
        <v>143</v>
      </c>
    </row>
    <row r="164" spans="2:51" s="11" customFormat="1" ht="13.5">
      <c r="B164" s="209"/>
      <c r="C164" s="210"/>
      <c r="D164" s="211" t="s">
        <v>155</v>
      </c>
      <c r="E164" s="212" t="s">
        <v>33</v>
      </c>
      <c r="F164" s="213" t="s">
        <v>498</v>
      </c>
      <c r="G164" s="210"/>
      <c r="H164" s="214">
        <v>1.68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155</v>
      </c>
      <c r="AU164" s="220" t="s">
        <v>144</v>
      </c>
      <c r="AV164" s="11" t="s">
        <v>87</v>
      </c>
      <c r="AW164" s="11" t="s">
        <v>40</v>
      </c>
      <c r="AX164" s="11" t="s">
        <v>77</v>
      </c>
      <c r="AY164" s="220" t="s">
        <v>143</v>
      </c>
    </row>
    <row r="165" spans="2:51" s="13" customFormat="1" ht="13.5">
      <c r="B165" s="232"/>
      <c r="C165" s="233"/>
      <c r="D165" s="234" t="s">
        <v>155</v>
      </c>
      <c r="E165" s="235" t="s">
        <v>33</v>
      </c>
      <c r="F165" s="236" t="s">
        <v>291</v>
      </c>
      <c r="G165" s="233"/>
      <c r="H165" s="237">
        <v>4.83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155</v>
      </c>
      <c r="AU165" s="243" t="s">
        <v>144</v>
      </c>
      <c r="AV165" s="13" t="s">
        <v>153</v>
      </c>
      <c r="AW165" s="13" t="s">
        <v>40</v>
      </c>
      <c r="AX165" s="13" t="s">
        <v>85</v>
      </c>
      <c r="AY165" s="243" t="s">
        <v>143</v>
      </c>
    </row>
    <row r="166" spans="2:65" s="1" customFormat="1" ht="20.45" customHeight="1">
      <c r="B166" s="42"/>
      <c r="C166" s="197" t="s">
        <v>287</v>
      </c>
      <c r="D166" s="197" t="s">
        <v>148</v>
      </c>
      <c r="E166" s="198" t="s">
        <v>303</v>
      </c>
      <c r="F166" s="199" t="s">
        <v>304</v>
      </c>
      <c r="G166" s="200" t="s">
        <v>151</v>
      </c>
      <c r="H166" s="201">
        <v>12.81</v>
      </c>
      <c r="I166" s="202"/>
      <c r="J166" s="203">
        <f>ROUND(I166*H166,2)</f>
        <v>0</v>
      </c>
      <c r="K166" s="199" t="s">
        <v>152</v>
      </c>
      <c r="L166" s="62"/>
      <c r="M166" s="204" t="s">
        <v>33</v>
      </c>
      <c r="N166" s="205" t="s">
        <v>48</v>
      </c>
      <c r="O166" s="43"/>
      <c r="P166" s="206">
        <f>O166*H166</f>
        <v>0</v>
      </c>
      <c r="Q166" s="206">
        <v>0</v>
      </c>
      <c r="R166" s="206">
        <f>Q166*H166</f>
        <v>0</v>
      </c>
      <c r="S166" s="206">
        <v>0.02465</v>
      </c>
      <c r="T166" s="207">
        <f>S166*H166</f>
        <v>0.3157665</v>
      </c>
      <c r="AR166" s="24" t="s">
        <v>153</v>
      </c>
      <c r="AT166" s="24" t="s">
        <v>148</v>
      </c>
      <c r="AU166" s="24" t="s">
        <v>144</v>
      </c>
      <c r="AY166" s="24" t="s">
        <v>143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24" t="s">
        <v>85</v>
      </c>
      <c r="BK166" s="208">
        <f>ROUND(I166*H166,2)</f>
        <v>0</v>
      </c>
      <c r="BL166" s="24" t="s">
        <v>153</v>
      </c>
      <c r="BM166" s="24" t="s">
        <v>460</v>
      </c>
    </row>
    <row r="167" spans="2:51" s="11" customFormat="1" ht="13.5">
      <c r="B167" s="209"/>
      <c r="C167" s="210"/>
      <c r="D167" s="211" t="s">
        <v>155</v>
      </c>
      <c r="E167" s="212" t="s">
        <v>33</v>
      </c>
      <c r="F167" s="213" t="s">
        <v>512</v>
      </c>
      <c r="G167" s="210"/>
      <c r="H167" s="214">
        <v>12.81</v>
      </c>
      <c r="I167" s="215"/>
      <c r="J167" s="210"/>
      <c r="K167" s="210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155</v>
      </c>
      <c r="AU167" s="220" t="s">
        <v>144</v>
      </c>
      <c r="AV167" s="11" t="s">
        <v>87</v>
      </c>
      <c r="AW167" s="11" t="s">
        <v>40</v>
      </c>
      <c r="AX167" s="11" t="s">
        <v>77</v>
      </c>
      <c r="AY167" s="220" t="s">
        <v>143</v>
      </c>
    </row>
    <row r="168" spans="2:51" s="13" customFormat="1" ht="13.5">
      <c r="B168" s="232"/>
      <c r="C168" s="233"/>
      <c r="D168" s="234" t="s">
        <v>155</v>
      </c>
      <c r="E168" s="235" t="s">
        <v>33</v>
      </c>
      <c r="F168" s="236" t="s">
        <v>291</v>
      </c>
      <c r="G168" s="233"/>
      <c r="H168" s="237">
        <v>12.81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155</v>
      </c>
      <c r="AU168" s="243" t="s">
        <v>144</v>
      </c>
      <c r="AV168" s="13" t="s">
        <v>153</v>
      </c>
      <c r="AW168" s="13" t="s">
        <v>40</v>
      </c>
      <c r="AX168" s="13" t="s">
        <v>85</v>
      </c>
      <c r="AY168" s="243" t="s">
        <v>143</v>
      </c>
    </row>
    <row r="169" spans="2:65" s="1" customFormat="1" ht="20.45" customHeight="1">
      <c r="B169" s="42"/>
      <c r="C169" s="197" t="s">
        <v>292</v>
      </c>
      <c r="D169" s="197" t="s">
        <v>148</v>
      </c>
      <c r="E169" s="198" t="s">
        <v>309</v>
      </c>
      <c r="F169" s="199" t="s">
        <v>310</v>
      </c>
      <c r="G169" s="200" t="s">
        <v>164</v>
      </c>
      <c r="H169" s="201">
        <v>15.55</v>
      </c>
      <c r="I169" s="202"/>
      <c r="J169" s="203">
        <f>ROUND(I169*H169,2)</f>
        <v>0</v>
      </c>
      <c r="K169" s="199" t="s">
        <v>152</v>
      </c>
      <c r="L169" s="62"/>
      <c r="M169" s="204" t="s">
        <v>33</v>
      </c>
      <c r="N169" s="205" t="s">
        <v>48</v>
      </c>
      <c r="O169" s="43"/>
      <c r="P169" s="206">
        <f>O169*H169</f>
        <v>0</v>
      </c>
      <c r="Q169" s="206">
        <v>0</v>
      </c>
      <c r="R169" s="206">
        <f>Q169*H169</f>
        <v>0</v>
      </c>
      <c r="S169" s="206">
        <v>0.00167</v>
      </c>
      <c r="T169" s="207">
        <f>S169*H169</f>
        <v>0.025968500000000002</v>
      </c>
      <c r="AR169" s="24" t="s">
        <v>153</v>
      </c>
      <c r="AT169" s="24" t="s">
        <v>148</v>
      </c>
      <c r="AU169" s="24" t="s">
        <v>144</v>
      </c>
      <c r="AY169" s="24" t="s">
        <v>143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24" t="s">
        <v>85</v>
      </c>
      <c r="BK169" s="208">
        <f>ROUND(I169*H169,2)</f>
        <v>0</v>
      </c>
      <c r="BL169" s="24" t="s">
        <v>153</v>
      </c>
      <c r="BM169" s="24" t="s">
        <v>311</v>
      </c>
    </row>
    <row r="170" spans="2:51" s="11" customFormat="1" ht="13.5">
      <c r="B170" s="209"/>
      <c r="C170" s="210"/>
      <c r="D170" s="234" t="s">
        <v>155</v>
      </c>
      <c r="E170" s="247" t="s">
        <v>33</v>
      </c>
      <c r="F170" s="248" t="s">
        <v>513</v>
      </c>
      <c r="G170" s="210"/>
      <c r="H170" s="249">
        <v>15.55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155</v>
      </c>
      <c r="AU170" s="220" t="s">
        <v>144</v>
      </c>
      <c r="AV170" s="11" t="s">
        <v>87</v>
      </c>
      <c r="AW170" s="11" t="s">
        <v>40</v>
      </c>
      <c r="AX170" s="11" t="s">
        <v>85</v>
      </c>
      <c r="AY170" s="220" t="s">
        <v>143</v>
      </c>
    </row>
    <row r="171" spans="2:65" s="1" customFormat="1" ht="28.9" customHeight="1">
      <c r="B171" s="42"/>
      <c r="C171" s="197" t="s">
        <v>296</v>
      </c>
      <c r="D171" s="197" t="s">
        <v>148</v>
      </c>
      <c r="E171" s="198" t="s">
        <v>316</v>
      </c>
      <c r="F171" s="199" t="s">
        <v>317</v>
      </c>
      <c r="G171" s="200" t="s">
        <v>318</v>
      </c>
      <c r="H171" s="201">
        <v>1</v>
      </c>
      <c r="I171" s="202"/>
      <c r="J171" s="203">
        <f>ROUND(I171*H171,2)</f>
        <v>0</v>
      </c>
      <c r="K171" s="199" t="s">
        <v>152</v>
      </c>
      <c r="L171" s="62"/>
      <c r="M171" s="204" t="s">
        <v>33</v>
      </c>
      <c r="N171" s="205" t="s">
        <v>48</v>
      </c>
      <c r="O171" s="43"/>
      <c r="P171" s="206">
        <f>O171*H171</f>
        <v>0</v>
      </c>
      <c r="Q171" s="206">
        <v>0</v>
      </c>
      <c r="R171" s="206">
        <f>Q171*H171</f>
        <v>0</v>
      </c>
      <c r="S171" s="206">
        <v>0.005</v>
      </c>
      <c r="T171" s="207">
        <f>S171*H171</f>
        <v>0.005</v>
      </c>
      <c r="AR171" s="24" t="s">
        <v>153</v>
      </c>
      <c r="AT171" s="24" t="s">
        <v>148</v>
      </c>
      <c r="AU171" s="24" t="s">
        <v>144</v>
      </c>
      <c r="AY171" s="24" t="s">
        <v>143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24" t="s">
        <v>85</v>
      </c>
      <c r="BK171" s="208">
        <f>ROUND(I171*H171,2)</f>
        <v>0</v>
      </c>
      <c r="BL171" s="24" t="s">
        <v>153</v>
      </c>
      <c r="BM171" s="24" t="s">
        <v>319</v>
      </c>
    </row>
    <row r="172" spans="2:51" s="11" customFormat="1" ht="13.5">
      <c r="B172" s="209"/>
      <c r="C172" s="210"/>
      <c r="D172" s="234" t="s">
        <v>155</v>
      </c>
      <c r="E172" s="247" t="s">
        <v>33</v>
      </c>
      <c r="F172" s="248" t="s">
        <v>85</v>
      </c>
      <c r="G172" s="210"/>
      <c r="H172" s="249">
        <v>1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155</v>
      </c>
      <c r="AU172" s="220" t="s">
        <v>144</v>
      </c>
      <c r="AV172" s="11" t="s">
        <v>87</v>
      </c>
      <c r="AW172" s="11" t="s">
        <v>40</v>
      </c>
      <c r="AX172" s="11" t="s">
        <v>85</v>
      </c>
      <c r="AY172" s="220" t="s">
        <v>143</v>
      </c>
    </row>
    <row r="173" spans="2:65" s="1" customFormat="1" ht="28.9" customHeight="1">
      <c r="B173" s="42"/>
      <c r="C173" s="197" t="s">
        <v>302</v>
      </c>
      <c r="D173" s="197" t="s">
        <v>148</v>
      </c>
      <c r="E173" s="198" t="s">
        <v>463</v>
      </c>
      <c r="F173" s="199" t="s">
        <v>464</v>
      </c>
      <c r="G173" s="200" t="s">
        <v>324</v>
      </c>
      <c r="H173" s="201">
        <v>0.868</v>
      </c>
      <c r="I173" s="202"/>
      <c r="J173" s="203">
        <f>ROUND(I173*H173,2)</f>
        <v>0</v>
      </c>
      <c r="K173" s="199" t="s">
        <v>152</v>
      </c>
      <c r="L173" s="62"/>
      <c r="M173" s="204" t="s">
        <v>33</v>
      </c>
      <c r="N173" s="205" t="s">
        <v>48</v>
      </c>
      <c r="O173" s="43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AR173" s="24" t="s">
        <v>153</v>
      </c>
      <c r="AT173" s="24" t="s">
        <v>148</v>
      </c>
      <c r="AU173" s="24" t="s">
        <v>144</v>
      </c>
      <c r="AY173" s="24" t="s">
        <v>143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24" t="s">
        <v>85</v>
      </c>
      <c r="BK173" s="208">
        <f>ROUND(I173*H173,2)</f>
        <v>0</v>
      </c>
      <c r="BL173" s="24" t="s">
        <v>153</v>
      </c>
      <c r="BM173" s="24" t="s">
        <v>465</v>
      </c>
    </row>
    <row r="174" spans="2:65" s="1" customFormat="1" ht="28.9" customHeight="1">
      <c r="B174" s="42"/>
      <c r="C174" s="197" t="s">
        <v>308</v>
      </c>
      <c r="D174" s="197" t="s">
        <v>148</v>
      </c>
      <c r="E174" s="198" t="s">
        <v>327</v>
      </c>
      <c r="F174" s="199" t="s">
        <v>328</v>
      </c>
      <c r="G174" s="200" t="s">
        <v>324</v>
      </c>
      <c r="H174" s="201">
        <v>0.868</v>
      </c>
      <c r="I174" s="202"/>
      <c r="J174" s="203">
        <f>ROUND(I174*H174,2)</f>
        <v>0</v>
      </c>
      <c r="K174" s="199" t="s">
        <v>152</v>
      </c>
      <c r="L174" s="62"/>
      <c r="M174" s="204" t="s">
        <v>33</v>
      </c>
      <c r="N174" s="205" t="s">
        <v>48</v>
      </c>
      <c r="O174" s="43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AR174" s="24" t="s">
        <v>153</v>
      </c>
      <c r="AT174" s="24" t="s">
        <v>148</v>
      </c>
      <c r="AU174" s="24" t="s">
        <v>144</v>
      </c>
      <c r="AY174" s="24" t="s">
        <v>143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24" t="s">
        <v>85</v>
      </c>
      <c r="BK174" s="208">
        <f>ROUND(I174*H174,2)</f>
        <v>0</v>
      </c>
      <c r="BL174" s="24" t="s">
        <v>153</v>
      </c>
      <c r="BM174" s="24" t="s">
        <v>466</v>
      </c>
    </row>
    <row r="175" spans="2:65" s="1" customFormat="1" ht="28.9" customHeight="1">
      <c r="B175" s="42"/>
      <c r="C175" s="197" t="s">
        <v>315</v>
      </c>
      <c r="D175" s="197" t="s">
        <v>148</v>
      </c>
      <c r="E175" s="198" t="s">
        <v>331</v>
      </c>
      <c r="F175" s="199" t="s">
        <v>332</v>
      </c>
      <c r="G175" s="200" t="s">
        <v>324</v>
      </c>
      <c r="H175" s="201">
        <v>10.416</v>
      </c>
      <c r="I175" s="202"/>
      <c r="J175" s="203">
        <f>ROUND(I175*H175,2)</f>
        <v>0</v>
      </c>
      <c r="K175" s="199" t="s">
        <v>152</v>
      </c>
      <c r="L175" s="62"/>
      <c r="M175" s="204" t="s">
        <v>33</v>
      </c>
      <c r="N175" s="205" t="s">
        <v>48</v>
      </c>
      <c r="O175" s="43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AR175" s="24" t="s">
        <v>153</v>
      </c>
      <c r="AT175" s="24" t="s">
        <v>148</v>
      </c>
      <c r="AU175" s="24" t="s">
        <v>144</v>
      </c>
      <c r="AY175" s="24" t="s">
        <v>143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24" t="s">
        <v>85</v>
      </c>
      <c r="BK175" s="208">
        <f>ROUND(I175*H175,2)</f>
        <v>0</v>
      </c>
      <c r="BL175" s="24" t="s">
        <v>153</v>
      </c>
      <c r="BM175" s="24" t="s">
        <v>467</v>
      </c>
    </row>
    <row r="176" spans="2:51" s="11" customFormat="1" ht="13.5">
      <c r="B176" s="209"/>
      <c r="C176" s="210"/>
      <c r="D176" s="234" t="s">
        <v>155</v>
      </c>
      <c r="E176" s="247" t="s">
        <v>33</v>
      </c>
      <c r="F176" s="248" t="s">
        <v>514</v>
      </c>
      <c r="G176" s="210"/>
      <c r="H176" s="249">
        <v>10.416</v>
      </c>
      <c r="I176" s="215"/>
      <c r="J176" s="210"/>
      <c r="K176" s="210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155</v>
      </c>
      <c r="AU176" s="220" t="s">
        <v>144</v>
      </c>
      <c r="AV176" s="11" t="s">
        <v>87</v>
      </c>
      <c r="AW176" s="11" t="s">
        <v>40</v>
      </c>
      <c r="AX176" s="11" t="s">
        <v>85</v>
      </c>
      <c r="AY176" s="220" t="s">
        <v>143</v>
      </c>
    </row>
    <row r="177" spans="2:65" s="1" customFormat="1" ht="20.45" customHeight="1">
      <c r="B177" s="42"/>
      <c r="C177" s="197" t="s">
        <v>321</v>
      </c>
      <c r="D177" s="197" t="s">
        <v>148</v>
      </c>
      <c r="E177" s="198" t="s">
        <v>336</v>
      </c>
      <c r="F177" s="199" t="s">
        <v>337</v>
      </c>
      <c r="G177" s="200" t="s">
        <v>324</v>
      </c>
      <c r="H177" s="201">
        <v>0.035</v>
      </c>
      <c r="I177" s="202"/>
      <c r="J177" s="203">
        <f>ROUND(I177*H177,2)</f>
        <v>0</v>
      </c>
      <c r="K177" s="199" t="s">
        <v>152</v>
      </c>
      <c r="L177" s="62"/>
      <c r="M177" s="204" t="s">
        <v>33</v>
      </c>
      <c r="N177" s="205" t="s">
        <v>48</v>
      </c>
      <c r="O177" s="43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AR177" s="24" t="s">
        <v>153</v>
      </c>
      <c r="AT177" s="24" t="s">
        <v>148</v>
      </c>
      <c r="AU177" s="24" t="s">
        <v>144</v>
      </c>
      <c r="AY177" s="24" t="s">
        <v>143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24" t="s">
        <v>85</v>
      </c>
      <c r="BK177" s="208">
        <f>ROUND(I177*H177,2)</f>
        <v>0</v>
      </c>
      <c r="BL177" s="24" t="s">
        <v>153</v>
      </c>
      <c r="BM177" s="24" t="s">
        <v>338</v>
      </c>
    </row>
    <row r="178" spans="2:65" s="1" customFormat="1" ht="20.45" customHeight="1">
      <c r="B178" s="42"/>
      <c r="C178" s="197" t="s">
        <v>326</v>
      </c>
      <c r="D178" s="197" t="s">
        <v>148</v>
      </c>
      <c r="E178" s="198" t="s">
        <v>340</v>
      </c>
      <c r="F178" s="199" t="s">
        <v>341</v>
      </c>
      <c r="G178" s="200" t="s">
        <v>324</v>
      </c>
      <c r="H178" s="201">
        <v>0.777</v>
      </c>
      <c r="I178" s="202"/>
      <c r="J178" s="203">
        <f>ROUND(I178*H178,2)</f>
        <v>0</v>
      </c>
      <c r="K178" s="199" t="s">
        <v>152</v>
      </c>
      <c r="L178" s="62"/>
      <c r="M178" s="204" t="s">
        <v>33</v>
      </c>
      <c r="N178" s="205" t="s">
        <v>48</v>
      </c>
      <c r="O178" s="43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24" t="s">
        <v>153</v>
      </c>
      <c r="AT178" s="24" t="s">
        <v>148</v>
      </c>
      <c r="AU178" s="24" t="s">
        <v>144</v>
      </c>
      <c r="AY178" s="24" t="s">
        <v>143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24" t="s">
        <v>85</v>
      </c>
      <c r="BK178" s="208">
        <f>ROUND(I178*H178,2)</f>
        <v>0</v>
      </c>
      <c r="BL178" s="24" t="s">
        <v>153</v>
      </c>
      <c r="BM178" s="24" t="s">
        <v>342</v>
      </c>
    </row>
    <row r="179" spans="2:65" s="1" customFormat="1" ht="28.9" customHeight="1">
      <c r="B179" s="42"/>
      <c r="C179" s="197" t="s">
        <v>330</v>
      </c>
      <c r="D179" s="197" t="s">
        <v>148</v>
      </c>
      <c r="E179" s="198" t="s">
        <v>344</v>
      </c>
      <c r="F179" s="199" t="s">
        <v>345</v>
      </c>
      <c r="G179" s="200" t="s">
        <v>324</v>
      </c>
      <c r="H179" s="201">
        <v>0.03</v>
      </c>
      <c r="I179" s="202"/>
      <c r="J179" s="203">
        <f>ROUND(I179*H179,2)</f>
        <v>0</v>
      </c>
      <c r="K179" s="199" t="s">
        <v>152</v>
      </c>
      <c r="L179" s="62"/>
      <c r="M179" s="204" t="s">
        <v>33</v>
      </c>
      <c r="N179" s="205" t="s">
        <v>48</v>
      </c>
      <c r="O179" s="43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AR179" s="24" t="s">
        <v>153</v>
      </c>
      <c r="AT179" s="24" t="s">
        <v>148</v>
      </c>
      <c r="AU179" s="24" t="s">
        <v>144</v>
      </c>
      <c r="AY179" s="24" t="s">
        <v>143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24" t="s">
        <v>85</v>
      </c>
      <c r="BK179" s="208">
        <f>ROUND(I179*H179,2)</f>
        <v>0</v>
      </c>
      <c r="BL179" s="24" t="s">
        <v>153</v>
      </c>
      <c r="BM179" s="24" t="s">
        <v>346</v>
      </c>
    </row>
    <row r="180" spans="2:63" s="10" customFormat="1" ht="22.35" customHeight="1">
      <c r="B180" s="178"/>
      <c r="C180" s="179"/>
      <c r="D180" s="194" t="s">
        <v>76</v>
      </c>
      <c r="E180" s="195" t="s">
        <v>347</v>
      </c>
      <c r="F180" s="195" t="s">
        <v>348</v>
      </c>
      <c r="G180" s="179"/>
      <c r="H180" s="179"/>
      <c r="I180" s="182"/>
      <c r="J180" s="196">
        <f>BK180</f>
        <v>0</v>
      </c>
      <c r="K180" s="179"/>
      <c r="L180" s="184"/>
      <c r="M180" s="185"/>
      <c r="N180" s="186"/>
      <c r="O180" s="186"/>
      <c r="P180" s="187">
        <f>P181</f>
        <v>0</v>
      </c>
      <c r="Q180" s="186"/>
      <c r="R180" s="187">
        <f>R181</f>
        <v>0</v>
      </c>
      <c r="S180" s="186"/>
      <c r="T180" s="188">
        <f>T181</f>
        <v>0</v>
      </c>
      <c r="AR180" s="189" t="s">
        <v>85</v>
      </c>
      <c r="AT180" s="190" t="s">
        <v>76</v>
      </c>
      <c r="AU180" s="190" t="s">
        <v>87</v>
      </c>
      <c r="AY180" s="189" t="s">
        <v>143</v>
      </c>
      <c r="BK180" s="191">
        <f>BK181</f>
        <v>0</v>
      </c>
    </row>
    <row r="181" spans="2:65" s="1" customFormat="1" ht="40.15" customHeight="1">
      <c r="B181" s="42"/>
      <c r="C181" s="197" t="s">
        <v>335</v>
      </c>
      <c r="D181" s="197" t="s">
        <v>148</v>
      </c>
      <c r="E181" s="198" t="s">
        <v>469</v>
      </c>
      <c r="F181" s="199" t="s">
        <v>470</v>
      </c>
      <c r="G181" s="200" t="s">
        <v>324</v>
      </c>
      <c r="H181" s="201">
        <v>4.124</v>
      </c>
      <c r="I181" s="202"/>
      <c r="J181" s="203">
        <f>ROUND(I181*H181,2)</f>
        <v>0</v>
      </c>
      <c r="K181" s="199" t="s">
        <v>152</v>
      </c>
      <c r="L181" s="62"/>
      <c r="M181" s="204" t="s">
        <v>33</v>
      </c>
      <c r="N181" s="205" t="s">
        <v>48</v>
      </c>
      <c r="O181" s="43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AR181" s="24" t="s">
        <v>153</v>
      </c>
      <c r="AT181" s="24" t="s">
        <v>148</v>
      </c>
      <c r="AU181" s="24" t="s">
        <v>144</v>
      </c>
      <c r="AY181" s="24" t="s">
        <v>143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24" t="s">
        <v>85</v>
      </c>
      <c r="BK181" s="208">
        <f>ROUND(I181*H181,2)</f>
        <v>0</v>
      </c>
      <c r="BL181" s="24" t="s">
        <v>153</v>
      </c>
      <c r="BM181" s="24" t="s">
        <v>471</v>
      </c>
    </row>
    <row r="182" spans="2:63" s="10" customFormat="1" ht="37.35" customHeight="1">
      <c r="B182" s="178"/>
      <c r="C182" s="179"/>
      <c r="D182" s="180" t="s">
        <v>76</v>
      </c>
      <c r="E182" s="181" t="s">
        <v>353</v>
      </c>
      <c r="F182" s="181" t="s">
        <v>354</v>
      </c>
      <c r="G182" s="179"/>
      <c r="H182" s="179"/>
      <c r="I182" s="182"/>
      <c r="J182" s="183">
        <f>BK182</f>
        <v>0</v>
      </c>
      <c r="K182" s="179"/>
      <c r="L182" s="184"/>
      <c r="M182" s="185"/>
      <c r="N182" s="186"/>
      <c r="O182" s="186"/>
      <c r="P182" s="187">
        <f>P183+P187+P199+P203</f>
        <v>0</v>
      </c>
      <c r="Q182" s="186"/>
      <c r="R182" s="187">
        <f>R183+R187+R199+R203</f>
        <v>0.06483147640800001</v>
      </c>
      <c r="S182" s="186"/>
      <c r="T182" s="188">
        <f>T183+T187+T199+T203</f>
        <v>0</v>
      </c>
      <c r="AR182" s="189" t="s">
        <v>87</v>
      </c>
      <c r="AT182" s="190" t="s">
        <v>76</v>
      </c>
      <c r="AU182" s="190" t="s">
        <v>77</v>
      </c>
      <c r="AY182" s="189" t="s">
        <v>143</v>
      </c>
      <c r="BK182" s="191">
        <f>BK183+BK187+BK199+BK203</f>
        <v>0</v>
      </c>
    </row>
    <row r="183" spans="2:63" s="10" customFormat="1" ht="19.9" customHeight="1">
      <c r="B183" s="178"/>
      <c r="C183" s="179"/>
      <c r="D183" s="194" t="s">
        <v>76</v>
      </c>
      <c r="E183" s="195" t="s">
        <v>355</v>
      </c>
      <c r="F183" s="195" t="s">
        <v>356</v>
      </c>
      <c r="G183" s="179"/>
      <c r="H183" s="179"/>
      <c r="I183" s="182"/>
      <c r="J183" s="196">
        <f>BK183</f>
        <v>0</v>
      </c>
      <c r="K183" s="179"/>
      <c r="L183" s="184"/>
      <c r="M183" s="185"/>
      <c r="N183" s="186"/>
      <c r="O183" s="186"/>
      <c r="P183" s="187">
        <f>SUM(P184:P186)</f>
        <v>0</v>
      </c>
      <c r="Q183" s="186"/>
      <c r="R183" s="187">
        <f>SUM(R184:R186)</f>
        <v>0.005124</v>
      </c>
      <c r="S183" s="186"/>
      <c r="T183" s="188">
        <f>SUM(T184:T186)</f>
        <v>0</v>
      </c>
      <c r="AR183" s="189" t="s">
        <v>87</v>
      </c>
      <c r="AT183" s="190" t="s">
        <v>76</v>
      </c>
      <c r="AU183" s="190" t="s">
        <v>85</v>
      </c>
      <c r="AY183" s="189" t="s">
        <v>143</v>
      </c>
      <c r="BK183" s="191">
        <f>SUM(BK184:BK186)</f>
        <v>0</v>
      </c>
    </row>
    <row r="184" spans="2:65" s="1" customFormat="1" ht="28.9" customHeight="1">
      <c r="B184" s="42"/>
      <c r="C184" s="197" t="s">
        <v>339</v>
      </c>
      <c r="D184" s="197" t="s">
        <v>148</v>
      </c>
      <c r="E184" s="198" t="s">
        <v>358</v>
      </c>
      <c r="F184" s="199" t="s">
        <v>359</v>
      </c>
      <c r="G184" s="200" t="s">
        <v>164</v>
      </c>
      <c r="H184" s="201">
        <v>8.4</v>
      </c>
      <c r="I184" s="202"/>
      <c r="J184" s="203">
        <f>ROUND(I184*H184,2)</f>
        <v>0</v>
      </c>
      <c r="K184" s="199" t="s">
        <v>152</v>
      </c>
      <c r="L184" s="62"/>
      <c r="M184" s="204" t="s">
        <v>33</v>
      </c>
      <c r="N184" s="205" t="s">
        <v>48</v>
      </c>
      <c r="O184" s="43"/>
      <c r="P184" s="206">
        <f>O184*H184</f>
        <v>0</v>
      </c>
      <c r="Q184" s="206">
        <v>0.00061</v>
      </c>
      <c r="R184" s="206">
        <f>Q184*H184</f>
        <v>0.005124</v>
      </c>
      <c r="S184" s="206">
        <v>0</v>
      </c>
      <c r="T184" s="207">
        <f>S184*H184</f>
        <v>0</v>
      </c>
      <c r="AR184" s="24" t="s">
        <v>255</v>
      </c>
      <c r="AT184" s="24" t="s">
        <v>148</v>
      </c>
      <c r="AU184" s="24" t="s">
        <v>87</v>
      </c>
      <c r="AY184" s="24" t="s">
        <v>143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24" t="s">
        <v>85</v>
      </c>
      <c r="BK184" s="208">
        <f>ROUND(I184*H184,2)</f>
        <v>0</v>
      </c>
      <c r="BL184" s="24" t="s">
        <v>255</v>
      </c>
      <c r="BM184" s="24" t="s">
        <v>472</v>
      </c>
    </row>
    <row r="185" spans="2:51" s="11" customFormat="1" ht="13.5">
      <c r="B185" s="209"/>
      <c r="C185" s="210"/>
      <c r="D185" s="234" t="s">
        <v>155</v>
      </c>
      <c r="E185" s="247" t="s">
        <v>33</v>
      </c>
      <c r="F185" s="248" t="s">
        <v>508</v>
      </c>
      <c r="G185" s="210"/>
      <c r="H185" s="249">
        <v>8.4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155</v>
      </c>
      <c r="AU185" s="220" t="s">
        <v>87</v>
      </c>
      <c r="AV185" s="11" t="s">
        <v>87</v>
      </c>
      <c r="AW185" s="11" t="s">
        <v>40</v>
      </c>
      <c r="AX185" s="11" t="s">
        <v>85</v>
      </c>
      <c r="AY185" s="220" t="s">
        <v>143</v>
      </c>
    </row>
    <row r="186" spans="2:65" s="1" customFormat="1" ht="28.9" customHeight="1">
      <c r="B186" s="42"/>
      <c r="C186" s="197" t="s">
        <v>343</v>
      </c>
      <c r="D186" s="197" t="s">
        <v>148</v>
      </c>
      <c r="E186" s="198" t="s">
        <v>473</v>
      </c>
      <c r="F186" s="199" t="s">
        <v>474</v>
      </c>
      <c r="G186" s="200" t="s">
        <v>364</v>
      </c>
      <c r="H186" s="250"/>
      <c r="I186" s="202"/>
      <c r="J186" s="203">
        <f>ROUND(I186*H186,2)</f>
        <v>0</v>
      </c>
      <c r="K186" s="199" t="s">
        <v>152</v>
      </c>
      <c r="L186" s="62"/>
      <c r="M186" s="204" t="s">
        <v>33</v>
      </c>
      <c r="N186" s="205" t="s">
        <v>48</v>
      </c>
      <c r="O186" s="43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AR186" s="24" t="s">
        <v>255</v>
      </c>
      <c r="AT186" s="24" t="s">
        <v>148</v>
      </c>
      <c r="AU186" s="24" t="s">
        <v>87</v>
      </c>
      <c r="AY186" s="24" t="s">
        <v>143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24" t="s">
        <v>85</v>
      </c>
      <c r="BK186" s="208">
        <f>ROUND(I186*H186,2)</f>
        <v>0</v>
      </c>
      <c r="BL186" s="24" t="s">
        <v>255</v>
      </c>
      <c r="BM186" s="24" t="s">
        <v>475</v>
      </c>
    </row>
    <row r="187" spans="2:63" s="10" customFormat="1" ht="29.85" customHeight="1">
      <c r="B187" s="178"/>
      <c r="C187" s="179"/>
      <c r="D187" s="194" t="s">
        <v>76</v>
      </c>
      <c r="E187" s="195" t="s">
        <v>366</v>
      </c>
      <c r="F187" s="195" t="s">
        <v>367</v>
      </c>
      <c r="G187" s="179"/>
      <c r="H187" s="179"/>
      <c r="I187" s="182"/>
      <c r="J187" s="196">
        <f>BK187</f>
        <v>0</v>
      </c>
      <c r="K187" s="179"/>
      <c r="L187" s="184"/>
      <c r="M187" s="185"/>
      <c r="N187" s="186"/>
      <c r="O187" s="186"/>
      <c r="P187" s="187">
        <f>SUM(P188:P198)</f>
        <v>0</v>
      </c>
      <c r="Q187" s="186"/>
      <c r="R187" s="187">
        <f>SUM(R188:R198)</f>
        <v>0.041788476408</v>
      </c>
      <c r="S187" s="186"/>
      <c r="T187" s="188">
        <f>SUM(T188:T198)</f>
        <v>0</v>
      </c>
      <c r="AR187" s="189" t="s">
        <v>87</v>
      </c>
      <c r="AT187" s="190" t="s">
        <v>76</v>
      </c>
      <c r="AU187" s="190" t="s">
        <v>85</v>
      </c>
      <c r="AY187" s="189" t="s">
        <v>143</v>
      </c>
      <c r="BK187" s="191">
        <f>SUM(BK188:BK198)</f>
        <v>0</v>
      </c>
    </row>
    <row r="188" spans="2:65" s="1" customFormat="1" ht="40.15" customHeight="1">
      <c r="B188" s="42"/>
      <c r="C188" s="197" t="s">
        <v>146</v>
      </c>
      <c r="D188" s="197" t="s">
        <v>148</v>
      </c>
      <c r="E188" s="198" t="s">
        <v>369</v>
      </c>
      <c r="F188" s="199" t="s">
        <v>370</v>
      </c>
      <c r="G188" s="200" t="s">
        <v>151</v>
      </c>
      <c r="H188" s="201">
        <v>2.46</v>
      </c>
      <c r="I188" s="202"/>
      <c r="J188" s="203">
        <f>ROUND(I188*H188,2)</f>
        <v>0</v>
      </c>
      <c r="K188" s="199" t="s">
        <v>152</v>
      </c>
      <c r="L188" s="62"/>
      <c r="M188" s="204" t="s">
        <v>33</v>
      </c>
      <c r="N188" s="205" t="s">
        <v>48</v>
      </c>
      <c r="O188" s="43"/>
      <c r="P188" s="206">
        <f>O188*H188</f>
        <v>0</v>
      </c>
      <c r="Q188" s="206">
        <v>0.0002512648</v>
      </c>
      <c r="R188" s="206">
        <f>Q188*H188</f>
        <v>0.0006181114080000001</v>
      </c>
      <c r="S188" s="206">
        <v>0</v>
      </c>
      <c r="T188" s="207">
        <f>S188*H188</f>
        <v>0</v>
      </c>
      <c r="AR188" s="24" t="s">
        <v>255</v>
      </c>
      <c r="AT188" s="24" t="s">
        <v>148</v>
      </c>
      <c r="AU188" s="24" t="s">
        <v>87</v>
      </c>
      <c r="AY188" s="24" t="s">
        <v>143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24" t="s">
        <v>85</v>
      </c>
      <c r="BK188" s="208">
        <f>ROUND(I188*H188,2)</f>
        <v>0</v>
      </c>
      <c r="BL188" s="24" t="s">
        <v>255</v>
      </c>
      <c r="BM188" s="24" t="s">
        <v>476</v>
      </c>
    </row>
    <row r="189" spans="2:51" s="11" customFormat="1" ht="13.5">
      <c r="B189" s="209"/>
      <c r="C189" s="210"/>
      <c r="D189" s="234" t="s">
        <v>155</v>
      </c>
      <c r="E189" s="247" t="s">
        <v>33</v>
      </c>
      <c r="F189" s="248" t="s">
        <v>503</v>
      </c>
      <c r="G189" s="210"/>
      <c r="H189" s="249">
        <v>2.46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155</v>
      </c>
      <c r="AU189" s="220" t="s">
        <v>87</v>
      </c>
      <c r="AV189" s="11" t="s">
        <v>87</v>
      </c>
      <c r="AW189" s="11" t="s">
        <v>40</v>
      </c>
      <c r="AX189" s="11" t="s">
        <v>85</v>
      </c>
      <c r="AY189" s="220" t="s">
        <v>143</v>
      </c>
    </row>
    <row r="190" spans="2:65" s="1" customFormat="1" ht="28.9" customHeight="1">
      <c r="B190" s="42"/>
      <c r="C190" s="251" t="s">
        <v>357</v>
      </c>
      <c r="D190" s="251" t="s">
        <v>373</v>
      </c>
      <c r="E190" s="252" t="s">
        <v>374</v>
      </c>
      <c r="F190" s="253" t="s">
        <v>375</v>
      </c>
      <c r="G190" s="254" t="s">
        <v>318</v>
      </c>
      <c r="H190" s="255">
        <v>1</v>
      </c>
      <c r="I190" s="256"/>
      <c r="J190" s="257">
        <f>ROUND(I190*H190,2)</f>
        <v>0</v>
      </c>
      <c r="K190" s="253" t="s">
        <v>33</v>
      </c>
      <c r="L190" s="258"/>
      <c r="M190" s="259" t="s">
        <v>33</v>
      </c>
      <c r="N190" s="260" t="s">
        <v>48</v>
      </c>
      <c r="O190" s="43"/>
      <c r="P190" s="206">
        <f>O190*H190</f>
        <v>0</v>
      </c>
      <c r="Q190" s="206">
        <v>0.0389</v>
      </c>
      <c r="R190" s="206">
        <f>Q190*H190</f>
        <v>0.0389</v>
      </c>
      <c r="S190" s="206">
        <v>0</v>
      </c>
      <c r="T190" s="207">
        <f>S190*H190</f>
        <v>0</v>
      </c>
      <c r="AR190" s="24" t="s">
        <v>339</v>
      </c>
      <c r="AT190" s="24" t="s">
        <v>373</v>
      </c>
      <c r="AU190" s="24" t="s">
        <v>87</v>
      </c>
      <c r="AY190" s="24" t="s">
        <v>143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24" t="s">
        <v>85</v>
      </c>
      <c r="BK190" s="208">
        <f>ROUND(I190*H190,2)</f>
        <v>0</v>
      </c>
      <c r="BL190" s="24" t="s">
        <v>255</v>
      </c>
      <c r="BM190" s="24" t="s">
        <v>515</v>
      </c>
    </row>
    <row r="191" spans="2:65" s="1" customFormat="1" ht="28.9" customHeight="1">
      <c r="B191" s="42"/>
      <c r="C191" s="197" t="s">
        <v>361</v>
      </c>
      <c r="D191" s="197" t="s">
        <v>148</v>
      </c>
      <c r="E191" s="198" t="s">
        <v>382</v>
      </c>
      <c r="F191" s="199" t="s">
        <v>480</v>
      </c>
      <c r="G191" s="200" t="s">
        <v>164</v>
      </c>
      <c r="H191" s="201">
        <v>6.5</v>
      </c>
      <c r="I191" s="202"/>
      <c r="J191" s="203">
        <f>ROUND(I191*H191,2)</f>
        <v>0</v>
      </c>
      <c r="K191" s="199" t="s">
        <v>152</v>
      </c>
      <c r="L191" s="62"/>
      <c r="M191" s="204" t="s">
        <v>33</v>
      </c>
      <c r="N191" s="205" t="s">
        <v>48</v>
      </c>
      <c r="O191" s="43"/>
      <c r="P191" s="206">
        <f>O191*H191</f>
        <v>0</v>
      </c>
      <c r="Q191" s="206">
        <v>0.00014621</v>
      </c>
      <c r="R191" s="206">
        <f>Q191*H191</f>
        <v>0.000950365</v>
      </c>
      <c r="S191" s="206">
        <v>0</v>
      </c>
      <c r="T191" s="207">
        <f>S191*H191</f>
        <v>0</v>
      </c>
      <c r="AR191" s="24" t="s">
        <v>255</v>
      </c>
      <c r="AT191" s="24" t="s">
        <v>148</v>
      </c>
      <c r="AU191" s="24" t="s">
        <v>87</v>
      </c>
      <c r="AY191" s="24" t="s">
        <v>143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24" t="s">
        <v>85</v>
      </c>
      <c r="BK191" s="208">
        <f>ROUND(I191*H191,2)</f>
        <v>0</v>
      </c>
      <c r="BL191" s="24" t="s">
        <v>255</v>
      </c>
      <c r="BM191" s="24" t="s">
        <v>481</v>
      </c>
    </row>
    <row r="192" spans="2:51" s="14" customFormat="1" ht="13.5">
      <c r="B192" s="261"/>
      <c r="C192" s="262"/>
      <c r="D192" s="211" t="s">
        <v>155</v>
      </c>
      <c r="E192" s="263" t="s">
        <v>33</v>
      </c>
      <c r="F192" s="264" t="s">
        <v>385</v>
      </c>
      <c r="G192" s="262"/>
      <c r="H192" s="265" t="s">
        <v>33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AT192" s="271" t="s">
        <v>155</v>
      </c>
      <c r="AU192" s="271" t="s">
        <v>87</v>
      </c>
      <c r="AV192" s="14" t="s">
        <v>85</v>
      </c>
      <c r="AW192" s="14" t="s">
        <v>40</v>
      </c>
      <c r="AX192" s="14" t="s">
        <v>77</v>
      </c>
      <c r="AY192" s="271" t="s">
        <v>143</v>
      </c>
    </row>
    <row r="193" spans="2:51" s="11" customFormat="1" ht="13.5">
      <c r="B193" s="209"/>
      <c r="C193" s="210"/>
      <c r="D193" s="234" t="s">
        <v>155</v>
      </c>
      <c r="E193" s="247" t="s">
        <v>33</v>
      </c>
      <c r="F193" s="248" t="s">
        <v>516</v>
      </c>
      <c r="G193" s="210"/>
      <c r="H193" s="249">
        <v>6.5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155</v>
      </c>
      <c r="AU193" s="220" t="s">
        <v>87</v>
      </c>
      <c r="AV193" s="11" t="s">
        <v>87</v>
      </c>
      <c r="AW193" s="11" t="s">
        <v>40</v>
      </c>
      <c r="AX193" s="11" t="s">
        <v>85</v>
      </c>
      <c r="AY193" s="220" t="s">
        <v>143</v>
      </c>
    </row>
    <row r="194" spans="2:65" s="1" customFormat="1" ht="28.9" customHeight="1">
      <c r="B194" s="42"/>
      <c r="C194" s="197" t="s">
        <v>368</v>
      </c>
      <c r="D194" s="197" t="s">
        <v>148</v>
      </c>
      <c r="E194" s="198" t="s">
        <v>389</v>
      </c>
      <c r="F194" s="199" t="s">
        <v>390</v>
      </c>
      <c r="G194" s="200" t="s">
        <v>318</v>
      </c>
      <c r="H194" s="201">
        <v>9</v>
      </c>
      <c r="I194" s="202"/>
      <c r="J194" s="203">
        <f>ROUND(I194*H194,2)</f>
        <v>0</v>
      </c>
      <c r="K194" s="199" t="s">
        <v>152</v>
      </c>
      <c r="L194" s="62"/>
      <c r="M194" s="204" t="s">
        <v>33</v>
      </c>
      <c r="N194" s="205" t="s">
        <v>48</v>
      </c>
      <c r="O194" s="43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AR194" s="24" t="s">
        <v>255</v>
      </c>
      <c r="AT194" s="24" t="s">
        <v>148</v>
      </c>
      <c r="AU194" s="24" t="s">
        <v>87</v>
      </c>
      <c r="AY194" s="24" t="s">
        <v>143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24" t="s">
        <v>85</v>
      </c>
      <c r="BK194" s="208">
        <f>ROUND(I194*H194,2)</f>
        <v>0</v>
      </c>
      <c r="BL194" s="24" t="s">
        <v>255</v>
      </c>
      <c r="BM194" s="24" t="s">
        <v>489</v>
      </c>
    </row>
    <row r="195" spans="2:51" s="11" customFormat="1" ht="13.5">
      <c r="B195" s="209"/>
      <c r="C195" s="210"/>
      <c r="D195" s="234" t="s">
        <v>155</v>
      </c>
      <c r="E195" s="247" t="s">
        <v>33</v>
      </c>
      <c r="F195" s="248" t="s">
        <v>213</v>
      </c>
      <c r="G195" s="210"/>
      <c r="H195" s="249">
        <v>9</v>
      </c>
      <c r="I195" s="215"/>
      <c r="J195" s="210"/>
      <c r="K195" s="210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155</v>
      </c>
      <c r="AU195" s="220" t="s">
        <v>87</v>
      </c>
      <c r="AV195" s="11" t="s">
        <v>87</v>
      </c>
      <c r="AW195" s="11" t="s">
        <v>40</v>
      </c>
      <c r="AX195" s="11" t="s">
        <v>85</v>
      </c>
      <c r="AY195" s="220" t="s">
        <v>143</v>
      </c>
    </row>
    <row r="196" spans="2:65" s="1" customFormat="1" ht="20.45" customHeight="1">
      <c r="B196" s="42"/>
      <c r="C196" s="251" t="s">
        <v>372</v>
      </c>
      <c r="D196" s="251" t="s">
        <v>373</v>
      </c>
      <c r="E196" s="252" t="s">
        <v>393</v>
      </c>
      <c r="F196" s="253" t="s">
        <v>394</v>
      </c>
      <c r="G196" s="254" t="s">
        <v>164</v>
      </c>
      <c r="H196" s="255">
        <v>1.2</v>
      </c>
      <c r="I196" s="256"/>
      <c r="J196" s="257">
        <f>ROUND(I196*H196,2)</f>
        <v>0</v>
      </c>
      <c r="K196" s="253" t="s">
        <v>33</v>
      </c>
      <c r="L196" s="258"/>
      <c r="M196" s="259" t="s">
        <v>33</v>
      </c>
      <c r="N196" s="260" t="s">
        <v>48</v>
      </c>
      <c r="O196" s="43"/>
      <c r="P196" s="206">
        <f>O196*H196</f>
        <v>0</v>
      </c>
      <c r="Q196" s="206">
        <v>0.0011</v>
      </c>
      <c r="R196" s="206">
        <f>Q196*H196</f>
        <v>0.00132</v>
      </c>
      <c r="S196" s="206">
        <v>0</v>
      </c>
      <c r="T196" s="207">
        <f>S196*H196</f>
        <v>0</v>
      </c>
      <c r="AR196" s="24" t="s">
        <v>339</v>
      </c>
      <c r="AT196" s="24" t="s">
        <v>373</v>
      </c>
      <c r="AU196" s="24" t="s">
        <v>87</v>
      </c>
      <c r="AY196" s="24" t="s">
        <v>143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24" t="s">
        <v>85</v>
      </c>
      <c r="BK196" s="208">
        <f>ROUND(I196*H196,2)</f>
        <v>0</v>
      </c>
      <c r="BL196" s="24" t="s">
        <v>255</v>
      </c>
      <c r="BM196" s="24" t="s">
        <v>490</v>
      </c>
    </row>
    <row r="197" spans="2:51" s="11" customFormat="1" ht="13.5">
      <c r="B197" s="209"/>
      <c r="C197" s="210"/>
      <c r="D197" s="234" t="s">
        <v>155</v>
      </c>
      <c r="E197" s="247" t="s">
        <v>33</v>
      </c>
      <c r="F197" s="248" t="s">
        <v>517</v>
      </c>
      <c r="G197" s="210"/>
      <c r="H197" s="249">
        <v>1.2</v>
      </c>
      <c r="I197" s="215"/>
      <c r="J197" s="210"/>
      <c r="K197" s="210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155</v>
      </c>
      <c r="AU197" s="220" t="s">
        <v>87</v>
      </c>
      <c r="AV197" s="11" t="s">
        <v>87</v>
      </c>
      <c r="AW197" s="11" t="s">
        <v>40</v>
      </c>
      <c r="AX197" s="11" t="s">
        <v>85</v>
      </c>
      <c r="AY197" s="220" t="s">
        <v>143</v>
      </c>
    </row>
    <row r="198" spans="2:65" s="1" customFormat="1" ht="28.9" customHeight="1">
      <c r="B198" s="42"/>
      <c r="C198" s="197" t="s">
        <v>377</v>
      </c>
      <c r="D198" s="197" t="s">
        <v>148</v>
      </c>
      <c r="E198" s="198" t="s">
        <v>398</v>
      </c>
      <c r="F198" s="199" t="s">
        <v>399</v>
      </c>
      <c r="G198" s="200" t="s">
        <v>364</v>
      </c>
      <c r="H198" s="250"/>
      <c r="I198" s="202"/>
      <c r="J198" s="203">
        <f>ROUND(I198*H198,2)</f>
        <v>0</v>
      </c>
      <c r="K198" s="199" t="s">
        <v>351</v>
      </c>
      <c r="L198" s="62"/>
      <c r="M198" s="204" t="s">
        <v>33</v>
      </c>
      <c r="N198" s="205" t="s">
        <v>48</v>
      </c>
      <c r="O198" s="43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AR198" s="24" t="s">
        <v>255</v>
      </c>
      <c r="AT198" s="24" t="s">
        <v>148</v>
      </c>
      <c r="AU198" s="24" t="s">
        <v>87</v>
      </c>
      <c r="AY198" s="24" t="s">
        <v>143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24" t="s">
        <v>85</v>
      </c>
      <c r="BK198" s="208">
        <f>ROUND(I198*H198,2)</f>
        <v>0</v>
      </c>
      <c r="BL198" s="24" t="s">
        <v>255</v>
      </c>
      <c r="BM198" s="24" t="s">
        <v>491</v>
      </c>
    </row>
    <row r="199" spans="2:63" s="10" customFormat="1" ht="29.85" customHeight="1">
      <c r="B199" s="178"/>
      <c r="C199" s="179"/>
      <c r="D199" s="194" t="s">
        <v>76</v>
      </c>
      <c r="E199" s="195" t="s">
        <v>401</v>
      </c>
      <c r="F199" s="195" t="s">
        <v>402</v>
      </c>
      <c r="G199" s="179"/>
      <c r="H199" s="179"/>
      <c r="I199" s="182"/>
      <c r="J199" s="196">
        <f>BK199</f>
        <v>0</v>
      </c>
      <c r="K199" s="179"/>
      <c r="L199" s="184"/>
      <c r="M199" s="185"/>
      <c r="N199" s="186"/>
      <c r="O199" s="186"/>
      <c r="P199" s="187">
        <f>SUM(P200:P202)</f>
        <v>0</v>
      </c>
      <c r="Q199" s="186"/>
      <c r="R199" s="187">
        <f>SUM(R200:R202)</f>
        <v>0.014721000000000001</v>
      </c>
      <c r="S199" s="186"/>
      <c r="T199" s="188">
        <f>SUM(T200:T202)</f>
        <v>0</v>
      </c>
      <c r="AR199" s="189" t="s">
        <v>87</v>
      </c>
      <c r="AT199" s="190" t="s">
        <v>76</v>
      </c>
      <c r="AU199" s="190" t="s">
        <v>85</v>
      </c>
      <c r="AY199" s="189" t="s">
        <v>143</v>
      </c>
      <c r="BK199" s="191">
        <f>SUM(BK200:BK202)</f>
        <v>0</v>
      </c>
    </row>
    <row r="200" spans="2:65" s="1" customFormat="1" ht="28.9" customHeight="1">
      <c r="B200" s="42"/>
      <c r="C200" s="197" t="s">
        <v>381</v>
      </c>
      <c r="D200" s="197" t="s">
        <v>148</v>
      </c>
      <c r="E200" s="198" t="s">
        <v>404</v>
      </c>
      <c r="F200" s="199" t="s">
        <v>405</v>
      </c>
      <c r="G200" s="200" t="s">
        <v>151</v>
      </c>
      <c r="H200" s="201">
        <v>30</v>
      </c>
      <c r="I200" s="202"/>
      <c r="J200" s="203">
        <f>ROUND(I200*H200,2)</f>
        <v>0</v>
      </c>
      <c r="K200" s="199" t="s">
        <v>152</v>
      </c>
      <c r="L200" s="62"/>
      <c r="M200" s="204" t="s">
        <v>33</v>
      </c>
      <c r="N200" s="205" t="s">
        <v>48</v>
      </c>
      <c r="O200" s="43"/>
      <c r="P200" s="206">
        <f>O200*H200</f>
        <v>0</v>
      </c>
      <c r="Q200" s="206">
        <v>0.0002</v>
      </c>
      <c r="R200" s="206">
        <f>Q200*H200</f>
        <v>0.006</v>
      </c>
      <c r="S200" s="206">
        <v>0</v>
      </c>
      <c r="T200" s="207">
        <f>S200*H200</f>
        <v>0</v>
      </c>
      <c r="AR200" s="24" t="s">
        <v>255</v>
      </c>
      <c r="AT200" s="24" t="s">
        <v>148</v>
      </c>
      <c r="AU200" s="24" t="s">
        <v>87</v>
      </c>
      <c r="AY200" s="24" t="s">
        <v>143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24" t="s">
        <v>85</v>
      </c>
      <c r="BK200" s="208">
        <f>ROUND(I200*H200,2)</f>
        <v>0</v>
      </c>
      <c r="BL200" s="24" t="s">
        <v>255</v>
      </c>
      <c r="BM200" s="24" t="s">
        <v>406</v>
      </c>
    </row>
    <row r="201" spans="2:51" s="11" customFormat="1" ht="13.5">
      <c r="B201" s="209"/>
      <c r="C201" s="210"/>
      <c r="D201" s="234" t="s">
        <v>155</v>
      </c>
      <c r="E201" s="247" t="s">
        <v>33</v>
      </c>
      <c r="F201" s="248" t="s">
        <v>330</v>
      </c>
      <c r="G201" s="210"/>
      <c r="H201" s="249">
        <v>30</v>
      </c>
      <c r="I201" s="215"/>
      <c r="J201" s="210"/>
      <c r="K201" s="210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155</v>
      </c>
      <c r="AU201" s="220" t="s">
        <v>87</v>
      </c>
      <c r="AV201" s="11" t="s">
        <v>87</v>
      </c>
      <c r="AW201" s="11" t="s">
        <v>40</v>
      </c>
      <c r="AX201" s="11" t="s">
        <v>85</v>
      </c>
      <c r="AY201" s="220" t="s">
        <v>143</v>
      </c>
    </row>
    <row r="202" spans="2:65" s="1" customFormat="1" ht="28.9" customHeight="1">
      <c r="B202" s="42"/>
      <c r="C202" s="197" t="s">
        <v>388</v>
      </c>
      <c r="D202" s="197" t="s">
        <v>148</v>
      </c>
      <c r="E202" s="198" t="s">
        <v>408</v>
      </c>
      <c r="F202" s="199" t="s">
        <v>409</v>
      </c>
      <c r="G202" s="200" t="s">
        <v>151</v>
      </c>
      <c r="H202" s="201">
        <v>30</v>
      </c>
      <c r="I202" s="202"/>
      <c r="J202" s="203">
        <f>ROUND(I202*H202,2)</f>
        <v>0</v>
      </c>
      <c r="K202" s="199" t="s">
        <v>152</v>
      </c>
      <c r="L202" s="62"/>
      <c r="M202" s="204" t="s">
        <v>33</v>
      </c>
      <c r="N202" s="205" t="s">
        <v>48</v>
      </c>
      <c r="O202" s="43"/>
      <c r="P202" s="206">
        <f>O202*H202</f>
        <v>0</v>
      </c>
      <c r="Q202" s="206">
        <v>0.0002907</v>
      </c>
      <c r="R202" s="206">
        <f>Q202*H202</f>
        <v>0.008721000000000001</v>
      </c>
      <c r="S202" s="206">
        <v>0</v>
      </c>
      <c r="T202" s="207">
        <f>S202*H202</f>
        <v>0</v>
      </c>
      <c r="AR202" s="24" t="s">
        <v>255</v>
      </c>
      <c r="AT202" s="24" t="s">
        <v>148</v>
      </c>
      <c r="AU202" s="24" t="s">
        <v>87</v>
      </c>
      <c r="AY202" s="24" t="s">
        <v>143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24" t="s">
        <v>85</v>
      </c>
      <c r="BK202" s="208">
        <f>ROUND(I202*H202,2)</f>
        <v>0</v>
      </c>
      <c r="BL202" s="24" t="s">
        <v>255</v>
      </c>
      <c r="BM202" s="24" t="s">
        <v>410</v>
      </c>
    </row>
    <row r="203" spans="2:63" s="10" customFormat="1" ht="29.85" customHeight="1">
      <c r="B203" s="178"/>
      <c r="C203" s="179"/>
      <c r="D203" s="194" t="s">
        <v>76</v>
      </c>
      <c r="E203" s="195" t="s">
        <v>411</v>
      </c>
      <c r="F203" s="195" t="s">
        <v>412</v>
      </c>
      <c r="G203" s="179"/>
      <c r="H203" s="179"/>
      <c r="I203" s="182"/>
      <c r="J203" s="196">
        <f>BK203</f>
        <v>0</v>
      </c>
      <c r="K203" s="179"/>
      <c r="L203" s="184"/>
      <c r="M203" s="185"/>
      <c r="N203" s="186"/>
      <c r="O203" s="186"/>
      <c r="P203" s="187">
        <f>SUM(P204:P207)</f>
        <v>0</v>
      </c>
      <c r="Q203" s="186"/>
      <c r="R203" s="187">
        <f>SUM(R204:R207)</f>
        <v>0.003198</v>
      </c>
      <c r="S203" s="186"/>
      <c r="T203" s="188">
        <f>SUM(T204:T207)</f>
        <v>0</v>
      </c>
      <c r="AR203" s="189" t="s">
        <v>87</v>
      </c>
      <c r="AT203" s="190" t="s">
        <v>76</v>
      </c>
      <c r="AU203" s="190" t="s">
        <v>85</v>
      </c>
      <c r="AY203" s="189" t="s">
        <v>143</v>
      </c>
      <c r="BK203" s="191">
        <f>SUM(BK204:BK207)</f>
        <v>0</v>
      </c>
    </row>
    <row r="204" spans="2:65" s="1" customFormat="1" ht="28.9" customHeight="1">
      <c r="B204" s="42"/>
      <c r="C204" s="197" t="s">
        <v>392</v>
      </c>
      <c r="D204" s="197" t="s">
        <v>148</v>
      </c>
      <c r="E204" s="198" t="s">
        <v>414</v>
      </c>
      <c r="F204" s="199" t="s">
        <v>415</v>
      </c>
      <c r="G204" s="200" t="s">
        <v>151</v>
      </c>
      <c r="H204" s="201">
        <v>2.46</v>
      </c>
      <c r="I204" s="202"/>
      <c r="J204" s="203">
        <f>ROUND(I204*H204,2)</f>
        <v>0</v>
      </c>
      <c r="K204" s="199" t="s">
        <v>152</v>
      </c>
      <c r="L204" s="62"/>
      <c r="M204" s="204" t="s">
        <v>33</v>
      </c>
      <c r="N204" s="205" t="s">
        <v>48</v>
      </c>
      <c r="O204" s="43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AR204" s="24" t="s">
        <v>255</v>
      </c>
      <c r="AT204" s="24" t="s">
        <v>148</v>
      </c>
      <c r="AU204" s="24" t="s">
        <v>87</v>
      </c>
      <c r="AY204" s="24" t="s">
        <v>143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24" t="s">
        <v>85</v>
      </c>
      <c r="BK204" s="208">
        <f>ROUND(I204*H204,2)</f>
        <v>0</v>
      </c>
      <c r="BL204" s="24" t="s">
        <v>255</v>
      </c>
      <c r="BM204" s="24" t="s">
        <v>416</v>
      </c>
    </row>
    <row r="205" spans="2:51" s="11" customFormat="1" ht="13.5">
      <c r="B205" s="209"/>
      <c r="C205" s="210"/>
      <c r="D205" s="234" t="s">
        <v>155</v>
      </c>
      <c r="E205" s="247" t="s">
        <v>33</v>
      </c>
      <c r="F205" s="248" t="s">
        <v>503</v>
      </c>
      <c r="G205" s="210"/>
      <c r="H205" s="249">
        <v>2.46</v>
      </c>
      <c r="I205" s="215"/>
      <c r="J205" s="210"/>
      <c r="K205" s="210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155</v>
      </c>
      <c r="AU205" s="220" t="s">
        <v>87</v>
      </c>
      <c r="AV205" s="11" t="s">
        <v>87</v>
      </c>
      <c r="AW205" s="11" t="s">
        <v>40</v>
      </c>
      <c r="AX205" s="11" t="s">
        <v>85</v>
      </c>
      <c r="AY205" s="220" t="s">
        <v>143</v>
      </c>
    </row>
    <row r="206" spans="2:65" s="1" customFormat="1" ht="20.45" customHeight="1">
      <c r="B206" s="42"/>
      <c r="C206" s="251" t="s">
        <v>397</v>
      </c>
      <c r="D206" s="251" t="s">
        <v>373</v>
      </c>
      <c r="E206" s="252" t="s">
        <v>418</v>
      </c>
      <c r="F206" s="253" t="s">
        <v>419</v>
      </c>
      <c r="G206" s="254" t="s">
        <v>151</v>
      </c>
      <c r="H206" s="255">
        <v>2.46</v>
      </c>
      <c r="I206" s="256"/>
      <c r="J206" s="257">
        <f>ROUND(I206*H206,2)</f>
        <v>0</v>
      </c>
      <c r="K206" s="253" t="s">
        <v>152</v>
      </c>
      <c r="L206" s="258"/>
      <c r="M206" s="259" t="s">
        <v>33</v>
      </c>
      <c r="N206" s="260" t="s">
        <v>48</v>
      </c>
      <c r="O206" s="43"/>
      <c r="P206" s="206">
        <f>O206*H206</f>
        <v>0</v>
      </c>
      <c r="Q206" s="206">
        <v>0.0013</v>
      </c>
      <c r="R206" s="206">
        <f>Q206*H206</f>
        <v>0.003198</v>
      </c>
      <c r="S206" s="206">
        <v>0</v>
      </c>
      <c r="T206" s="207">
        <f>S206*H206</f>
        <v>0</v>
      </c>
      <c r="AR206" s="24" t="s">
        <v>339</v>
      </c>
      <c r="AT206" s="24" t="s">
        <v>373</v>
      </c>
      <c r="AU206" s="24" t="s">
        <v>87</v>
      </c>
      <c r="AY206" s="24" t="s">
        <v>143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24" t="s">
        <v>85</v>
      </c>
      <c r="BK206" s="208">
        <f>ROUND(I206*H206,2)</f>
        <v>0</v>
      </c>
      <c r="BL206" s="24" t="s">
        <v>255</v>
      </c>
      <c r="BM206" s="24" t="s">
        <v>420</v>
      </c>
    </row>
    <row r="207" spans="2:65" s="1" customFormat="1" ht="28.9" customHeight="1">
      <c r="B207" s="42"/>
      <c r="C207" s="197" t="s">
        <v>403</v>
      </c>
      <c r="D207" s="197" t="s">
        <v>148</v>
      </c>
      <c r="E207" s="198" t="s">
        <v>493</v>
      </c>
      <c r="F207" s="199" t="s">
        <v>494</v>
      </c>
      <c r="G207" s="200" t="s">
        <v>364</v>
      </c>
      <c r="H207" s="250"/>
      <c r="I207" s="202"/>
      <c r="J207" s="203">
        <f>ROUND(I207*H207,2)</f>
        <v>0</v>
      </c>
      <c r="K207" s="199" t="s">
        <v>152</v>
      </c>
      <c r="L207" s="62"/>
      <c r="M207" s="204" t="s">
        <v>33</v>
      </c>
      <c r="N207" s="272" t="s">
        <v>48</v>
      </c>
      <c r="O207" s="273"/>
      <c r="P207" s="274">
        <f>O207*H207</f>
        <v>0</v>
      </c>
      <c r="Q207" s="274">
        <v>0</v>
      </c>
      <c r="R207" s="274">
        <f>Q207*H207</f>
        <v>0</v>
      </c>
      <c r="S207" s="274">
        <v>0</v>
      </c>
      <c r="T207" s="275">
        <f>S207*H207</f>
        <v>0</v>
      </c>
      <c r="AR207" s="24" t="s">
        <v>255</v>
      </c>
      <c r="AT207" s="24" t="s">
        <v>148</v>
      </c>
      <c r="AU207" s="24" t="s">
        <v>87</v>
      </c>
      <c r="AY207" s="24" t="s">
        <v>143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24" t="s">
        <v>85</v>
      </c>
      <c r="BK207" s="208">
        <f>ROUND(I207*H207,2)</f>
        <v>0</v>
      </c>
      <c r="BL207" s="24" t="s">
        <v>255</v>
      </c>
      <c r="BM207" s="24" t="s">
        <v>495</v>
      </c>
    </row>
    <row r="208" spans="2:12" s="1" customFormat="1" ht="6.95" customHeight="1">
      <c r="B208" s="57"/>
      <c r="C208" s="58"/>
      <c r="D208" s="58"/>
      <c r="E208" s="58"/>
      <c r="F208" s="58"/>
      <c r="G208" s="58"/>
      <c r="H208" s="58"/>
      <c r="I208" s="141"/>
      <c r="J208" s="58"/>
      <c r="K208" s="58"/>
      <c r="L208" s="62"/>
    </row>
  </sheetData>
  <sheetProtection algorithmName="SHA-512" hashValue="WZ+GXL/zQlwB17tULZb+beGZfcuzypIZuIlaAK0cjIG2GEUGp9tLk6wsEWo7hrUC896gFw2VZ9fgmMWPhuTnYA==" saltValue="88rmfOCEa4/DdhsVUVFyDQ==" spinCount="100000" sheet="1" objects="1" scenarios="1" formatCells="0" formatColumns="0" formatRows="0" sort="0" autoFilter="0"/>
  <autoFilter ref="C91:K207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scale="90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62" activePane="bottomLeft" state="frozen"/>
      <selection pane="bottomLeft" activeCell="H81" sqref="H8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88.16015625" style="0" customWidth="1"/>
    <col min="7" max="7" width="7.5" style="0" customWidth="1"/>
    <col min="8" max="8" width="20.6601562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97</v>
      </c>
      <c r="G1" s="395" t="s">
        <v>98</v>
      </c>
      <c r="H1" s="395"/>
      <c r="I1" s="116"/>
      <c r="J1" s="115" t="s">
        <v>99</v>
      </c>
      <c r="K1" s="114" t="s">
        <v>100</v>
      </c>
      <c r="L1" s="115" t="s">
        <v>101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87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6" t="str">
        <f>'Rekapitulace stavby'!K6</f>
        <v>ZŠ a MŠ Kosmonautů 177,Děčín-výměna oken a zazdívka MIV strana do zahrady</v>
      </c>
      <c r="F7" s="397"/>
      <c r="G7" s="397"/>
      <c r="H7" s="397"/>
      <c r="I7" s="118"/>
      <c r="J7" s="29"/>
      <c r="K7" s="31"/>
    </row>
    <row r="8" spans="2:11" s="1" customFormat="1" ht="15">
      <c r="B8" s="42"/>
      <c r="C8" s="43"/>
      <c r="D8" s="37" t="s">
        <v>103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8" t="s">
        <v>518</v>
      </c>
      <c r="F9" s="399"/>
      <c r="G9" s="399"/>
      <c r="H9" s="399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20" t="s">
        <v>23</v>
      </c>
      <c r="J11" s="35" t="s">
        <v>24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0" t="s">
        <v>27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29</v>
      </c>
      <c r="J13" s="39" t="s">
        <v>105</v>
      </c>
      <c r="K13" s="46"/>
    </row>
    <row r="14" spans="2:11" s="1" customFormat="1" ht="14.45" customHeight="1">
      <c r="B14" s="42"/>
      <c r="C14" s="43"/>
      <c r="D14" s="37" t="s">
        <v>31</v>
      </c>
      <c r="E14" s="43"/>
      <c r="F14" s="43"/>
      <c r="G14" s="43"/>
      <c r="H14" s="43"/>
      <c r="I14" s="120" t="s">
        <v>32</v>
      </c>
      <c r="J14" s="35" t="s">
        <v>33</v>
      </c>
      <c r="K14" s="46"/>
    </row>
    <row r="15" spans="2:11" s="1" customFormat="1" ht="18" customHeight="1">
      <c r="B15" s="42"/>
      <c r="C15" s="43"/>
      <c r="D15" s="43"/>
      <c r="E15" s="35" t="s">
        <v>34</v>
      </c>
      <c r="F15" s="43"/>
      <c r="G15" s="43"/>
      <c r="H15" s="43"/>
      <c r="I15" s="120" t="s">
        <v>35</v>
      </c>
      <c r="J15" s="35" t="s">
        <v>33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36</v>
      </c>
      <c r="E17" s="43"/>
      <c r="F17" s="43"/>
      <c r="G17" s="43"/>
      <c r="H17" s="43"/>
      <c r="I17" s="120" t="s">
        <v>32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35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20" t="s">
        <v>32</v>
      </c>
      <c r="J20" s="35" t="s">
        <v>33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35</v>
      </c>
      <c r="J21" s="35" t="s">
        <v>33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42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43</v>
      </c>
      <c r="E27" s="43"/>
      <c r="F27" s="43"/>
      <c r="G27" s="43"/>
      <c r="H27" s="43"/>
      <c r="I27" s="119"/>
      <c r="J27" s="130">
        <f>ROUND(J78,2)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1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2">
        <f>ROUND(SUM(BE78:BE81),2)</f>
        <v>0</v>
      </c>
      <c r="G30" s="43"/>
      <c r="H30" s="43"/>
      <c r="I30" s="133">
        <v>0.21</v>
      </c>
      <c r="J30" s="132">
        <f>ROUND(ROUND((SUM(BE78:BE81)),2)*I30,2)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2">
        <f>ROUND(SUM(BF78:BF81),2)</f>
        <v>0</v>
      </c>
      <c r="G31" s="43"/>
      <c r="H31" s="43"/>
      <c r="I31" s="133">
        <v>0.15</v>
      </c>
      <c r="J31" s="132">
        <f>ROUND(ROUND((SUM(BF78:BF81)),2)*I31,2)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2">
        <f>ROUND(SUM(BG78:BG81),2)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2">
        <f>ROUND(SUM(BH78:BH81),2)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2">
        <f>ROUND(SUM(BI78:BI81),2)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53</v>
      </c>
      <c r="E36" s="80"/>
      <c r="F36" s="80"/>
      <c r="G36" s="136" t="s">
        <v>54</v>
      </c>
      <c r="H36" s="137" t="s">
        <v>55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106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6" t="str">
        <f>E7</f>
        <v>ZŠ a MŠ Kosmonautů 177,Děčín-výměna oken a zazdívka MIV strana do zahrady</v>
      </c>
      <c r="F45" s="397"/>
      <c r="G45" s="397"/>
      <c r="H45" s="397"/>
      <c r="I45" s="119"/>
      <c r="J45" s="43"/>
      <c r="K45" s="46"/>
    </row>
    <row r="46" spans="2:11" s="1" customFormat="1" ht="14.45" customHeight="1">
      <c r="B46" s="42"/>
      <c r="C46" s="37" t="s">
        <v>103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8" t="str">
        <f>E9</f>
        <v>VRN - VEDLEJŠÍ ROZPOČTOVÉ NÁKLADY</v>
      </c>
      <c r="F47" s="399"/>
      <c r="G47" s="399"/>
      <c r="H47" s="399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Děčín 27, Kosmonautů 177</v>
      </c>
      <c r="G49" s="43"/>
      <c r="H49" s="43"/>
      <c r="I49" s="120" t="s">
        <v>27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31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38</v>
      </c>
      <c r="J51" s="35" t="str">
        <f>E21</f>
        <v>bez PD</v>
      </c>
      <c r="K51" s="46"/>
    </row>
    <row r="52" spans="2:11" s="1" customFormat="1" ht="14.45" customHeight="1">
      <c r="B52" s="42"/>
      <c r="C52" s="37" t="s">
        <v>36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107</v>
      </c>
      <c r="D54" s="134"/>
      <c r="E54" s="134"/>
      <c r="F54" s="134"/>
      <c r="G54" s="134"/>
      <c r="H54" s="134"/>
      <c r="I54" s="147"/>
      <c r="J54" s="148" t="s">
        <v>108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109</v>
      </c>
      <c r="D56" s="43"/>
      <c r="E56" s="43"/>
      <c r="F56" s="43"/>
      <c r="G56" s="43"/>
      <c r="H56" s="43"/>
      <c r="I56" s="119"/>
      <c r="J56" s="130">
        <f>J78</f>
        <v>0</v>
      </c>
      <c r="K56" s="46"/>
      <c r="AU56" s="24" t="s">
        <v>110</v>
      </c>
    </row>
    <row r="57" spans="2:11" s="7" customFormat="1" ht="24.95" customHeight="1">
      <c r="B57" s="151"/>
      <c r="C57" s="152"/>
      <c r="D57" s="153" t="s">
        <v>519</v>
      </c>
      <c r="E57" s="154"/>
      <c r="F57" s="154"/>
      <c r="G57" s="154"/>
      <c r="H57" s="154"/>
      <c r="I57" s="155"/>
      <c r="J57" s="156">
        <f>J79</f>
        <v>0</v>
      </c>
      <c r="K57" s="157"/>
    </row>
    <row r="58" spans="2:11" s="8" customFormat="1" ht="19.9" customHeight="1">
      <c r="B58" s="158"/>
      <c r="C58" s="159"/>
      <c r="D58" s="160" t="s">
        <v>520</v>
      </c>
      <c r="E58" s="161"/>
      <c r="F58" s="161"/>
      <c r="G58" s="161"/>
      <c r="H58" s="161"/>
      <c r="I58" s="162"/>
      <c r="J58" s="163">
        <f>J80</f>
        <v>0</v>
      </c>
      <c r="K58" s="164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19"/>
      <c r="J59" s="43"/>
      <c r="K59" s="46"/>
    </row>
    <row r="60" spans="2:11" s="1" customFormat="1" ht="6.95" customHeight="1">
      <c r="B60" s="57"/>
      <c r="C60" s="58"/>
      <c r="D60" s="58"/>
      <c r="E60" s="58"/>
      <c r="F60" s="58"/>
      <c r="G60" s="58"/>
      <c r="H60" s="58"/>
      <c r="I60" s="141"/>
      <c r="J60" s="58"/>
      <c r="K60" s="59"/>
    </row>
    <row r="64" spans="2:12" s="1" customFormat="1" ht="6.95" customHeight="1">
      <c r="B64" s="60"/>
      <c r="C64" s="61"/>
      <c r="D64" s="61"/>
      <c r="E64" s="61"/>
      <c r="F64" s="61"/>
      <c r="G64" s="61"/>
      <c r="H64" s="61"/>
      <c r="I64" s="144"/>
      <c r="J64" s="61"/>
      <c r="K64" s="61"/>
      <c r="L64" s="62"/>
    </row>
    <row r="65" spans="2:12" s="1" customFormat="1" ht="36.95" customHeight="1">
      <c r="B65" s="42"/>
      <c r="C65" s="63" t="s">
        <v>127</v>
      </c>
      <c r="D65" s="64"/>
      <c r="E65" s="64"/>
      <c r="F65" s="64"/>
      <c r="G65" s="64"/>
      <c r="H65" s="64"/>
      <c r="I65" s="165"/>
      <c r="J65" s="64"/>
      <c r="K65" s="64"/>
      <c r="L65" s="62"/>
    </row>
    <row r="66" spans="2:12" s="1" customFormat="1" ht="6.95" customHeight="1">
      <c r="B66" s="42"/>
      <c r="C66" s="64"/>
      <c r="D66" s="64"/>
      <c r="E66" s="64"/>
      <c r="F66" s="64"/>
      <c r="G66" s="64"/>
      <c r="H66" s="64"/>
      <c r="I66" s="165"/>
      <c r="J66" s="64"/>
      <c r="K66" s="64"/>
      <c r="L66" s="62"/>
    </row>
    <row r="67" spans="2:12" s="1" customFormat="1" ht="14.45" customHeight="1">
      <c r="B67" s="42"/>
      <c r="C67" s="66" t="s">
        <v>19</v>
      </c>
      <c r="D67" s="64"/>
      <c r="E67" s="64"/>
      <c r="F67" s="64"/>
      <c r="G67" s="64"/>
      <c r="H67" s="64"/>
      <c r="I67" s="165"/>
      <c r="J67" s="64"/>
      <c r="K67" s="64"/>
      <c r="L67" s="62"/>
    </row>
    <row r="68" spans="2:12" s="1" customFormat="1" ht="20.45" customHeight="1">
      <c r="B68" s="42"/>
      <c r="C68" s="64"/>
      <c r="D68" s="64"/>
      <c r="E68" s="392" t="str">
        <f>E7</f>
        <v>ZŠ a MŠ Kosmonautů 177,Děčín-výměna oken a zazdívka MIV strana do zahrady</v>
      </c>
      <c r="F68" s="393"/>
      <c r="G68" s="393"/>
      <c r="H68" s="393"/>
      <c r="I68" s="165"/>
      <c r="J68" s="64"/>
      <c r="K68" s="64"/>
      <c r="L68" s="62"/>
    </row>
    <row r="69" spans="2:12" s="1" customFormat="1" ht="14.45" customHeight="1">
      <c r="B69" s="42"/>
      <c r="C69" s="66" t="s">
        <v>103</v>
      </c>
      <c r="D69" s="64"/>
      <c r="E69" s="64"/>
      <c r="F69" s="64"/>
      <c r="G69" s="64"/>
      <c r="H69" s="64"/>
      <c r="I69" s="165"/>
      <c r="J69" s="64"/>
      <c r="K69" s="64"/>
      <c r="L69" s="62"/>
    </row>
    <row r="70" spans="2:12" s="1" customFormat="1" ht="22.15" customHeight="1">
      <c r="B70" s="42"/>
      <c r="C70" s="64"/>
      <c r="D70" s="64"/>
      <c r="E70" s="382" t="str">
        <f>E9</f>
        <v>VRN - VEDLEJŠÍ ROZPOČTOVÉ NÁKLADY</v>
      </c>
      <c r="F70" s="394"/>
      <c r="G70" s="394"/>
      <c r="H70" s="394"/>
      <c r="I70" s="165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18" customHeight="1">
      <c r="B72" s="42"/>
      <c r="C72" s="66" t="s">
        <v>25</v>
      </c>
      <c r="D72" s="64"/>
      <c r="E72" s="64"/>
      <c r="F72" s="166" t="str">
        <f>F12</f>
        <v>Děčín 27, Kosmonautů 177</v>
      </c>
      <c r="G72" s="64"/>
      <c r="H72" s="64"/>
      <c r="I72" s="167" t="s">
        <v>27</v>
      </c>
      <c r="J72" s="74" t="str">
        <f>IF(J12="","",J12)</f>
        <v>3.4.2017</v>
      </c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15">
      <c r="B74" s="42"/>
      <c r="C74" s="66" t="s">
        <v>31</v>
      </c>
      <c r="D74" s="64"/>
      <c r="E74" s="64"/>
      <c r="F74" s="166" t="str">
        <f>E15</f>
        <v>ZŠ a MŠ Kosmonautů 177, Děčín 27</v>
      </c>
      <c r="G74" s="64"/>
      <c r="H74" s="64"/>
      <c r="I74" s="167" t="s">
        <v>38</v>
      </c>
      <c r="J74" s="166" t="str">
        <f>E21</f>
        <v>bez PD</v>
      </c>
      <c r="K74" s="64"/>
      <c r="L74" s="62"/>
    </row>
    <row r="75" spans="2:12" s="1" customFormat="1" ht="14.45" customHeight="1">
      <c r="B75" s="42"/>
      <c r="C75" s="66" t="s">
        <v>36</v>
      </c>
      <c r="D75" s="64"/>
      <c r="E75" s="64"/>
      <c r="F75" s="166" t="str">
        <f>IF(E18="","",E18)</f>
        <v/>
      </c>
      <c r="G75" s="64"/>
      <c r="H75" s="64"/>
      <c r="I75" s="165"/>
      <c r="J75" s="64"/>
      <c r="K75" s="64"/>
      <c r="L75" s="62"/>
    </row>
    <row r="76" spans="2:12" s="1" customFormat="1" ht="10.35" customHeight="1">
      <c r="B76" s="42"/>
      <c r="C76" s="64"/>
      <c r="D76" s="64"/>
      <c r="E76" s="64"/>
      <c r="F76" s="64"/>
      <c r="G76" s="64"/>
      <c r="H76" s="64"/>
      <c r="I76" s="165"/>
      <c r="J76" s="64"/>
      <c r="K76" s="64"/>
      <c r="L76" s="62"/>
    </row>
    <row r="77" spans="2:20" s="9" customFormat="1" ht="29.25" customHeight="1">
      <c r="B77" s="168"/>
      <c r="C77" s="169" t="s">
        <v>128</v>
      </c>
      <c r="D77" s="170" t="s">
        <v>62</v>
      </c>
      <c r="E77" s="170" t="s">
        <v>58</v>
      </c>
      <c r="F77" s="170" t="s">
        <v>129</v>
      </c>
      <c r="G77" s="170" t="s">
        <v>130</v>
      </c>
      <c r="H77" s="170" t="s">
        <v>131</v>
      </c>
      <c r="I77" s="171" t="s">
        <v>132</v>
      </c>
      <c r="J77" s="170" t="s">
        <v>108</v>
      </c>
      <c r="K77" s="172" t="s">
        <v>133</v>
      </c>
      <c r="L77" s="173"/>
      <c r="M77" s="82" t="s">
        <v>134</v>
      </c>
      <c r="N77" s="83" t="s">
        <v>47</v>
      </c>
      <c r="O77" s="83" t="s">
        <v>135</v>
      </c>
      <c r="P77" s="83" t="s">
        <v>136</v>
      </c>
      <c r="Q77" s="83" t="s">
        <v>137</v>
      </c>
      <c r="R77" s="83" t="s">
        <v>138</v>
      </c>
      <c r="S77" s="83" t="s">
        <v>139</v>
      </c>
      <c r="T77" s="84" t="s">
        <v>140</v>
      </c>
    </row>
    <row r="78" spans="2:63" s="1" customFormat="1" ht="29.25" customHeight="1">
      <c r="B78" s="42"/>
      <c r="C78" s="88" t="s">
        <v>109</v>
      </c>
      <c r="D78" s="64"/>
      <c r="E78" s="64"/>
      <c r="F78" s="64"/>
      <c r="G78" s="64"/>
      <c r="H78" s="64"/>
      <c r="I78" s="165"/>
      <c r="J78" s="174">
        <f>BK78</f>
        <v>0</v>
      </c>
      <c r="K78" s="64"/>
      <c r="L78" s="62"/>
      <c r="M78" s="85"/>
      <c r="N78" s="86"/>
      <c r="O78" s="86"/>
      <c r="P78" s="175">
        <f>P79</f>
        <v>0</v>
      </c>
      <c r="Q78" s="86"/>
      <c r="R78" s="175">
        <f>R79</f>
        <v>0</v>
      </c>
      <c r="S78" s="86"/>
      <c r="T78" s="176">
        <f>T79</f>
        <v>0</v>
      </c>
      <c r="AT78" s="24" t="s">
        <v>76</v>
      </c>
      <c r="AU78" s="24" t="s">
        <v>110</v>
      </c>
      <c r="BK78" s="177">
        <f>BK79</f>
        <v>0</v>
      </c>
    </row>
    <row r="79" spans="2:63" s="10" customFormat="1" ht="37.35" customHeight="1">
      <c r="B79" s="178"/>
      <c r="C79" s="179"/>
      <c r="D79" s="180" t="s">
        <v>76</v>
      </c>
      <c r="E79" s="181" t="s">
        <v>94</v>
      </c>
      <c r="F79" s="181" t="s">
        <v>521</v>
      </c>
      <c r="G79" s="179"/>
      <c r="H79" s="179"/>
      <c r="I79" s="182"/>
      <c r="J79" s="183">
        <f>BK79</f>
        <v>0</v>
      </c>
      <c r="K79" s="179"/>
      <c r="L79" s="184"/>
      <c r="M79" s="185"/>
      <c r="N79" s="186"/>
      <c r="O79" s="186"/>
      <c r="P79" s="187">
        <f>P80</f>
        <v>0</v>
      </c>
      <c r="Q79" s="186"/>
      <c r="R79" s="187">
        <f>R80</f>
        <v>0</v>
      </c>
      <c r="S79" s="186"/>
      <c r="T79" s="188">
        <f>T80</f>
        <v>0</v>
      </c>
      <c r="AR79" s="189" t="s">
        <v>185</v>
      </c>
      <c r="AT79" s="190" t="s">
        <v>76</v>
      </c>
      <c r="AU79" s="190" t="s">
        <v>77</v>
      </c>
      <c r="AY79" s="189" t="s">
        <v>143</v>
      </c>
      <c r="BK79" s="191">
        <f>BK80</f>
        <v>0</v>
      </c>
    </row>
    <row r="80" spans="2:63" s="10" customFormat="1" ht="19.9" customHeight="1">
      <c r="B80" s="178"/>
      <c r="C80" s="179"/>
      <c r="D80" s="194" t="s">
        <v>76</v>
      </c>
      <c r="E80" s="195" t="s">
        <v>522</v>
      </c>
      <c r="F80" s="195" t="s">
        <v>523</v>
      </c>
      <c r="G80" s="179"/>
      <c r="H80" s="179"/>
      <c r="I80" s="182"/>
      <c r="J80" s="196">
        <f>BK80</f>
        <v>0</v>
      </c>
      <c r="K80" s="179"/>
      <c r="L80" s="184"/>
      <c r="M80" s="185"/>
      <c r="N80" s="186"/>
      <c r="O80" s="186"/>
      <c r="P80" s="187">
        <f>P81</f>
        <v>0</v>
      </c>
      <c r="Q80" s="186"/>
      <c r="R80" s="187">
        <f>R81</f>
        <v>0</v>
      </c>
      <c r="S80" s="186"/>
      <c r="T80" s="188">
        <f>T81</f>
        <v>0</v>
      </c>
      <c r="AR80" s="189" t="s">
        <v>185</v>
      </c>
      <c r="AT80" s="190" t="s">
        <v>76</v>
      </c>
      <c r="AU80" s="190" t="s">
        <v>85</v>
      </c>
      <c r="AY80" s="189" t="s">
        <v>143</v>
      </c>
      <c r="BK80" s="191">
        <f>BK81</f>
        <v>0</v>
      </c>
    </row>
    <row r="81" spans="2:65" s="1" customFormat="1" ht="20.45" customHeight="1">
      <c r="B81" s="42"/>
      <c r="C81" s="197" t="s">
        <v>85</v>
      </c>
      <c r="D81" s="197" t="s">
        <v>148</v>
      </c>
      <c r="E81" s="198" t="s">
        <v>524</v>
      </c>
      <c r="F81" s="199" t="s">
        <v>525</v>
      </c>
      <c r="G81" s="200" t="s">
        <v>364</v>
      </c>
      <c r="H81" s="250"/>
      <c r="I81" s="202">
        <v>2</v>
      </c>
      <c r="J81" s="203">
        <f>ROUND(I81*H81,2)</f>
        <v>0</v>
      </c>
      <c r="K81" s="199" t="s">
        <v>152</v>
      </c>
      <c r="L81" s="62"/>
      <c r="M81" s="204" t="s">
        <v>33</v>
      </c>
      <c r="N81" s="272" t="s">
        <v>48</v>
      </c>
      <c r="O81" s="273"/>
      <c r="P81" s="274">
        <f>O81*H81</f>
        <v>0</v>
      </c>
      <c r="Q81" s="274">
        <v>0</v>
      </c>
      <c r="R81" s="274">
        <f>Q81*H81</f>
        <v>0</v>
      </c>
      <c r="S81" s="274">
        <v>0</v>
      </c>
      <c r="T81" s="275">
        <f>S81*H81</f>
        <v>0</v>
      </c>
      <c r="AR81" s="24" t="s">
        <v>526</v>
      </c>
      <c r="AT81" s="24" t="s">
        <v>148</v>
      </c>
      <c r="AU81" s="24" t="s">
        <v>87</v>
      </c>
      <c r="AY81" s="24" t="s">
        <v>143</v>
      </c>
      <c r="BE81" s="208">
        <f>IF(N81="základní",J81,0)</f>
        <v>0</v>
      </c>
      <c r="BF81" s="208">
        <f>IF(N81="snížená",J81,0)</f>
        <v>0</v>
      </c>
      <c r="BG81" s="208">
        <f>IF(N81="zákl. přenesená",J81,0)</f>
        <v>0</v>
      </c>
      <c r="BH81" s="208">
        <f>IF(N81="sníž. přenesená",J81,0)</f>
        <v>0</v>
      </c>
      <c r="BI81" s="208">
        <f>IF(N81="nulová",J81,0)</f>
        <v>0</v>
      </c>
      <c r="BJ81" s="24" t="s">
        <v>85</v>
      </c>
      <c r="BK81" s="208">
        <f>ROUND(I81*H81,2)</f>
        <v>0</v>
      </c>
      <c r="BL81" s="24" t="s">
        <v>526</v>
      </c>
      <c r="BM81" s="24" t="s">
        <v>527</v>
      </c>
    </row>
    <row r="82" spans="2:12" s="1" customFormat="1" ht="6.95" customHeight="1">
      <c r="B82" s="57"/>
      <c r="C82" s="58"/>
      <c r="D82" s="58"/>
      <c r="E82" s="58"/>
      <c r="F82" s="58"/>
      <c r="G82" s="58"/>
      <c r="H82" s="58"/>
      <c r="I82" s="141"/>
      <c r="J82" s="58"/>
      <c r="K82" s="58"/>
      <c r="L82" s="62"/>
    </row>
  </sheetData>
  <sheetProtection algorithmName="SHA-512" hashValue="D+jJtM2oZO/iOP+3BE6lEUcp8PG1LUrU3hf4xfpbIFd8p3yPOinZ8GAooDOicGvo4oYk6t9Yrv8chNwvewdqrA==" saltValue="4CkT07cSf2tWEBIcWq7kDA==" spinCount="100000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6" customWidth="1"/>
    <col min="2" max="2" width="1.66796875" style="276" customWidth="1"/>
    <col min="3" max="4" width="5" style="276" customWidth="1"/>
    <col min="5" max="5" width="11.66015625" style="276" customWidth="1"/>
    <col min="6" max="6" width="9.16015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79687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5" customFormat="1" ht="45" customHeight="1">
      <c r="B3" s="280"/>
      <c r="C3" s="400" t="s">
        <v>528</v>
      </c>
      <c r="D3" s="400"/>
      <c r="E3" s="400"/>
      <c r="F3" s="400"/>
      <c r="G3" s="400"/>
      <c r="H3" s="400"/>
      <c r="I3" s="400"/>
      <c r="J3" s="400"/>
      <c r="K3" s="281"/>
    </row>
    <row r="4" spans="2:11" ht="25.5" customHeight="1">
      <c r="B4" s="282"/>
      <c r="C4" s="407" t="s">
        <v>529</v>
      </c>
      <c r="D4" s="407"/>
      <c r="E4" s="407"/>
      <c r="F4" s="407"/>
      <c r="G4" s="407"/>
      <c r="H4" s="407"/>
      <c r="I4" s="407"/>
      <c r="J4" s="407"/>
      <c r="K4" s="283"/>
    </row>
    <row r="5" spans="2:11" ht="5.25" customHeight="1">
      <c r="B5" s="282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2"/>
      <c r="C6" s="403" t="s">
        <v>530</v>
      </c>
      <c r="D6" s="403"/>
      <c r="E6" s="403"/>
      <c r="F6" s="403"/>
      <c r="G6" s="403"/>
      <c r="H6" s="403"/>
      <c r="I6" s="403"/>
      <c r="J6" s="403"/>
      <c r="K6" s="283"/>
    </row>
    <row r="7" spans="2:11" ht="15" customHeight="1">
      <c r="B7" s="286"/>
      <c r="C7" s="403" t="s">
        <v>531</v>
      </c>
      <c r="D7" s="403"/>
      <c r="E7" s="403"/>
      <c r="F7" s="403"/>
      <c r="G7" s="403"/>
      <c r="H7" s="403"/>
      <c r="I7" s="403"/>
      <c r="J7" s="403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403" t="s">
        <v>532</v>
      </c>
      <c r="D9" s="403"/>
      <c r="E9" s="403"/>
      <c r="F9" s="403"/>
      <c r="G9" s="403"/>
      <c r="H9" s="403"/>
      <c r="I9" s="403"/>
      <c r="J9" s="403"/>
      <c r="K9" s="283"/>
    </row>
    <row r="10" spans="2:11" ht="15" customHeight="1">
      <c r="B10" s="286"/>
      <c r="C10" s="285"/>
      <c r="D10" s="403" t="s">
        <v>533</v>
      </c>
      <c r="E10" s="403"/>
      <c r="F10" s="403"/>
      <c r="G10" s="403"/>
      <c r="H10" s="403"/>
      <c r="I10" s="403"/>
      <c r="J10" s="403"/>
      <c r="K10" s="283"/>
    </row>
    <row r="11" spans="2:11" ht="15" customHeight="1">
      <c r="B11" s="286"/>
      <c r="C11" s="287"/>
      <c r="D11" s="403" t="s">
        <v>534</v>
      </c>
      <c r="E11" s="403"/>
      <c r="F11" s="403"/>
      <c r="G11" s="403"/>
      <c r="H11" s="403"/>
      <c r="I11" s="403"/>
      <c r="J11" s="403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403" t="s">
        <v>535</v>
      </c>
      <c r="E13" s="403"/>
      <c r="F13" s="403"/>
      <c r="G13" s="403"/>
      <c r="H13" s="403"/>
      <c r="I13" s="403"/>
      <c r="J13" s="403"/>
      <c r="K13" s="283"/>
    </row>
    <row r="14" spans="2:11" ht="15" customHeight="1">
      <c r="B14" s="286"/>
      <c r="C14" s="287"/>
      <c r="D14" s="403" t="s">
        <v>536</v>
      </c>
      <c r="E14" s="403"/>
      <c r="F14" s="403"/>
      <c r="G14" s="403"/>
      <c r="H14" s="403"/>
      <c r="I14" s="403"/>
      <c r="J14" s="403"/>
      <c r="K14" s="283"/>
    </row>
    <row r="15" spans="2:11" ht="15" customHeight="1">
      <c r="B15" s="286"/>
      <c r="C15" s="287"/>
      <c r="D15" s="403" t="s">
        <v>537</v>
      </c>
      <c r="E15" s="403"/>
      <c r="F15" s="403"/>
      <c r="G15" s="403"/>
      <c r="H15" s="403"/>
      <c r="I15" s="403"/>
      <c r="J15" s="403"/>
      <c r="K15" s="283"/>
    </row>
    <row r="16" spans="2:11" ht="15" customHeight="1">
      <c r="B16" s="286"/>
      <c r="C16" s="287"/>
      <c r="D16" s="287"/>
      <c r="E16" s="288" t="s">
        <v>84</v>
      </c>
      <c r="F16" s="403" t="s">
        <v>538</v>
      </c>
      <c r="G16" s="403"/>
      <c r="H16" s="403"/>
      <c r="I16" s="403"/>
      <c r="J16" s="403"/>
      <c r="K16" s="283"/>
    </row>
    <row r="17" spans="2:11" ht="15" customHeight="1">
      <c r="B17" s="286"/>
      <c r="C17" s="287"/>
      <c r="D17" s="287"/>
      <c r="E17" s="288" t="s">
        <v>539</v>
      </c>
      <c r="F17" s="403" t="s">
        <v>540</v>
      </c>
      <c r="G17" s="403"/>
      <c r="H17" s="403"/>
      <c r="I17" s="403"/>
      <c r="J17" s="403"/>
      <c r="K17" s="283"/>
    </row>
    <row r="18" spans="2:11" ht="15" customHeight="1">
      <c r="B18" s="286"/>
      <c r="C18" s="287"/>
      <c r="D18" s="287"/>
      <c r="E18" s="288" t="s">
        <v>541</v>
      </c>
      <c r="F18" s="403" t="s">
        <v>542</v>
      </c>
      <c r="G18" s="403"/>
      <c r="H18" s="403"/>
      <c r="I18" s="403"/>
      <c r="J18" s="403"/>
      <c r="K18" s="283"/>
    </row>
    <row r="19" spans="2:11" ht="15" customHeight="1">
      <c r="B19" s="286"/>
      <c r="C19" s="287"/>
      <c r="D19" s="287"/>
      <c r="E19" s="288" t="s">
        <v>543</v>
      </c>
      <c r="F19" s="403" t="s">
        <v>544</v>
      </c>
      <c r="G19" s="403"/>
      <c r="H19" s="403"/>
      <c r="I19" s="403"/>
      <c r="J19" s="403"/>
      <c r="K19" s="283"/>
    </row>
    <row r="20" spans="2:11" ht="15" customHeight="1">
      <c r="B20" s="286"/>
      <c r="C20" s="287"/>
      <c r="D20" s="287"/>
      <c r="E20" s="288" t="s">
        <v>545</v>
      </c>
      <c r="F20" s="403" t="s">
        <v>546</v>
      </c>
      <c r="G20" s="403"/>
      <c r="H20" s="403"/>
      <c r="I20" s="403"/>
      <c r="J20" s="403"/>
      <c r="K20" s="283"/>
    </row>
    <row r="21" spans="2:11" ht="15" customHeight="1">
      <c r="B21" s="286"/>
      <c r="C21" s="287"/>
      <c r="D21" s="287"/>
      <c r="E21" s="288" t="s">
        <v>547</v>
      </c>
      <c r="F21" s="403" t="s">
        <v>548</v>
      </c>
      <c r="G21" s="403"/>
      <c r="H21" s="403"/>
      <c r="I21" s="403"/>
      <c r="J21" s="403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403" t="s">
        <v>549</v>
      </c>
      <c r="D23" s="403"/>
      <c r="E23" s="403"/>
      <c r="F23" s="403"/>
      <c r="G23" s="403"/>
      <c r="H23" s="403"/>
      <c r="I23" s="403"/>
      <c r="J23" s="403"/>
      <c r="K23" s="283"/>
    </row>
    <row r="24" spans="2:11" ht="15" customHeight="1">
      <c r="B24" s="286"/>
      <c r="C24" s="403" t="s">
        <v>550</v>
      </c>
      <c r="D24" s="403"/>
      <c r="E24" s="403"/>
      <c r="F24" s="403"/>
      <c r="G24" s="403"/>
      <c r="H24" s="403"/>
      <c r="I24" s="403"/>
      <c r="J24" s="403"/>
      <c r="K24" s="283"/>
    </row>
    <row r="25" spans="2:11" ht="15" customHeight="1">
      <c r="B25" s="286"/>
      <c r="C25" s="285"/>
      <c r="D25" s="403" t="s">
        <v>551</v>
      </c>
      <c r="E25" s="403"/>
      <c r="F25" s="403"/>
      <c r="G25" s="403"/>
      <c r="H25" s="403"/>
      <c r="I25" s="403"/>
      <c r="J25" s="403"/>
      <c r="K25" s="283"/>
    </row>
    <row r="26" spans="2:11" ht="15" customHeight="1">
      <c r="B26" s="286"/>
      <c r="C26" s="287"/>
      <c r="D26" s="403" t="s">
        <v>552</v>
      </c>
      <c r="E26" s="403"/>
      <c r="F26" s="403"/>
      <c r="G26" s="403"/>
      <c r="H26" s="403"/>
      <c r="I26" s="403"/>
      <c r="J26" s="403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403" t="s">
        <v>553</v>
      </c>
      <c r="E28" s="403"/>
      <c r="F28" s="403"/>
      <c r="G28" s="403"/>
      <c r="H28" s="403"/>
      <c r="I28" s="403"/>
      <c r="J28" s="403"/>
      <c r="K28" s="283"/>
    </row>
    <row r="29" spans="2:11" ht="15" customHeight="1">
      <c r="B29" s="286"/>
      <c r="C29" s="287"/>
      <c r="D29" s="403" t="s">
        <v>554</v>
      </c>
      <c r="E29" s="403"/>
      <c r="F29" s="403"/>
      <c r="G29" s="403"/>
      <c r="H29" s="403"/>
      <c r="I29" s="403"/>
      <c r="J29" s="403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403" t="s">
        <v>555</v>
      </c>
      <c r="E31" s="403"/>
      <c r="F31" s="403"/>
      <c r="G31" s="403"/>
      <c r="H31" s="403"/>
      <c r="I31" s="403"/>
      <c r="J31" s="403"/>
      <c r="K31" s="283"/>
    </row>
    <row r="32" spans="2:11" ht="15" customHeight="1">
      <c r="B32" s="286"/>
      <c r="C32" s="287"/>
      <c r="D32" s="403" t="s">
        <v>556</v>
      </c>
      <c r="E32" s="403"/>
      <c r="F32" s="403"/>
      <c r="G32" s="403"/>
      <c r="H32" s="403"/>
      <c r="I32" s="403"/>
      <c r="J32" s="403"/>
      <c r="K32" s="283"/>
    </row>
    <row r="33" spans="2:11" ht="15" customHeight="1">
      <c r="B33" s="286"/>
      <c r="C33" s="287"/>
      <c r="D33" s="403" t="s">
        <v>557</v>
      </c>
      <c r="E33" s="403"/>
      <c r="F33" s="403"/>
      <c r="G33" s="403"/>
      <c r="H33" s="403"/>
      <c r="I33" s="403"/>
      <c r="J33" s="403"/>
      <c r="K33" s="283"/>
    </row>
    <row r="34" spans="2:11" ht="15" customHeight="1">
      <c r="B34" s="286"/>
      <c r="C34" s="287"/>
      <c r="D34" s="285"/>
      <c r="E34" s="289" t="s">
        <v>128</v>
      </c>
      <c r="F34" s="285"/>
      <c r="G34" s="403" t="s">
        <v>558</v>
      </c>
      <c r="H34" s="403"/>
      <c r="I34" s="403"/>
      <c r="J34" s="403"/>
      <c r="K34" s="283"/>
    </row>
    <row r="35" spans="2:11" ht="30.75" customHeight="1">
      <c r="B35" s="286"/>
      <c r="C35" s="287"/>
      <c r="D35" s="285"/>
      <c r="E35" s="289" t="s">
        <v>559</v>
      </c>
      <c r="F35" s="285"/>
      <c r="G35" s="403" t="s">
        <v>560</v>
      </c>
      <c r="H35" s="403"/>
      <c r="I35" s="403"/>
      <c r="J35" s="403"/>
      <c r="K35" s="283"/>
    </row>
    <row r="36" spans="2:11" ht="15" customHeight="1">
      <c r="B36" s="286"/>
      <c r="C36" s="287"/>
      <c r="D36" s="285"/>
      <c r="E36" s="289" t="s">
        <v>58</v>
      </c>
      <c r="F36" s="285"/>
      <c r="G36" s="403" t="s">
        <v>561</v>
      </c>
      <c r="H36" s="403"/>
      <c r="I36" s="403"/>
      <c r="J36" s="403"/>
      <c r="K36" s="283"/>
    </row>
    <row r="37" spans="2:11" ht="15" customHeight="1">
      <c r="B37" s="286"/>
      <c r="C37" s="287"/>
      <c r="D37" s="285"/>
      <c r="E37" s="289" t="s">
        <v>129</v>
      </c>
      <c r="F37" s="285"/>
      <c r="G37" s="403" t="s">
        <v>562</v>
      </c>
      <c r="H37" s="403"/>
      <c r="I37" s="403"/>
      <c r="J37" s="403"/>
      <c r="K37" s="283"/>
    </row>
    <row r="38" spans="2:11" ht="15" customHeight="1">
      <c r="B38" s="286"/>
      <c r="C38" s="287"/>
      <c r="D38" s="285"/>
      <c r="E38" s="289" t="s">
        <v>130</v>
      </c>
      <c r="F38" s="285"/>
      <c r="G38" s="403" t="s">
        <v>563</v>
      </c>
      <c r="H38" s="403"/>
      <c r="I38" s="403"/>
      <c r="J38" s="403"/>
      <c r="K38" s="283"/>
    </row>
    <row r="39" spans="2:11" ht="15" customHeight="1">
      <c r="B39" s="286"/>
      <c r="C39" s="287"/>
      <c r="D39" s="285"/>
      <c r="E39" s="289" t="s">
        <v>131</v>
      </c>
      <c r="F39" s="285"/>
      <c r="G39" s="403" t="s">
        <v>564</v>
      </c>
      <c r="H39" s="403"/>
      <c r="I39" s="403"/>
      <c r="J39" s="403"/>
      <c r="K39" s="283"/>
    </row>
    <row r="40" spans="2:11" ht="15" customHeight="1">
      <c r="B40" s="286"/>
      <c r="C40" s="287"/>
      <c r="D40" s="285"/>
      <c r="E40" s="289" t="s">
        <v>565</v>
      </c>
      <c r="F40" s="285"/>
      <c r="G40" s="403" t="s">
        <v>566</v>
      </c>
      <c r="H40" s="403"/>
      <c r="I40" s="403"/>
      <c r="J40" s="403"/>
      <c r="K40" s="283"/>
    </row>
    <row r="41" spans="2:11" ht="15" customHeight="1">
      <c r="B41" s="286"/>
      <c r="C41" s="287"/>
      <c r="D41" s="285"/>
      <c r="E41" s="289"/>
      <c r="F41" s="285"/>
      <c r="G41" s="403" t="s">
        <v>567</v>
      </c>
      <c r="H41" s="403"/>
      <c r="I41" s="403"/>
      <c r="J41" s="403"/>
      <c r="K41" s="283"/>
    </row>
    <row r="42" spans="2:11" ht="15" customHeight="1">
      <c r="B42" s="286"/>
      <c r="C42" s="287"/>
      <c r="D42" s="285"/>
      <c r="E42" s="289" t="s">
        <v>568</v>
      </c>
      <c r="F42" s="285"/>
      <c r="G42" s="403" t="s">
        <v>569</v>
      </c>
      <c r="H42" s="403"/>
      <c r="I42" s="403"/>
      <c r="J42" s="403"/>
      <c r="K42" s="283"/>
    </row>
    <row r="43" spans="2:11" ht="15" customHeight="1">
      <c r="B43" s="286"/>
      <c r="C43" s="287"/>
      <c r="D43" s="285"/>
      <c r="E43" s="289" t="s">
        <v>133</v>
      </c>
      <c r="F43" s="285"/>
      <c r="G43" s="403" t="s">
        <v>570</v>
      </c>
      <c r="H43" s="403"/>
      <c r="I43" s="403"/>
      <c r="J43" s="403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403" t="s">
        <v>571</v>
      </c>
      <c r="E45" s="403"/>
      <c r="F45" s="403"/>
      <c r="G45" s="403"/>
      <c r="H45" s="403"/>
      <c r="I45" s="403"/>
      <c r="J45" s="403"/>
      <c r="K45" s="283"/>
    </row>
    <row r="46" spans="2:11" ht="15" customHeight="1">
      <c r="B46" s="286"/>
      <c r="C46" s="287"/>
      <c r="D46" s="287"/>
      <c r="E46" s="403" t="s">
        <v>572</v>
      </c>
      <c r="F46" s="403"/>
      <c r="G46" s="403"/>
      <c r="H46" s="403"/>
      <c r="I46" s="403"/>
      <c r="J46" s="403"/>
      <c r="K46" s="283"/>
    </row>
    <row r="47" spans="2:11" ht="15" customHeight="1">
      <c r="B47" s="286"/>
      <c r="C47" s="287"/>
      <c r="D47" s="287"/>
      <c r="E47" s="403" t="s">
        <v>573</v>
      </c>
      <c r="F47" s="403"/>
      <c r="G47" s="403"/>
      <c r="H47" s="403"/>
      <c r="I47" s="403"/>
      <c r="J47" s="403"/>
      <c r="K47" s="283"/>
    </row>
    <row r="48" spans="2:11" ht="15" customHeight="1">
      <c r="B48" s="286"/>
      <c r="C48" s="287"/>
      <c r="D48" s="287"/>
      <c r="E48" s="403" t="s">
        <v>574</v>
      </c>
      <c r="F48" s="403"/>
      <c r="G48" s="403"/>
      <c r="H48" s="403"/>
      <c r="I48" s="403"/>
      <c r="J48" s="403"/>
      <c r="K48" s="283"/>
    </row>
    <row r="49" spans="2:11" ht="15" customHeight="1">
      <c r="B49" s="286"/>
      <c r="C49" s="287"/>
      <c r="D49" s="403" t="s">
        <v>575</v>
      </c>
      <c r="E49" s="403"/>
      <c r="F49" s="403"/>
      <c r="G49" s="403"/>
      <c r="H49" s="403"/>
      <c r="I49" s="403"/>
      <c r="J49" s="403"/>
      <c r="K49" s="283"/>
    </row>
    <row r="50" spans="2:11" ht="25.5" customHeight="1">
      <c r="B50" s="282"/>
      <c r="C50" s="407" t="s">
        <v>576</v>
      </c>
      <c r="D50" s="407"/>
      <c r="E50" s="407"/>
      <c r="F50" s="407"/>
      <c r="G50" s="407"/>
      <c r="H50" s="407"/>
      <c r="I50" s="407"/>
      <c r="J50" s="407"/>
      <c r="K50" s="283"/>
    </row>
    <row r="51" spans="2:11" ht="5.25" customHeight="1">
      <c r="B51" s="282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2"/>
      <c r="C52" s="403" t="s">
        <v>577</v>
      </c>
      <c r="D52" s="403"/>
      <c r="E52" s="403"/>
      <c r="F52" s="403"/>
      <c r="G52" s="403"/>
      <c r="H52" s="403"/>
      <c r="I52" s="403"/>
      <c r="J52" s="403"/>
      <c r="K52" s="283"/>
    </row>
    <row r="53" spans="2:11" ht="15" customHeight="1">
      <c r="B53" s="282"/>
      <c r="C53" s="403" t="s">
        <v>578</v>
      </c>
      <c r="D53" s="403"/>
      <c r="E53" s="403"/>
      <c r="F53" s="403"/>
      <c r="G53" s="403"/>
      <c r="H53" s="403"/>
      <c r="I53" s="403"/>
      <c r="J53" s="403"/>
      <c r="K53" s="283"/>
    </row>
    <row r="54" spans="2:11" ht="12.75" customHeight="1">
      <c r="B54" s="282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2"/>
      <c r="C55" s="403" t="s">
        <v>579</v>
      </c>
      <c r="D55" s="403"/>
      <c r="E55" s="403"/>
      <c r="F55" s="403"/>
      <c r="G55" s="403"/>
      <c r="H55" s="403"/>
      <c r="I55" s="403"/>
      <c r="J55" s="403"/>
      <c r="K55" s="283"/>
    </row>
    <row r="56" spans="2:11" ht="15" customHeight="1">
      <c r="B56" s="282"/>
      <c r="C56" s="287"/>
      <c r="D56" s="403" t="s">
        <v>580</v>
      </c>
      <c r="E56" s="403"/>
      <c r="F56" s="403"/>
      <c r="G56" s="403"/>
      <c r="H56" s="403"/>
      <c r="I56" s="403"/>
      <c r="J56" s="403"/>
      <c r="K56" s="283"/>
    </row>
    <row r="57" spans="2:11" ht="15" customHeight="1">
      <c r="B57" s="282"/>
      <c r="C57" s="287"/>
      <c r="D57" s="403" t="s">
        <v>581</v>
      </c>
      <c r="E57" s="403"/>
      <c r="F57" s="403"/>
      <c r="G57" s="403"/>
      <c r="H57" s="403"/>
      <c r="I57" s="403"/>
      <c r="J57" s="403"/>
      <c r="K57" s="283"/>
    </row>
    <row r="58" spans="2:11" ht="15" customHeight="1">
      <c r="B58" s="282"/>
      <c r="C58" s="287"/>
      <c r="D58" s="403" t="s">
        <v>582</v>
      </c>
      <c r="E58" s="403"/>
      <c r="F58" s="403"/>
      <c r="G58" s="403"/>
      <c r="H58" s="403"/>
      <c r="I58" s="403"/>
      <c r="J58" s="403"/>
      <c r="K58" s="283"/>
    </row>
    <row r="59" spans="2:11" ht="15" customHeight="1">
      <c r="B59" s="282"/>
      <c r="C59" s="287"/>
      <c r="D59" s="403" t="s">
        <v>583</v>
      </c>
      <c r="E59" s="403"/>
      <c r="F59" s="403"/>
      <c r="G59" s="403"/>
      <c r="H59" s="403"/>
      <c r="I59" s="403"/>
      <c r="J59" s="403"/>
      <c r="K59" s="283"/>
    </row>
    <row r="60" spans="2:11" ht="15" customHeight="1">
      <c r="B60" s="282"/>
      <c r="C60" s="287"/>
      <c r="D60" s="404" t="s">
        <v>584</v>
      </c>
      <c r="E60" s="404"/>
      <c r="F60" s="404"/>
      <c r="G60" s="404"/>
      <c r="H60" s="404"/>
      <c r="I60" s="404"/>
      <c r="J60" s="404"/>
      <c r="K60" s="283"/>
    </row>
    <row r="61" spans="2:11" ht="15" customHeight="1">
      <c r="B61" s="282"/>
      <c r="C61" s="287"/>
      <c r="D61" s="403" t="s">
        <v>585</v>
      </c>
      <c r="E61" s="403"/>
      <c r="F61" s="403"/>
      <c r="G61" s="403"/>
      <c r="H61" s="403"/>
      <c r="I61" s="403"/>
      <c r="J61" s="403"/>
      <c r="K61" s="283"/>
    </row>
    <row r="62" spans="2:11" ht="12.75" customHeight="1">
      <c r="B62" s="282"/>
      <c r="C62" s="287"/>
      <c r="D62" s="287"/>
      <c r="E62" s="290"/>
      <c r="F62" s="287"/>
      <c r="G62" s="287"/>
      <c r="H62" s="287"/>
      <c r="I62" s="287"/>
      <c r="J62" s="287"/>
      <c r="K62" s="283"/>
    </row>
    <row r="63" spans="2:11" ht="15" customHeight="1">
      <c r="B63" s="282"/>
      <c r="C63" s="287"/>
      <c r="D63" s="403" t="s">
        <v>586</v>
      </c>
      <c r="E63" s="403"/>
      <c r="F63" s="403"/>
      <c r="G63" s="403"/>
      <c r="H63" s="403"/>
      <c r="I63" s="403"/>
      <c r="J63" s="403"/>
      <c r="K63" s="283"/>
    </row>
    <row r="64" spans="2:11" ht="15" customHeight="1">
      <c r="B64" s="282"/>
      <c r="C64" s="287"/>
      <c r="D64" s="404" t="s">
        <v>587</v>
      </c>
      <c r="E64" s="404"/>
      <c r="F64" s="404"/>
      <c r="G64" s="404"/>
      <c r="H64" s="404"/>
      <c r="I64" s="404"/>
      <c r="J64" s="404"/>
      <c r="K64" s="283"/>
    </row>
    <row r="65" spans="2:11" ht="15" customHeight="1">
      <c r="B65" s="282"/>
      <c r="C65" s="287"/>
      <c r="D65" s="403" t="s">
        <v>588</v>
      </c>
      <c r="E65" s="403"/>
      <c r="F65" s="403"/>
      <c r="G65" s="403"/>
      <c r="H65" s="403"/>
      <c r="I65" s="403"/>
      <c r="J65" s="403"/>
      <c r="K65" s="283"/>
    </row>
    <row r="66" spans="2:11" ht="15" customHeight="1">
      <c r="B66" s="282"/>
      <c r="C66" s="287"/>
      <c r="D66" s="403" t="s">
        <v>589</v>
      </c>
      <c r="E66" s="403"/>
      <c r="F66" s="403"/>
      <c r="G66" s="403"/>
      <c r="H66" s="403"/>
      <c r="I66" s="403"/>
      <c r="J66" s="403"/>
      <c r="K66" s="283"/>
    </row>
    <row r="67" spans="2:11" ht="15" customHeight="1">
      <c r="B67" s="282"/>
      <c r="C67" s="287"/>
      <c r="D67" s="403" t="s">
        <v>590</v>
      </c>
      <c r="E67" s="403"/>
      <c r="F67" s="403"/>
      <c r="G67" s="403"/>
      <c r="H67" s="403"/>
      <c r="I67" s="403"/>
      <c r="J67" s="403"/>
      <c r="K67" s="283"/>
    </row>
    <row r="68" spans="2:11" ht="15" customHeight="1">
      <c r="B68" s="282"/>
      <c r="C68" s="287"/>
      <c r="D68" s="403" t="s">
        <v>591</v>
      </c>
      <c r="E68" s="403"/>
      <c r="F68" s="403"/>
      <c r="G68" s="403"/>
      <c r="H68" s="403"/>
      <c r="I68" s="403"/>
      <c r="J68" s="403"/>
      <c r="K68" s="283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405" t="s">
        <v>101</v>
      </c>
      <c r="D73" s="405"/>
      <c r="E73" s="405"/>
      <c r="F73" s="405"/>
      <c r="G73" s="405"/>
      <c r="H73" s="405"/>
      <c r="I73" s="405"/>
      <c r="J73" s="405"/>
      <c r="K73" s="300"/>
    </row>
    <row r="74" spans="2:11" ht="17.25" customHeight="1">
      <c r="B74" s="299"/>
      <c r="C74" s="301" t="s">
        <v>592</v>
      </c>
      <c r="D74" s="301"/>
      <c r="E74" s="301"/>
      <c r="F74" s="301" t="s">
        <v>593</v>
      </c>
      <c r="G74" s="302"/>
      <c r="H74" s="301" t="s">
        <v>129</v>
      </c>
      <c r="I74" s="301" t="s">
        <v>62</v>
      </c>
      <c r="J74" s="301" t="s">
        <v>594</v>
      </c>
      <c r="K74" s="300"/>
    </row>
    <row r="75" spans="2:11" ht="17.25" customHeight="1">
      <c r="B75" s="299"/>
      <c r="C75" s="303" t="s">
        <v>595</v>
      </c>
      <c r="D75" s="303"/>
      <c r="E75" s="303"/>
      <c r="F75" s="304" t="s">
        <v>596</v>
      </c>
      <c r="G75" s="305"/>
      <c r="H75" s="303"/>
      <c r="I75" s="303"/>
      <c r="J75" s="303" t="s">
        <v>597</v>
      </c>
      <c r="K75" s="300"/>
    </row>
    <row r="76" spans="2:11" ht="5.25" customHeight="1">
      <c r="B76" s="299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9"/>
      <c r="C77" s="289" t="s">
        <v>58</v>
      </c>
      <c r="D77" s="306"/>
      <c r="E77" s="306"/>
      <c r="F77" s="308" t="s">
        <v>598</v>
      </c>
      <c r="G77" s="307"/>
      <c r="H77" s="289" t="s">
        <v>599</v>
      </c>
      <c r="I77" s="289" t="s">
        <v>600</v>
      </c>
      <c r="J77" s="289">
        <v>20</v>
      </c>
      <c r="K77" s="300"/>
    </row>
    <row r="78" spans="2:11" ht="15" customHeight="1">
      <c r="B78" s="299"/>
      <c r="C78" s="289" t="s">
        <v>601</v>
      </c>
      <c r="D78" s="289"/>
      <c r="E78" s="289"/>
      <c r="F78" s="308" t="s">
        <v>598</v>
      </c>
      <c r="G78" s="307"/>
      <c r="H78" s="289" t="s">
        <v>602</v>
      </c>
      <c r="I78" s="289" t="s">
        <v>600</v>
      </c>
      <c r="J78" s="289">
        <v>120</v>
      </c>
      <c r="K78" s="300"/>
    </row>
    <row r="79" spans="2:11" ht="15" customHeight="1">
      <c r="B79" s="309"/>
      <c r="C79" s="289" t="s">
        <v>603</v>
      </c>
      <c r="D79" s="289"/>
      <c r="E79" s="289"/>
      <c r="F79" s="308" t="s">
        <v>604</v>
      </c>
      <c r="G79" s="307"/>
      <c r="H79" s="289" t="s">
        <v>605</v>
      </c>
      <c r="I79" s="289" t="s">
        <v>600</v>
      </c>
      <c r="J79" s="289">
        <v>50</v>
      </c>
      <c r="K79" s="300"/>
    </row>
    <row r="80" spans="2:11" ht="15" customHeight="1">
      <c r="B80" s="309"/>
      <c r="C80" s="289" t="s">
        <v>606</v>
      </c>
      <c r="D80" s="289"/>
      <c r="E80" s="289"/>
      <c r="F80" s="308" t="s">
        <v>598</v>
      </c>
      <c r="G80" s="307"/>
      <c r="H80" s="289" t="s">
        <v>607</v>
      </c>
      <c r="I80" s="289" t="s">
        <v>608</v>
      </c>
      <c r="J80" s="289"/>
      <c r="K80" s="300"/>
    </row>
    <row r="81" spans="2:11" ht="15" customHeight="1">
      <c r="B81" s="309"/>
      <c r="C81" s="310" t="s">
        <v>609</v>
      </c>
      <c r="D81" s="310"/>
      <c r="E81" s="310"/>
      <c r="F81" s="311" t="s">
        <v>604</v>
      </c>
      <c r="G81" s="310"/>
      <c r="H81" s="310" t="s">
        <v>610</v>
      </c>
      <c r="I81" s="310" t="s">
        <v>600</v>
      </c>
      <c r="J81" s="310">
        <v>15</v>
      </c>
      <c r="K81" s="300"/>
    </row>
    <row r="82" spans="2:11" ht="15" customHeight="1">
      <c r="B82" s="309"/>
      <c r="C82" s="310" t="s">
        <v>611</v>
      </c>
      <c r="D82" s="310"/>
      <c r="E82" s="310"/>
      <c r="F82" s="311" t="s">
        <v>604</v>
      </c>
      <c r="G82" s="310"/>
      <c r="H82" s="310" t="s">
        <v>612</v>
      </c>
      <c r="I82" s="310" t="s">
        <v>600</v>
      </c>
      <c r="J82" s="310">
        <v>15</v>
      </c>
      <c r="K82" s="300"/>
    </row>
    <row r="83" spans="2:11" ht="15" customHeight="1">
      <c r="B83" s="309"/>
      <c r="C83" s="310" t="s">
        <v>613</v>
      </c>
      <c r="D83" s="310"/>
      <c r="E83" s="310"/>
      <c r="F83" s="311" t="s">
        <v>604</v>
      </c>
      <c r="G83" s="310"/>
      <c r="H83" s="310" t="s">
        <v>614</v>
      </c>
      <c r="I83" s="310" t="s">
        <v>600</v>
      </c>
      <c r="J83" s="310">
        <v>20</v>
      </c>
      <c r="K83" s="300"/>
    </row>
    <row r="84" spans="2:11" ht="15" customHeight="1">
      <c r="B84" s="309"/>
      <c r="C84" s="310" t="s">
        <v>615</v>
      </c>
      <c r="D84" s="310"/>
      <c r="E84" s="310"/>
      <c r="F84" s="311" t="s">
        <v>604</v>
      </c>
      <c r="G84" s="310"/>
      <c r="H84" s="310" t="s">
        <v>616</v>
      </c>
      <c r="I84" s="310" t="s">
        <v>600</v>
      </c>
      <c r="J84" s="310">
        <v>20</v>
      </c>
      <c r="K84" s="300"/>
    </row>
    <row r="85" spans="2:11" ht="15" customHeight="1">
      <c r="B85" s="309"/>
      <c r="C85" s="289" t="s">
        <v>617</v>
      </c>
      <c r="D85" s="289"/>
      <c r="E85" s="289"/>
      <c r="F85" s="308" t="s">
        <v>604</v>
      </c>
      <c r="G85" s="307"/>
      <c r="H85" s="289" t="s">
        <v>618</v>
      </c>
      <c r="I85" s="289" t="s">
        <v>600</v>
      </c>
      <c r="J85" s="289">
        <v>50</v>
      </c>
      <c r="K85" s="300"/>
    </row>
    <row r="86" spans="2:11" ht="15" customHeight="1">
      <c r="B86" s="309"/>
      <c r="C86" s="289" t="s">
        <v>619</v>
      </c>
      <c r="D86" s="289"/>
      <c r="E86" s="289"/>
      <c r="F86" s="308" t="s">
        <v>604</v>
      </c>
      <c r="G86" s="307"/>
      <c r="H86" s="289" t="s">
        <v>620</v>
      </c>
      <c r="I86" s="289" t="s">
        <v>600</v>
      </c>
      <c r="J86" s="289">
        <v>20</v>
      </c>
      <c r="K86" s="300"/>
    </row>
    <row r="87" spans="2:11" ht="15" customHeight="1">
      <c r="B87" s="309"/>
      <c r="C87" s="289" t="s">
        <v>621</v>
      </c>
      <c r="D87" s="289"/>
      <c r="E87" s="289"/>
      <c r="F87" s="308" t="s">
        <v>604</v>
      </c>
      <c r="G87" s="307"/>
      <c r="H87" s="289" t="s">
        <v>622</v>
      </c>
      <c r="I87" s="289" t="s">
        <v>600</v>
      </c>
      <c r="J87" s="289">
        <v>20</v>
      </c>
      <c r="K87" s="300"/>
    </row>
    <row r="88" spans="2:11" ht="15" customHeight="1">
      <c r="B88" s="309"/>
      <c r="C88" s="289" t="s">
        <v>623</v>
      </c>
      <c r="D88" s="289"/>
      <c r="E88" s="289"/>
      <c r="F88" s="308" t="s">
        <v>604</v>
      </c>
      <c r="G88" s="307"/>
      <c r="H88" s="289" t="s">
        <v>624</v>
      </c>
      <c r="I88" s="289" t="s">
        <v>600</v>
      </c>
      <c r="J88" s="289">
        <v>50</v>
      </c>
      <c r="K88" s="300"/>
    </row>
    <row r="89" spans="2:11" ht="15" customHeight="1">
      <c r="B89" s="309"/>
      <c r="C89" s="289" t="s">
        <v>625</v>
      </c>
      <c r="D89" s="289"/>
      <c r="E89" s="289"/>
      <c r="F89" s="308" t="s">
        <v>604</v>
      </c>
      <c r="G89" s="307"/>
      <c r="H89" s="289" t="s">
        <v>625</v>
      </c>
      <c r="I89" s="289" t="s">
        <v>600</v>
      </c>
      <c r="J89" s="289">
        <v>50</v>
      </c>
      <c r="K89" s="300"/>
    </row>
    <row r="90" spans="2:11" ht="15" customHeight="1">
      <c r="B90" s="309"/>
      <c r="C90" s="289" t="s">
        <v>134</v>
      </c>
      <c r="D90" s="289"/>
      <c r="E90" s="289"/>
      <c r="F90" s="308" t="s">
        <v>604</v>
      </c>
      <c r="G90" s="307"/>
      <c r="H90" s="289" t="s">
        <v>626</v>
      </c>
      <c r="I90" s="289" t="s">
        <v>600</v>
      </c>
      <c r="J90" s="289">
        <v>255</v>
      </c>
      <c r="K90" s="300"/>
    </row>
    <row r="91" spans="2:11" ht="15" customHeight="1">
      <c r="B91" s="309"/>
      <c r="C91" s="289" t="s">
        <v>627</v>
      </c>
      <c r="D91" s="289"/>
      <c r="E91" s="289"/>
      <c r="F91" s="308" t="s">
        <v>598</v>
      </c>
      <c r="G91" s="307"/>
      <c r="H91" s="289" t="s">
        <v>628</v>
      </c>
      <c r="I91" s="289" t="s">
        <v>629</v>
      </c>
      <c r="J91" s="289"/>
      <c r="K91" s="300"/>
    </row>
    <row r="92" spans="2:11" ht="15" customHeight="1">
      <c r="B92" s="309"/>
      <c r="C92" s="289" t="s">
        <v>630</v>
      </c>
      <c r="D92" s="289"/>
      <c r="E92" s="289"/>
      <c r="F92" s="308" t="s">
        <v>598</v>
      </c>
      <c r="G92" s="307"/>
      <c r="H92" s="289" t="s">
        <v>631</v>
      </c>
      <c r="I92" s="289" t="s">
        <v>632</v>
      </c>
      <c r="J92" s="289"/>
      <c r="K92" s="300"/>
    </row>
    <row r="93" spans="2:11" ht="15" customHeight="1">
      <c r="B93" s="309"/>
      <c r="C93" s="289" t="s">
        <v>633</v>
      </c>
      <c r="D93" s="289"/>
      <c r="E93" s="289"/>
      <c r="F93" s="308" t="s">
        <v>598</v>
      </c>
      <c r="G93" s="307"/>
      <c r="H93" s="289" t="s">
        <v>633</v>
      </c>
      <c r="I93" s="289" t="s">
        <v>632</v>
      </c>
      <c r="J93" s="289"/>
      <c r="K93" s="300"/>
    </row>
    <row r="94" spans="2:11" ht="15" customHeight="1">
      <c r="B94" s="309"/>
      <c r="C94" s="289" t="s">
        <v>43</v>
      </c>
      <c r="D94" s="289"/>
      <c r="E94" s="289"/>
      <c r="F94" s="308" t="s">
        <v>598</v>
      </c>
      <c r="G94" s="307"/>
      <c r="H94" s="289" t="s">
        <v>634</v>
      </c>
      <c r="I94" s="289" t="s">
        <v>632</v>
      </c>
      <c r="J94" s="289"/>
      <c r="K94" s="300"/>
    </row>
    <row r="95" spans="2:11" ht="15" customHeight="1">
      <c r="B95" s="309"/>
      <c r="C95" s="289" t="s">
        <v>53</v>
      </c>
      <c r="D95" s="289"/>
      <c r="E95" s="289"/>
      <c r="F95" s="308" t="s">
        <v>598</v>
      </c>
      <c r="G95" s="307"/>
      <c r="H95" s="289" t="s">
        <v>635</v>
      </c>
      <c r="I95" s="289" t="s">
        <v>632</v>
      </c>
      <c r="J95" s="289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405" t="s">
        <v>636</v>
      </c>
      <c r="D100" s="405"/>
      <c r="E100" s="405"/>
      <c r="F100" s="405"/>
      <c r="G100" s="405"/>
      <c r="H100" s="405"/>
      <c r="I100" s="405"/>
      <c r="J100" s="405"/>
      <c r="K100" s="300"/>
    </row>
    <row r="101" spans="2:11" ht="17.25" customHeight="1">
      <c r="B101" s="299"/>
      <c r="C101" s="301" t="s">
        <v>592</v>
      </c>
      <c r="D101" s="301"/>
      <c r="E101" s="301"/>
      <c r="F101" s="301" t="s">
        <v>593</v>
      </c>
      <c r="G101" s="302"/>
      <c r="H101" s="301" t="s">
        <v>129</v>
      </c>
      <c r="I101" s="301" t="s">
        <v>62</v>
      </c>
      <c r="J101" s="301" t="s">
        <v>594</v>
      </c>
      <c r="K101" s="300"/>
    </row>
    <row r="102" spans="2:11" ht="17.25" customHeight="1">
      <c r="B102" s="299"/>
      <c r="C102" s="303" t="s">
        <v>595</v>
      </c>
      <c r="D102" s="303"/>
      <c r="E102" s="303"/>
      <c r="F102" s="304" t="s">
        <v>596</v>
      </c>
      <c r="G102" s="305"/>
      <c r="H102" s="303"/>
      <c r="I102" s="303"/>
      <c r="J102" s="303" t="s">
        <v>597</v>
      </c>
      <c r="K102" s="300"/>
    </row>
    <row r="103" spans="2:11" ht="5.25" customHeight="1">
      <c r="B103" s="299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9"/>
      <c r="C104" s="289" t="s">
        <v>58</v>
      </c>
      <c r="D104" s="306"/>
      <c r="E104" s="306"/>
      <c r="F104" s="308" t="s">
        <v>598</v>
      </c>
      <c r="G104" s="317"/>
      <c r="H104" s="289" t="s">
        <v>637</v>
      </c>
      <c r="I104" s="289" t="s">
        <v>600</v>
      </c>
      <c r="J104" s="289">
        <v>20</v>
      </c>
      <c r="K104" s="300"/>
    </row>
    <row r="105" spans="2:11" ht="15" customHeight="1">
      <c r="B105" s="299"/>
      <c r="C105" s="289" t="s">
        <v>601</v>
      </c>
      <c r="D105" s="289"/>
      <c r="E105" s="289"/>
      <c r="F105" s="308" t="s">
        <v>598</v>
      </c>
      <c r="G105" s="289"/>
      <c r="H105" s="289" t="s">
        <v>637</v>
      </c>
      <c r="I105" s="289" t="s">
        <v>600</v>
      </c>
      <c r="J105" s="289">
        <v>120</v>
      </c>
      <c r="K105" s="300"/>
    </row>
    <row r="106" spans="2:11" ht="15" customHeight="1">
      <c r="B106" s="309"/>
      <c r="C106" s="289" t="s">
        <v>603</v>
      </c>
      <c r="D106" s="289"/>
      <c r="E106" s="289"/>
      <c r="F106" s="308" t="s">
        <v>604</v>
      </c>
      <c r="G106" s="289"/>
      <c r="H106" s="289" t="s">
        <v>637</v>
      </c>
      <c r="I106" s="289" t="s">
        <v>600</v>
      </c>
      <c r="J106" s="289">
        <v>50</v>
      </c>
      <c r="K106" s="300"/>
    </row>
    <row r="107" spans="2:11" ht="15" customHeight="1">
      <c r="B107" s="309"/>
      <c r="C107" s="289" t="s">
        <v>606</v>
      </c>
      <c r="D107" s="289"/>
      <c r="E107" s="289"/>
      <c r="F107" s="308" t="s">
        <v>598</v>
      </c>
      <c r="G107" s="289"/>
      <c r="H107" s="289" t="s">
        <v>637</v>
      </c>
      <c r="I107" s="289" t="s">
        <v>608</v>
      </c>
      <c r="J107" s="289"/>
      <c r="K107" s="300"/>
    </row>
    <row r="108" spans="2:11" ht="15" customHeight="1">
      <c r="B108" s="309"/>
      <c r="C108" s="289" t="s">
        <v>617</v>
      </c>
      <c r="D108" s="289"/>
      <c r="E108" s="289"/>
      <c r="F108" s="308" t="s">
        <v>604</v>
      </c>
      <c r="G108" s="289"/>
      <c r="H108" s="289" t="s">
        <v>637</v>
      </c>
      <c r="I108" s="289" t="s">
        <v>600</v>
      </c>
      <c r="J108" s="289">
        <v>50</v>
      </c>
      <c r="K108" s="300"/>
    </row>
    <row r="109" spans="2:11" ht="15" customHeight="1">
      <c r="B109" s="309"/>
      <c r="C109" s="289" t="s">
        <v>625</v>
      </c>
      <c r="D109" s="289"/>
      <c r="E109" s="289"/>
      <c r="F109" s="308" t="s">
        <v>604</v>
      </c>
      <c r="G109" s="289"/>
      <c r="H109" s="289" t="s">
        <v>637</v>
      </c>
      <c r="I109" s="289" t="s">
        <v>600</v>
      </c>
      <c r="J109" s="289">
        <v>50</v>
      </c>
      <c r="K109" s="300"/>
    </row>
    <row r="110" spans="2:11" ht="15" customHeight="1">
      <c r="B110" s="309"/>
      <c r="C110" s="289" t="s">
        <v>623</v>
      </c>
      <c r="D110" s="289"/>
      <c r="E110" s="289"/>
      <c r="F110" s="308" t="s">
        <v>604</v>
      </c>
      <c r="G110" s="289"/>
      <c r="H110" s="289" t="s">
        <v>637</v>
      </c>
      <c r="I110" s="289" t="s">
        <v>600</v>
      </c>
      <c r="J110" s="289">
        <v>50</v>
      </c>
      <c r="K110" s="300"/>
    </row>
    <row r="111" spans="2:11" ht="15" customHeight="1">
      <c r="B111" s="309"/>
      <c r="C111" s="289" t="s">
        <v>58</v>
      </c>
      <c r="D111" s="289"/>
      <c r="E111" s="289"/>
      <c r="F111" s="308" t="s">
        <v>598</v>
      </c>
      <c r="G111" s="289"/>
      <c r="H111" s="289" t="s">
        <v>638</v>
      </c>
      <c r="I111" s="289" t="s">
        <v>600</v>
      </c>
      <c r="J111" s="289">
        <v>20</v>
      </c>
      <c r="K111" s="300"/>
    </row>
    <row r="112" spans="2:11" ht="15" customHeight="1">
      <c r="B112" s="309"/>
      <c r="C112" s="289" t="s">
        <v>639</v>
      </c>
      <c r="D112" s="289"/>
      <c r="E112" s="289"/>
      <c r="F112" s="308" t="s">
        <v>598</v>
      </c>
      <c r="G112" s="289"/>
      <c r="H112" s="289" t="s">
        <v>640</v>
      </c>
      <c r="I112" s="289" t="s">
        <v>600</v>
      </c>
      <c r="J112" s="289">
        <v>120</v>
      </c>
      <c r="K112" s="300"/>
    </row>
    <row r="113" spans="2:11" ht="15" customHeight="1">
      <c r="B113" s="309"/>
      <c r="C113" s="289" t="s">
        <v>43</v>
      </c>
      <c r="D113" s="289"/>
      <c r="E113" s="289"/>
      <c r="F113" s="308" t="s">
        <v>598</v>
      </c>
      <c r="G113" s="289"/>
      <c r="H113" s="289" t="s">
        <v>641</v>
      </c>
      <c r="I113" s="289" t="s">
        <v>632</v>
      </c>
      <c r="J113" s="289"/>
      <c r="K113" s="300"/>
    </row>
    <row r="114" spans="2:11" ht="15" customHeight="1">
      <c r="B114" s="309"/>
      <c r="C114" s="289" t="s">
        <v>53</v>
      </c>
      <c r="D114" s="289"/>
      <c r="E114" s="289"/>
      <c r="F114" s="308" t="s">
        <v>598</v>
      </c>
      <c r="G114" s="289"/>
      <c r="H114" s="289" t="s">
        <v>642</v>
      </c>
      <c r="I114" s="289" t="s">
        <v>632</v>
      </c>
      <c r="J114" s="289"/>
      <c r="K114" s="300"/>
    </row>
    <row r="115" spans="2:11" ht="15" customHeight="1">
      <c r="B115" s="309"/>
      <c r="C115" s="289" t="s">
        <v>62</v>
      </c>
      <c r="D115" s="289"/>
      <c r="E115" s="289"/>
      <c r="F115" s="308" t="s">
        <v>598</v>
      </c>
      <c r="G115" s="289"/>
      <c r="H115" s="289" t="s">
        <v>643</v>
      </c>
      <c r="I115" s="289" t="s">
        <v>644</v>
      </c>
      <c r="J115" s="289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5"/>
      <c r="D117" s="285"/>
      <c r="E117" s="285"/>
      <c r="F117" s="320"/>
      <c r="G117" s="285"/>
      <c r="H117" s="285"/>
      <c r="I117" s="285"/>
      <c r="J117" s="285"/>
      <c r="K117" s="319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400" t="s">
        <v>645</v>
      </c>
      <c r="D120" s="400"/>
      <c r="E120" s="400"/>
      <c r="F120" s="400"/>
      <c r="G120" s="400"/>
      <c r="H120" s="400"/>
      <c r="I120" s="400"/>
      <c r="J120" s="400"/>
      <c r="K120" s="325"/>
    </row>
    <row r="121" spans="2:11" ht="17.25" customHeight="1">
      <c r="B121" s="326"/>
      <c r="C121" s="301" t="s">
        <v>592</v>
      </c>
      <c r="D121" s="301"/>
      <c r="E121" s="301"/>
      <c r="F121" s="301" t="s">
        <v>593</v>
      </c>
      <c r="G121" s="302"/>
      <c r="H121" s="301" t="s">
        <v>129</v>
      </c>
      <c r="I121" s="301" t="s">
        <v>62</v>
      </c>
      <c r="J121" s="301" t="s">
        <v>594</v>
      </c>
      <c r="K121" s="327"/>
    </row>
    <row r="122" spans="2:11" ht="17.25" customHeight="1">
      <c r="B122" s="326"/>
      <c r="C122" s="303" t="s">
        <v>595</v>
      </c>
      <c r="D122" s="303"/>
      <c r="E122" s="303"/>
      <c r="F122" s="304" t="s">
        <v>596</v>
      </c>
      <c r="G122" s="305"/>
      <c r="H122" s="303"/>
      <c r="I122" s="303"/>
      <c r="J122" s="303" t="s">
        <v>597</v>
      </c>
      <c r="K122" s="327"/>
    </row>
    <row r="123" spans="2:11" ht="5.25" customHeight="1">
      <c r="B123" s="328"/>
      <c r="C123" s="306"/>
      <c r="D123" s="306"/>
      <c r="E123" s="306"/>
      <c r="F123" s="306"/>
      <c r="G123" s="289"/>
      <c r="H123" s="306"/>
      <c r="I123" s="306"/>
      <c r="J123" s="306"/>
      <c r="K123" s="329"/>
    </row>
    <row r="124" spans="2:11" ht="15" customHeight="1">
      <c r="B124" s="328"/>
      <c r="C124" s="289" t="s">
        <v>601</v>
      </c>
      <c r="D124" s="306"/>
      <c r="E124" s="306"/>
      <c r="F124" s="308" t="s">
        <v>598</v>
      </c>
      <c r="G124" s="289"/>
      <c r="H124" s="289" t="s">
        <v>637</v>
      </c>
      <c r="I124" s="289" t="s">
        <v>600</v>
      </c>
      <c r="J124" s="289">
        <v>120</v>
      </c>
      <c r="K124" s="330"/>
    </row>
    <row r="125" spans="2:11" ht="15" customHeight="1">
      <c r="B125" s="328"/>
      <c r="C125" s="289" t="s">
        <v>646</v>
      </c>
      <c r="D125" s="289"/>
      <c r="E125" s="289"/>
      <c r="F125" s="308" t="s">
        <v>598</v>
      </c>
      <c r="G125" s="289"/>
      <c r="H125" s="289" t="s">
        <v>647</v>
      </c>
      <c r="I125" s="289" t="s">
        <v>600</v>
      </c>
      <c r="J125" s="289" t="s">
        <v>648</v>
      </c>
      <c r="K125" s="330"/>
    </row>
    <row r="126" spans="2:11" ht="15" customHeight="1">
      <c r="B126" s="328"/>
      <c r="C126" s="289" t="s">
        <v>547</v>
      </c>
      <c r="D126" s="289"/>
      <c r="E126" s="289"/>
      <c r="F126" s="308" t="s">
        <v>598</v>
      </c>
      <c r="G126" s="289"/>
      <c r="H126" s="289" t="s">
        <v>649</v>
      </c>
      <c r="I126" s="289" t="s">
        <v>600</v>
      </c>
      <c r="J126" s="289" t="s">
        <v>648</v>
      </c>
      <c r="K126" s="330"/>
    </row>
    <row r="127" spans="2:11" ht="15" customHeight="1">
      <c r="B127" s="328"/>
      <c r="C127" s="289" t="s">
        <v>609</v>
      </c>
      <c r="D127" s="289"/>
      <c r="E127" s="289"/>
      <c r="F127" s="308" t="s">
        <v>604</v>
      </c>
      <c r="G127" s="289"/>
      <c r="H127" s="289" t="s">
        <v>610</v>
      </c>
      <c r="I127" s="289" t="s">
        <v>600</v>
      </c>
      <c r="J127" s="289">
        <v>15</v>
      </c>
      <c r="K127" s="330"/>
    </row>
    <row r="128" spans="2:11" ht="15" customHeight="1">
      <c r="B128" s="328"/>
      <c r="C128" s="310" t="s">
        <v>611</v>
      </c>
      <c r="D128" s="310"/>
      <c r="E128" s="310"/>
      <c r="F128" s="311" t="s">
        <v>604</v>
      </c>
      <c r="G128" s="310"/>
      <c r="H128" s="310" t="s">
        <v>612</v>
      </c>
      <c r="I128" s="310" t="s">
        <v>600</v>
      </c>
      <c r="J128" s="310">
        <v>15</v>
      </c>
      <c r="K128" s="330"/>
    </row>
    <row r="129" spans="2:11" ht="15" customHeight="1">
      <c r="B129" s="328"/>
      <c r="C129" s="310" t="s">
        <v>613</v>
      </c>
      <c r="D129" s="310"/>
      <c r="E129" s="310"/>
      <c r="F129" s="311" t="s">
        <v>604</v>
      </c>
      <c r="G129" s="310"/>
      <c r="H129" s="310" t="s">
        <v>614</v>
      </c>
      <c r="I129" s="310" t="s">
        <v>600</v>
      </c>
      <c r="J129" s="310">
        <v>20</v>
      </c>
      <c r="K129" s="330"/>
    </row>
    <row r="130" spans="2:11" ht="15" customHeight="1">
      <c r="B130" s="328"/>
      <c r="C130" s="310" t="s">
        <v>615</v>
      </c>
      <c r="D130" s="310"/>
      <c r="E130" s="310"/>
      <c r="F130" s="311" t="s">
        <v>604</v>
      </c>
      <c r="G130" s="310"/>
      <c r="H130" s="310" t="s">
        <v>616</v>
      </c>
      <c r="I130" s="310" t="s">
        <v>600</v>
      </c>
      <c r="J130" s="310">
        <v>20</v>
      </c>
      <c r="K130" s="330"/>
    </row>
    <row r="131" spans="2:11" ht="15" customHeight="1">
      <c r="B131" s="328"/>
      <c r="C131" s="289" t="s">
        <v>603</v>
      </c>
      <c r="D131" s="289"/>
      <c r="E131" s="289"/>
      <c r="F131" s="308" t="s">
        <v>604</v>
      </c>
      <c r="G131" s="289"/>
      <c r="H131" s="289" t="s">
        <v>637</v>
      </c>
      <c r="I131" s="289" t="s">
        <v>600</v>
      </c>
      <c r="J131" s="289">
        <v>50</v>
      </c>
      <c r="K131" s="330"/>
    </row>
    <row r="132" spans="2:11" ht="15" customHeight="1">
      <c r="B132" s="328"/>
      <c r="C132" s="289" t="s">
        <v>617</v>
      </c>
      <c r="D132" s="289"/>
      <c r="E132" s="289"/>
      <c r="F132" s="308" t="s">
        <v>604</v>
      </c>
      <c r="G132" s="289"/>
      <c r="H132" s="289" t="s">
        <v>637</v>
      </c>
      <c r="I132" s="289" t="s">
        <v>600</v>
      </c>
      <c r="J132" s="289">
        <v>50</v>
      </c>
      <c r="K132" s="330"/>
    </row>
    <row r="133" spans="2:11" ht="15" customHeight="1">
      <c r="B133" s="328"/>
      <c r="C133" s="289" t="s">
        <v>623</v>
      </c>
      <c r="D133" s="289"/>
      <c r="E133" s="289"/>
      <c r="F133" s="308" t="s">
        <v>604</v>
      </c>
      <c r="G133" s="289"/>
      <c r="H133" s="289" t="s">
        <v>637</v>
      </c>
      <c r="I133" s="289" t="s">
        <v>600</v>
      </c>
      <c r="J133" s="289">
        <v>50</v>
      </c>
      <c r="K133" s="330"/>
    </row>
    <row r="134" spans="2:11" ht="15" customHeight="1">
      <c r="B134" s="328"/>
      <c r="C134" s="289" t="s">
        <v>625</v>
      </c>
      <c r="D134" s="289"/>
      <c r="E134" s="289"/>
      <c r="F134" s="308" t="s">
        <v>604</v>
      </c>
      <c r="G134" s="289"/>
      <c r="H134" s="289" t="s">
        <v>637</v>
      </c>
      <c r="I134" s="289" t="s">
        <v>600</v>
      </c>
      <c r="J134" s="289">
        <v>50</v>
      </c>
      <c r="K134" s="330"/>
    </row>
    <row r="135" spans="2:11" ht="15" customHeight="1">
      <c r="B135" s="328"/>
      <c r="C135" s="289" t="s">
        <v>134</v>
      </c>
      <c r="D135" s="289"/>
      <c r="E135" s="289"/>
      <c r="F135" s="308" t="s">
        <v>604</v>
      </c>
      <c r="G135" s="289"/>
      <c r="H135" s="289" t="s">
        <v>650</v>
      </c>
      <c r="I135" s="289" t="s">
        <v>600</v>
      </c>
      <c r="J135" s="289">
        <v>255</v>
      </c>
      <c r="K135" s="330"/>
    </row>
    <row r="136" spans="2:11" ht="15" customHeight="1">
      <c r="B136" s="328"/>
      <c r="C136" s="289" t="s">
        <v>627</v>
      </c>
      <c r="D136" s="289"/>
      <c r="E136" s="289"/>
      <c r="F136" s="308" t="s">
        <v>598</v>
      </c>
      <c r="G136" s="289"/>
      <c r="H136" s="289" t="s">
        <v>651</v>
      </c>
      <c r="I136" s="289" t="s">
        <v>629</v>
      </c>
      <c r="J136" s="289"/>
      <c r="K136" s="330"/>
    </row>
    <row r="137" spans="2:11" ht="15" customHeight="1">
      <c r="B137" s="328"/>
      <c r="C137" s="289" t="s">
        <v>630</v>
      </c>
      <c r="D137" s="289"/>
      <c r="E137" s="289"/>
      <c r="F137" s="308" t="s">
        <v>598</v>
      </c>
      <c r="G137" s="289"/>
      <c r="H137" s="289" t="s">
        <v>652</v>
      </c>
      <c r="I137" s="289" t="s">
        <v>632</v>
      </c>
      <c r="J137" s="289"/>
      <c r="K137" s="330"/>
    </row>
    <row r="138" spans="2:11" ht="15" customHeight="1">
      <c r="B138" s="328"/>
      <c r="C138" s="289" t="s">
        <v>633</v>
      </c>
      <c r="D138" s="289"/>
      <c r="E138" s="289"/>
      <c r="F138" s="308" t="s">
        <v>598</v>
      </c>
      <c r="G138" s="289"/>
      <c r="H138" s="289" t="s">
        <v>633</v>
      </c>
      <c r="I138" s="289" t="s">
        <v>632</v>
      </c>
      <c r="J138" s="289"/>
      <c r="K138" s="330"/>
    </row>
    <row r="139" spans="2:11" ht="15" customHeight="1">
      <c r="B139" s="328"/>
      <c r="C139" s="289" t="s">
        <v>43</v>
      </c>
      <c r="D139" s="289"/>
      <c r="E139" s="289"/>
      <c r="F139" s="308" t="s">
        <v>598</v>
      </c>
      <c r="G139" s="289"/>
      <c r="H139" s="289" t="s">
        <v>653</v>
      </c>
      <c r="I139" s="289" t="s">
        <v>632</v>
      </c>
      <c r="J139" s="289"/>
      <c r="K139" s="330"/>
    </row>
    <row r="140" spans="2:11" ht="15" customHeight="1">
      <c r="B140" s="328"/>
      <c r="C140" s="289" t="s">
        <v>654</v>
      </c>
      <c r="D140" s="289"/>
      <c r="E140" s="289"/>
      <c r="F140" s="308" t="s">
        <v>598</v>
      </c>
      <c r="G140" s="289"/>
      <c r="H140" s="289" t="s">
        <v>655</v>
      </c>
      <c r="I140" s="289" t="s">
        <v>632</v>
      </c>
      <c r="J140" s="289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5"/>
      <c r="C142" s="285"/>
      <c r="D142" s="285"/>
      <c r="E142" s="285"/>
      <c r="F142" s="320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405" t="s">
        <v>656</v>
      </c>
      <c r="D145" s="405"/>
      <c r="E145" s="405"/>
      <c r="F145" s="405"/>
      <c r="G145" s="405"/>
      <c r="H145" s="405"/>
      <c r="I145" s="405"/>
      <c r="J145" s="405"/>
      <c r="K145" s="300"/>
    </row>
    <row r="146" spans="2:11" ht="17.25" customHeight="1">
      <c r="B146" s="299"/>
      <c r="C146" s="301" t="s">
        <v>592</v>
      </c>
      <c r="D146" s="301"/>
      <c r="E146" s="301"/>
      <c r="F146" s="301" t="s">
        <v>593</v>
      </c>
      <c r="G146" s="302"/>
      <c r="H146" s="301" t="s">
        <v>129</v>
      </c>
      <c r="I146" s="301" t="s">
        <v>62</v>
      </c>
      <c r="J146" s="301" t="s">
        <v>594</v>
      </c>
      <c r="K146" s="300"/>
    </row>
    <row r="147" spans="2:11" ht="17.25" customHeight="1">
      <c r="B147" s="299"/>
      <c r="C147" s="303" t="s">
        <v>595</v>
      </c>
      <c r="D147" s="303"/>
      <c r="E147" s="303"/>
      <c r="F147" s="304" t="s">
        <v>596</v>
      </c>
      <c r="G147" s="305"/>
      <c r="H147" s="303"/>
      <c r="I147" s="303"/>
      <c r="J147" s="303" t="s">
        <v>597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601</v>
      </c>
      <c r="D149" s="289"/>
      <c r="E149" s="289"/>
      <c r="F149" s="335" t="s">
        <v>598</v>
      </c>
      <c r="G149" s="289"/>
      <c r="H149" s="334" t="s">
        <v>637</v>
      </c>
      <c r="I149" s="334" t="s">
        <v>600</v>
      </c>
      <c r="J149" s="334">
        <v>120</v>
      </c>
      <c r="K149" s="330"/>
    </row>
    <row r="150" spans="2:11" ht="15" customHeight="1">
      <c r="B150" s="309"/>
      <c r="C150" s="334" t="s">
        <v>646</v>
      </c>
      <c r="D150" s="289"/>
      <c r="E150" s="289"/>
      <c r="F150" s="335" t="s">
        <v>598</v>
      </c>
      <c r="G150" s="289"/>
      <c r="H150" s="334" t="s">
        <v>657</v>
      </c>
      <c r="I150" s="334" t="s">
        <v>600</v>
      </c>
      <c r="J150" s="334" t="s">
        <v>648</v>
      </c>
      <c r="K150" s="330"/>
    </row>
    <row r="151" spans="2:11" ht="15" customHeight="1">
      <c r="B151" s="309"/>
      <c r="C151" s="334" t="s">
        <v>547</v>
      </c>
      <c r="D151" s="289"/>
      <c r="E151" s="289"/>
      <c r="F151" s="335" t="s">
        <v>598</v>
      </c>
      <c r="G151" s="289"/>
      <c r="H151" s="334" t="s">
        <v>658</v>
      </c>
      <c r="I151" s="334" t="s">
        <v>600</v>
      </c>
      <c r="J151" s="334" t="s">
        <v>648</v>
      </c>
      <c r="K151" s="330"/>
    </row>
    <row r="152" spans="2:11" ht="15" customHeight="1">
      <c r="B152" s="309"/>
      <c r="C152" s="334" t="s">
        <v>603</v>
      </c>
      <c r="D152" s="289"/>
      <c r="E152" s="289"/>
      <c r="F152" s="335" t="s">
        <v>604</v>
      </c>
      <c r="G152" s="289"/>
      <c r="H152" s="334" t="s">
        <v>637</v>
      </c>
      <c r="I152" s="334" t="s">
        <v>600</v>
      </c>
      <c r="J152" s="334">
        <v>50</v>
      </c>
      <c r="K152" s="330"/>
    </row>
    <row r="153" spans="2:11" ht="15" customHeight="1">
      <c r="B153" s="309"/>
      <c r="C153" s="334" t="s">
        <v>606</v>
      </c>
      <c r="D153" s="289"/>
      <c r="E153" s="289"/>
      <c r="F153" s="335" t="s">
        <v>598</v>
      </c>
      <c r="G153" s="289"/>
      <c r="H153" s="334" t="s">
        <v>637</v>
      </c>
      <c r="I153" s="334" t="s">
        <v>608</v>
      </c>
      <c r="J153" s="334"/>
      <c r="K153" s="330"/>
    </row>
    <row r="154" spans="2:11" ht="15" customHeight="1">
      <c r="B154" s="309"/>
      <c r="C154" s="334" t="s">
        <v>617</v>
      </c>
      <c r="D154" s="289"/>
      <c r="E154" s="289"/>
      <c r="F154" s="335" t="s">
        <v>604</v>
      </c>
      <c r="G154" s="289"/>
      <c r="H154" s="334" t="s">
        <v>637</v>
      </c>
      <c r="I154" s="334" t="s">
        <v>600</v>
      </c>
      <c r="J154" s="334">
        <v>50</v>
      </c>
      <c r="K154" s="330"/>
    </row>
    <row r="155" spans="2:11" ht="15" customHeight="1">
      <c r="B155" s="309"/>
      <c r="C155" s="334" t="s">
        <v>625</v>
      </c>
      <c r="D155" s="289"/>
      <c r="E155" s="289"/>
      <c r="F155" s="335" t="s">
        <v>604</v>
      </c>
      <c r="G155" s="289"/>
      <c r="H155" s="334" t="s">
        <v>637</v>
      </c>
      <c r="I155" s="334" t="s">
        <v>600</v>
      </c>
      <c r="J155" s="334">
        <v>50</v>
      </c>
      <c r="K155" s="330"/>
    </row>
    <row r="156" spans="2:11" ht="15" customHeight="1">
      <c r="B156" s="309"/>
      <c r="C156" s="334" t="s">
        <v>623</v>
      </c>
      <c r="D156" s="289"/>
      <c r="E156" s="289"/>
      <c r="F156" s="335" t="s">
        <v>604</v>
      </c>
      <c r="G156" s="289"/>
      <c r="H156" s="334" t="s">
        <v>637</v>
      </c>
      <c r="I156" s="334" t="s">
        <v>600</v>
      </c>
      <c r="J156" s="334">
        <v>50</v>
      </c>
      <c r="K156" s="330"/>
    </row>
    <row r="157" spans="2:11" ht="15" customHeight="1">
      <c r="B157" s="309"/>
      <c r="C157" s="334" t="s">
        <v>107</v>
      </c>
      <c r="D157" s="289"/>
      <c r="E157" s="289"/>
      <c r="F157" s="335" t="s">
        <v>598</v>
      </c>
      <c r="G157" s="289"/>
      <c r="H157" s="334" t="s">
        <v>659</v>
      </c>
      <c r="I157" s="334" t="s">
        <v>600</v>
      </c>
      <c r="J157" s="334" t="s">
        <v>660</v>
      </c>
      <c r="K157" s="330"/>
    </row>
    <row r="158" spans="2:11" ht="15" customHeight="1">
      <c r="B158" s="309"/>
      <c r="C158" s="334" t="s">
        <v>661</v>
      </c>
      <c r="D158" s="289"/>
      <c r="E158" s="289"/>
      <c r="F158" s="335" t="s">
        <v>598</v>
      </c>
      <c r="G158" s="289"/>
      <c r="H158" s="334" t="s">
        <v>662</v>
      </c>
      <c r="I158" s="334" t="s">
        <v>632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5"/>
      <c r="C160" s="289"/>
      <c r="D160" s="289"/>
      <c r="E160" s="289"/>
      <c r="F160" s="308"/>
      <c r="G160" s="289"/>
      <c r="H160" s="289"/>
      <c r="I160" s="289"/>
      <c r="J160" s="289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400" t="s">
        <v>663</v>
      </c>
      <c r="D163" s="400"/>
      <c r="E163" s="400"/>
      <c r="F163" s="400"/>
      <c r="G163" s="400"/>
      <c r="H163" s="400"/>
      <c r="I163" s="400"/>
      <c r="J163" s="400"/>
      <c r="K163" s="281"/>
    </row>
    <row r="164" spans="2:11" ht="17.25" customHeight="1">
      <c r="B164" s="280"/>
      <c r="C164" s="301" t="s">
        <v>592</v>
      </c>
      <c r="D164" s="301"/>
      <c r="E164" s="301"/>
      <c r="F164" s="301" t="s">
        <v>593</v>
      </c>
      <c r="G164" s="338"/>
      <c r="H164" s="339" t="s">
        <v>129</v>
      </c>
      <c r="I164" s="339" t="s">
        <v>62</v>
      </c>
      <c r="J164" s="301" t="s">
        <v>594</v>
      </c>
      <c r="K164" s="281"/>
    </row>
    <row r="165" spans="2:11" ht="17.25" customHeight="1">
      <c r="B165" s="282"/>
      <c r="C165" s="303" t="s">
        <v>595</v>
      </c>
      <c r="D165" s="303"/>
      <c r="E165" s="303"/>
      <c r="F165" s="304" t="s">
        <v>596</v>
      </c>
      <c r="G165" s="340"/>
      <c r="H165" s="341"/>
      <c r="I165" s="341"/>
      <c r="J165" s="303" t="s">
        <v>597</v>
      </c>
      <c r="K165" s="283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9" t="s">
        <v>601</v>
      </c>
      <c r="D167" s="289"/>
      <c r="E167" s="289"/>
      <c r="F167" s="308" t="s">
        <v>598</v>
      </c>
      <c r="G167" s="289"/>
      <c r="H167" s="289" t="s">
        <v>637</v>
      </c>
      <c r="I167" s="289" t="s">
        <v>600</v>
      </c>
      <c r="J167" s="289">
        <v>120</v>
      </c>
      <c r="K167" s="330"/>
    </row>
    <row r="168" spans="2:11" ht="15" customHeight="1">
      <c r="B168" s="309"/>
      <c r="C168" s="289" t="s">
        <v>646</v>
      </c>
      <c r="D168" s="289"/>
      <c r="E168" s="289"/>
      <c r="F168" s="308" t="s">
        <v>598</v>
      </c>
      <c r="G168" s="289"/>
      <c r="H168" s="289" t="s">
        <v>647</v>
      </c>
      <c r="I168" s="289" t="s">
        <v>600</v>
      </c>
      <c r="J168" s="289" t="s">
        <v>648</v>
      </c>
      <c r="K168" s="330"/>
    </row>
    <row r="169" spans="2:11" ht="15" customHeight="1">
      <c r="B169" s="309"/>
      <c r="C169" s="289" t="s">
        <v>547</v>
      </c>
      <c r="D169" s="289"/>
      <c r="E169" s="289"/>
      <c r="F169" s="308" t="s">
        <v>598</v>
      </c>
      <c r="G169" s="289"/>
      <c r="H169" s="289" t="s">
        <v>664</v>
      </c>
      <c r="I169" s="289" t="s">
        <v>600</v>
      </c>
      <c r="J169" s="289" t="s">
        <v>648</v>
      </c>
      <c r="K169" s="330"/>
    </row>
    <row r="170" spans="2:11" ht="15" customHeight="1">
      <c r="B170" s="309"/>
      <c r="C170" s="289" t="s">
        <v>603</v>
      </c>
      <c r="D170" s="289"/>
      <c r="E170" s="289"/>
      <c r="F170" s="308" t="s">
        <v>604</v>
      </c>
      <c r="G170" s="289"/>
      <c r="H170" s="289" t="s">
        <v>664</v>
      </c>
      <c r="I170" s="289" t="s">
        <v>600</v>
      </c>
      <c r="J170" s="289">
        <v>50</v>
      </c>
      <c r="K170" s="330"/>
    </row>
    <row r="171" spans="2:11" ht="15" customHeight="1">
      <c r="B171" s="309"/>
      <c r="C171" s="289" t="s">
        <v>606</v>
      </c>
      <c r="D171" s="289"/>
      <c r="E171" s="289"/>
      <c r="F171" s="308" t="s">
        <v>598</v>
      </c>
      <c r="G171" s="289"/>
      <c r="H171" s="289" t="s">
        <v>664</v>
      </c>
      <c r="I171" s="289" t="s">
        <v>608</v>
      </c>
      <c r="J171" s="289"/>
      <c r="K171" s="330"/>
    </row>
    <row r="172" spans="2:11" ht="15" customHeight="1">
      <c r="B172" s="309"/>
      <c r="C172" s="289" t="s">
        <v>617</v>
      </c>
      <c r="D172" s="289"/>
      <c r="E172" s="289"/>
      <c r="F172" s="308" t="s">
        <v>604</v>
      </c>
      <c r="G172" s="289"/>
      <c r="H172" s="289" t="s">
        <v>664</v>
      </c>
      <c r="I172" s="289" t="s">
        <v>600</v>
      </c>
      <c r="J172" s="289">
        <v>50</v>
      </c>
      <c r="K172" s="330"/>
    </row>
    <row r="173" spans="2:11" ht="15" customHeight="1">
      <c r="B173" s="309"/>
      <c r="C173" s="289" t="s">
        <v>625</v>
      </c>
      <c r="D173" s="289"/>
      <c r="E173" s="289"/>
      <c r="F173" s="308" t="s">
        <v>604</v>
      </c>
      <c r="G173" s="289"/>
      <c r="H173" s="289" t="s">
        <v>664</v>
      </c>
      <c r="I173" s="289" t="s">
        <v>600</v>
      </c>
      <c r="J173" s="289">
        <v>50</v>
      </c>
      <c r="K173" s="330"/>
    </row>
    <row r="174" spans="2:11" ht="15" customHeight="1">
      <c r="B174" s="309"/>
      <c r="C174" s="289" t="s">
        <v>623</v>
      </c>
      <c r="D174" s="289"/>
      <c r="E174" s="289"/>
      <c r="F174" s="308" t="s">
        <v>604</v>
      </c>
      <c r="G174" s="289"/>
      <c r="H174" s="289" t="s">
        <v>664</v>
      </c>
      <c r="I174" s="289" t="s">
        <v>600</v>
      </c>
      <c r="J174" s="289">
        <v>50</v>
      </c>
      <c r="K174" s="330"/>
    </row>
    <row r="175" spans="2:11" ht="15" customHeight="1">
      <c r="B175" s="309"/>
      <c r="C175" s="289" t="s">
        <v>128</v>
      </c>
      <c r="D175" s="289"/>
      <c r="E175" s="289"/>
      <c r="F175" s="308" t="s">
        <v>598</v>
      </c>
      <c r="G175" s="289"/>
      <c r="H175" s="289" t="s">
        <v>665</v>
      </c>
      <c r="I175" s="289" t="s">
        <v>666</v>
      </c>
      <c r="J175" s="289"/>
      <c r="K175" s="330"/>
    </row>
    <row r="176" spans="2:11" ht="15" customHeight="1">
      <c r="B176" s="309"/>
      <c r="C176" s="289" t="s">
        <v>62</v>
      </c>
      <c r="D176" s="289"/>
      <c r="E176" s="289"/>
      <c r="F176" s="308" t="s">
        <v>598</v>
      </c>
      <c r="G176" s="289"/>
      <c r="H176" s="289" t="s">
        <v>667</v>
      </c>
      <c r="I176" s="289" t="s">
        <v>668</v>
      </c>
      <c r="J176" s="289">
        <v>1</v>
      </c>
      <c r="K176" s="330"/>
    </row>
    <row r="177" spans="2:11" ht="15" customHeight="1">
      <c r="B177" s="309"/>
      <c r="C177" s="289" t="s">
        <v>58</v>
      </c>
      <c r="D177" s="289"/>
      <c r="E177" s="289"/>
      <c r="F177" s="308" t="s">
        <v>598</v>
      </c>
      <c r="G177" s="289"/>
      <c r="H177" s="289" t="s">
        <v>669</v>
      </c>
      <c r="I177" s="289" t="s">
        <v>600</v>
      </c>
      <c r="J177" s="289">
        <v>20</v>
      </c>
      <c r="K177" s="330"/>
    </row>
    <row r="178" spans="2:11" ht="15" customHeight="1">
      <c r="B178" s="309"/>
      <c r="C178" s="289" t="s">
        <v>129</v>
      </c>
      <c r="D178" s="289"/>
      <c r="E178" s="289"/>
      <c r="F178" s="308" t="s">
        <v>598</v>
      </c>
      <c r="G178" s="289"/>
      <c r="H178" s="289" t="s">
        <v>670</v>
      </c>
      <c r="I178" s="289" t="s">
        <v>600</v>
      </c>
      <c r="J178" s="289">
        <v>255</v>
      </c>
      <c r="K178" s="330"/>
    </row>
    <row r="179" spans="2:11" ht="15" customHeight="1">
      <c r="B179" s="309"/>
      <c r="C179" s="289" t="s">
        <v>130</v>
      </c>
      <c r="D179" s="289"/>
      <c r="E179" s="289"/>
      <c r="F179" s="308" t="s">
        <v>598</v>
      </c>
      <c r="G179" s="289"/>
      <c r="H179" s="289" t="s">
        <v>563</v>
      </c>
      <c r="I179" s="289" t="s">
        <v>600</v>
      </c>
      <c r="J179" s="289">
        <v>10</v>
      </c>
      <c r="K179" s="330"/>
    </row>
    <row r="180" spans="2:11" ht="15" customHeight="1">
      <c r="B180" s="309"/>
      <c r="C180" s="289" t="s">
        <v>131</v>
      </c>
      <c r="D180" s="289"/>
      <c r="E180" s="289"/>
      <c r="F180" s="308" t="s">
        <v>598</v>
      </c>
      <c r="G180" s="289"/>
      <c r="H180" s="289" t="s">
        <v>671</v>
      </c>
      <c r="I180" s="289" t="s">
        <v>632</v>
      </c>
      <c r="J180" s="289"/>
      <c r="K180" s="330"/>
    </row>
    <row r="181" spans="2:11" ht="15" customHeight="1">
      <c r="B181" s="309"/>
      <c r="C181" s="289" t="s">
        <v>672</v>
      </c>
      <c r="D181" s="289"/>
      <c r="E181" s="289"/>
      <c r="F181" s="308" t="s">
        <v>598</v>
      </c>
      <c r="G181" s="289"/>
      <c r="H181" s="289" t="s">
        <v>673</v>
      </c>
      <c r="I181" s="289" t="s">
        <v>632</v>
      </c>
      <c r="J181" s="289"/>
      <c r="K181" s="330"/>
    </row>
    <row r="182" spans="2:11" ht="15" customHeight="1">
      <c r="B182" s="309"/>
      <c r="C182" s="289" t="s">
        <v>661</v>
      </c>
      <c r="D182" s="289"/>
      <c r="E182" s="289"/>
      <c r="F182" s="308" t="s">
        <v>598</v>
      </c>
      <c r="G182" s="289"/>
      <c r="H182" s="289" t="s">
        <v>674</v>
      </c>
      <c r="I182" s="289" t="s">
        <v>632</v>
      </c>
      <c r="J182" s="289"/>
      <c r="K182" s="330"/>
    </row>
    <row r="183" spans="2:11" ht="15" customHeight="1">
      <c r="B183" s="309"/>
      <c r="C183" s="289" t="s">
        <v>133</v>
      </c>
      <c r="D183" s="289"/>
      <c r="E183" s="289"/>
      <c r="F183" s="308" t="s">
        <v>604</v>
      </c>
      <c r="G183" s="289"/>
      <c r="H183" s="289" t="s">
        <v>675</v>
      </c>
      <c r="I183" s="289" t="s">
        <v>600</v>
      </c>
      <c r="J183" s="289">
        <v>50</v>
      </c>
      <c r="K183" s="330"/>
    </row>
    <row r="184" spans="2:11" ht="15" customHeight="1">
      <c r="B184" s="309"/>
      <c r="C184" s="289" t="s">
        <v>676</v>
      </c>
      <c r="D184" s="289"/>
      <c r="E184" s="289"/>
      <c r="F184" s="308" t="s">
        <v>604</v>
      </c>
      <c r="G184" s="289"/>
      <c r="H184" s="289" t="s">
        <v>677</v>
      </c>
      <c r="I184" s="289" t="s">
        <v>678</v>
      </c>
      <c r="J184" s="289"/>
      <c r="K184" s="330"/>
    </row>
    <row r="185" spans="2:11" ht="15" customHeight="1">
      <c r="B185" s="309"/>
      <c r="C185" s="289" t="s">
        <v>679</v>
      </c>
      <c r="D185" s="289"/>
      <c r="E185" s="289"/>
      <c r="F185" s="308" t="s">
        <v>604</v>
      </c>
      <c r="G185" s="289"/>
      <c r="H185" s="289" t="s">
        <v>680</v>
      </c>
      <c r="I185" s="289" t="s">
        <v>678</v>
      </c>
      <c r="J185" s="289"/>
      <c r="K185" s="330"/>
    </row>
    <row r="186" spans="2:11" ht="15" customHeight="1">
      <c r="B186" s="309"/>
      <c r="C186" s="289" t="s">
        <v>681</v>
      </c>
      <c r="D186" s="289"/>
      <c r="E186" s="289"/>
      <c r="F186" s="308" t="s">
        <v>604</v>
      </c>
      <c r="G186" s="289"/>
      <c r="H186" s="289" t="s">
        <v>682</v>
      </c>
      <c r="I186" s="289" t="s">
        <v>678</v>
      </c>
      <c r="J186" s="289"/>
      <c r="K186" s="330"/>
    </row>
    <row r="187" spans="2:11" ht="15" customHeight="1">
      <c r="B187" s="309"/>
      <c r="C187" s="342" t="s">
        <v>683</v>
      </c>
      <c r="D187" s="289"/>
      <c r="E187" s="289"/>
      <c r="F187" s="308" t="s">
        <v>604</v>
      </c>
      <c r="G187" s="289"/>
      <c r="H187" s="289" t="s">
        <v>684</v>
      </c>
      <c r="I187" s="289" t="s">
        <v>685</v>
      </c>
      <c r="J187" s="343" t="s">
        <v>686</v>
      </c>
      <c r="K187" s="330"/>
    </row>
    <row r="188" spans="2:11" ht="15" customHeight="1">
      <c r="B188" s="309"/>
      <c r="C188" s="294" t="s">
        <v>47</v>
      </c>
      <c r="D188" s="289"/>
      <c r="E188" s="289"/>
      <c r="F188" s="308" t="s">
        <v>598</v>
      </c>
      <c r="G188" s="289"/>
      <c r="H188" s="285" t="s">
        <v>687</v>
      </c>
      <c r="I188" s="289" t="s">
        <v>688</v>
      </c>
      <c r="J188" s="289"/>
      <c r="K188" s="330"/>
    </row>
    <row r="189" spans="2:11" ht="15" customHeight="1">
      <c r="B189" s="309"/>
      <c r="C189" s="294" t="s">
        <v>689</v>
      </c>
      <c r="D189" s="289"/>
      <c r="E189" s="289"/>
      <c r="F189" s="308" t="s">
        <v>598</v>
      </c>
      <c r="G189" s="289"/>
      <c r="H189" s="289" t="s">
        <v>690</v>
      </c>
      <c r="I189" s="289" t="s">
        <v>632</v>
      </c>
      <c r="J189" s="289"/>
      <c r="K189" s="330"/>
    </row>
    <row r="190" spans="2:11" ht="15" customHeight="1">
      <c r="B190" s="309"/>
      <c r="C190" s="294" t="s">
        <v>691</v>
      </c>
      <c r="D190" s="289"/>
      <c r="E190" s="289"/>
      <c r="F190" s="308" t="s">
        <v>598</v>
      </c>
      <c r="G190" s="289"/>
      <c r="H190" s="289" t="s">
        <v>692</v>
      </c>
      <c r="I190" s="289" t="s">
        <v>632</v>
      </c>
      <c r="J190" s="289"/>
      <c r="K190" s="330"/>
    </row>
    <row r="191" spans="2:11" ht="15" customHeight="1">
      <c r="B191" s="309"/>
      <c r="C191" s="294" t="s">
        <v>693</v>
      </c>
      <c r="D191" s="289"/>
      <c r="E191" s="289"/>
      <c r="F191" s="308" t="s">
        <v>604</v>
      </c>
      <c r="G191" s="289"/>
      <c r="H191" s="289" t="s">
        <v>694</v>
      </c>
      <c r="I191" s="289" t="s">
        <v>632</v>
      </c>
      <c r="J191" s="289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5"/>
      <c r="C193" s="289"/>
      <c r="D193" s="289"/>
      <c r="E193" s="289"/>
      <c r="F193" s="308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08"/>
      <c r="G194" s="289"/>
      <c r="H194" s="289"/>
      <c r="I194" s="289"/>
      <c r="J194" s="289"/>
      <c r="K194" s="285"/>
    </row>
    <row r="195" spans="2:11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spans="2:11" ht="13.5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400" t="s">
        <v>695</v>
      </c>
      <c r="D197" s="400"/>
      <c r="E197" s="400"/>
      <c r="F197" s="400"/>
      <c r="G197" s="400"/>
      <c r="H197" s="400"/>
      <c r="I197" s="400"/>
      <c r="J197" s="400"/>
      <c r="K197" s="281"/>
    </row>
    <row r="198" spans="2:11" ht="25.5" customHeight="1">
      <c r="B198" s="280"/>
      <c r="C198" s="345" t="s">
        <v>696</v>
      </c>
      <c r="D198" s="345"/>
      <c r="E198" s="345"/>
      <c r="F198" s="345" t="s">
        <v>697</v>
      </c>
      <c r="G198" s="346"/>
      <c r="H198" s="406" t="s">
        <v>698</v>
      </c>
      <c r="I198" s="406"/>
      <c r="J198" s="406"/>
      <c r="K198" s="281"/>
    </row>
    <row r="199" spans="2:11" ht="5.25" customHeight="1">
      <c r="B199" s="309"/>
      <c r="C199" s="306"/>
      <c r="D199" s="306"/>
      <c r="E199" s="306"/>
      <c r="F199" s="306"/>
      <c r="G199" s="289"/>
      <c r="H199" s="306"/>
      <c r="I199" s="306"/>
      <c r="J199" s="306"/>
      <c r="K199" s="330"/>
    </row>
    <row r="200" spans="2:11" ht="15" customHeight="1">
      <c r="B200" s="309"/>
      <c r="C200" s="289" t="s">
        <v>688</v>
      </c>
      <c r="D200" s="289"/>
      <c r="E200" s="289"/>
      <c r="F200" s="308" t="s">
        <v>48</v>
      </c>
      <c r="G200" s="289"/>
      <c r="H200" s="402" t="s">
        <v>699</v>
      </c>
      <c r="I200" s="402"/>
      <c r="J200" s="402"/>
      <c r="K200" s="330"/>
    </row>
    <row r="201" spans="2:11" ht="15" customHeight="1">
      <c r="B201" s="309"/>
      <c r="C201" s="315"/>
      <c r="D201" s="289"/>
      <c r="E201" s="289"/>
      <c r="F201" s="308" t="s">
        <v>49</v>
      </c>
      <c r="G201" s="289"/>
      <c r="H201" s="402" t="s">
        <v>700</v>
      </c>
      <c r="I201" s="402"/>
      <c r="J201" s="402"/>
      <c r="K201" s="330"/>
    </row>
    <row r="202" spans="2:11" ht="15" customHeight="1">
      <c r="B202" s="309"/>
      <c r="C202" s="315"/>
      <c r="D202" s="289"/>
      <c r="E202" s="289"/>
      <c r="F202" s="308" t="s">
        <v>52</v>
      </c>
      <c r="G202" s="289"/>
      <c r="H202" s="402" t="s">
        <v>701</v>
      </c>
      <c r="I202" s="402"/>
      <c r="J202" s="402"/>
      <c r="K202" s="330"/>
    </row>
    <row r="203" spans="2:11" ht="15" customHeight="1">
      <c r="B203" s="309"/>
      <c r="C203" s="289"/>
      <c r="D203" s="289"/>
      <c r="E203" s="289"/>
      <c r="F203" s="308" t="s">
        <v>50</v>
      </c>
      <c r="G203" s="289"/>
      <c r="H203" s="402" t="s">
        <v>702</v>
      </c>
      <c r="I203" s="402"/>
      <c r="J203" s="402"/>
      <c r="K203" s="330"/>
    </row>
    <row r="204" spans="2:11" ht="15" customHeight="1">
      <c r="B204" s="309"/>
      <c r="C204" s="289"/>
      <c r="D204" s="289"/>
      <c r="E204" s="289"/>
      <c r="F204" s="308" t="s">
        <v>51</v>
      </c>
      <c r="G204" s="289"/>
      <c r="H204" s="402" t="s">
        <v>703</v>
      </c>
      <c r="I204" s="402"/>
      <c r="J204" s="402"/>
      <c r="K204" s="330"/>
    </row>
    <row r="205" spans="2:11" ht="15" customHeight="1">
      <c r="B205" s="309"/>
      <c r="C205" s="289"/>
      <c r="D205" s="289"/>
      <c r="E205" s="289"/>
      <c r="F205" s="308"/>
      <c r="G205" s="289"/>
      <c r="H205" s="289"/>
      <c r="I205" s="289"/>
      <c r="J205" s="289"/>
      <c r="K205" s="330"/>
    </row>
    <row r="206" spans="2:11" ht="15" customHeight="1">
      <c r="B206" s="309"/>
      <c r="C206" s="289" t="s">
        <v>644</v>
      </c>
      <c r="D206" s="289"/>
      <c r="E206" s="289"/>
      <c r="F206" s="308" t="s">
        <v>84</v>
      </c>
      <c r="G206" s="289"/>
      <c r="H206" s="402" t="s">
        <v>704</v>
      </c>
      <c r="I206" s="402"/>
      <c r="J206" s="402"/>
      <c r="K206" s="330"/>
    </row>
    <row r="207" spans="2:11" ht="15" customHeight="1">
      <c r="B207" s="309"/>
      <c r="C207" s="315"/>
      <c r="D207" s="289"/>
      <c r="E207" s="289"/>
      <c r="F207" s="308" t="s">
        <v>541</v>
      </c>
      <c r="G207" s="289"/>
      <c r="H207" s="402" t="s">
        <v>542</v>
      </c>
      <c r="I207" s="402"/>
      <c r="J207" s="402"/>
      <c r="K207" s="330"/>
    </row>
    <row r="208" spans="2:11" ht="15" customHeight="1">
      <c r="B208" s="309"/>
      <c r="C208" s="289"/>
      <c r="D208" s="289"/>
      <c r="E208" s="289"/>
      <c r="F208" s="308" t="s">
        <v>539</v>
      </c>
      <c r="G208" s="289"/>
      <c r="H208" s="402" t="s">
        <v>705</v>
      </c>
      <c r="I208" s="402"/>
      <c r="J208" s="402"/>
      <c r="K208" s="330"/>
    </row>
    <row r="209" spans="2:11" ht="15" customHeight="1">
      <c r="B209" s="347"/>
      <c r="C209" s="315"/>
      <c r="D209" s="315"/>
      <c r="E209" s="315"/>
      <c r="F209" s="308" t="s">
        <v>543</v>
      </c>
      <c r="G209" s="294"/>
      <c r="H209" s="401" t="s">
        <v>544</v>
      </c>
      <c r="I209" s="401"/>
      <c r="J209" s="401"/>
      <c r="K209" s="348"/>
    </row>
    <row r="210" spans="2:11" ht="15" customHeight="1">
      <c r="B210" s="347"/>
      <c r="C210" s="315"/>
      <c r="D210" s="315"/>
      <c r="E210" s="315"/>
      <c r="F210" s="308" t="s">
        <v>545</v>
      </c>
      <c r="G210" s="294"/>
      <c r="H210" s="401" t="s">
        <v>706</v>
      </c>
      <c r="I210" s="401"/>
      <c r="J210" s="401"/>
      <c r="K210" s="348"/>
    </row>
    <row r="211" spans="2:11" ht="15" customHeight="1">
      <c r="B211" s="347"/>
      <c r="C211" s="315"/>
      <c r="D211" s="315"/>
      <c r="E211" s="315"/>
      <c r="F211" s="349"/>
      <c r="G211" s="294"/>
      <c r="H211" s="350"/>
      <c r="I211" s="350"/>
      <c r="J211" s="350"/>
      <c r="K211" s="348"/>
    </row>
    <row r="212" spans="2:11" ht="15" customHeight="1">
      <c r="B212" s="347"/>
      <c r="C212" s="289" t="s">
        <v>668</v>
      </c>
      <c r="D212" s="315"/>
      <c r="E212" s="315"/>
      <c r="F212" s="308">
        <v>1</v>
      </c>
      <c r="G212" s="294"/>
      <c r="H212" s="401" t="s">
        <v>707</v>
      </c>
      <c r="I212" s="401"/>
      <c r="J212" s="401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4"/>
      <c r="H213" s="401" t="s">
        <v>708</v>
      </c>
      <c r="I213" s="401"/>
      <c r="J213" s="401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4"/>
      <c r="H214" s="401" t="s">
        <v>709</v>
      </c>
      <c r="I214" s="401"/>
      <c r="J214" s="401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4"/>
      <c r="H215" s="401" t="s">
        <v>710</v>
      </c>
      <c r="I215" s="401"/>
      <c r="J215" s="401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algorithmName="SHA-512" hashValue="8YMppiIS6TP/81dhR3qBEjktB9iKhCSBPcM6UAs7+FQqUwzhYJnAyr/ar/vjgfxnR4YZ18xcke/AskYy6oJ8XA==" saltValue="fnXmrZ2VHF/AYfBDbGKSKw==" spinCount="100000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Věra Floriánová</cp:lastModifiedBy>
  <cp:lastPrinted>2017-04-04T07:37:48Z</cp:lastPrinted>
  <dcterms:created xsi:type="dcterms:W3CDTF">2017-04-04T07:35:27Z</dcterms:created>
  <dcterms:modified xsi:type="dcterms:W3CDTF">2017-04-10T06:38:55Z</dcterms:modified>
  <cp:category/>
  <cp:version/>
  <cp:contentType/>
  <cp:contentStatus/>
</cp:coreProperties>
</file>