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7250" windowHeight="7755" activeTab="0"/>
  </bookViews>
  <sheets>
    <sheet name="Rekapitulace stavby" sheetId="1" r:id="rId1"/>
    <sheet name="1 - OPRAVA CHODNÍKŮ bez c..." sheetId="2" r:id="rId2"/>
    <sheet name="2 - OPRAVA PÍSKOVIŠTĚ A P..." sheetId="3" r:id="rId3"/>
    <sheet name="3 - OPRAVA DOPADOVÉ PLOCH..." sheetId="4" r:id="rId4"/>
    <sheet name="4 - ZELENÁ PLOCHA z beton..." sheetId="5" r:id="rId5"/>
    <sheet name="5 - ZELENÁ PLOCHA z asfal..." sheetId="6" r:id="rId6"/>
    <sheet name="6 - VEDLEJŠÍ ROZPOČTOVÉ N..." sheetId="7" r:id="rId7"/>
    <sheet name="Pokyny pro vyplnění" sheetId="8" r:id="rId8"/>
  </sheets>
  <definedNames>
    <definedName name="_xlnm._FilterDatabase" localSheetId="1" hidden="1">'1 - OPRAVA CHODNÍKŮ bez c...'!$C$87:$K$196</definedName>
    <definedName name="_xlnm._FilterDatabase" localSheetId="2" hidden="1">'2 - OPRAVA PÍSKOVIŠTĚ A P...'!$C$82:$K$123</definedName>
    <definedName name="_xlnm._FilterDatabase" localSheetId="3" hidden="1">'3 - OPRAVA DOPADOVÉ PLOCH...'!$C$81:$K$112</definedName>
    <definedName name="_xlnm._FilterDatabase" localSheetId="4" hidden="1">'4 - ZELENÁ PLOCHA z beton...'!$C$81:$K$109</definedName>
    <definedName name="_xlnm._FilterDatabase" localSheetId="5" hidden="1">'5 - ZELENÁ PLOCHA z asfal...'!$C$81:$K$114</definedName>
    <definedName name="_xlnm._FilterDatabase" localSheetId="6" hidden="1">'6 - VEDLEJŠÍ ROZPOČTOVÉ N...'!$C$77:$K$81</definedName>
    <definedName name="_xlnm.Print_Area" localSheetId="1">'1 - OPRAVA CHODNÍKŮ bez c...'!$C$4:$J$36,'1 - OPRAVA CHODNÍKŮ bez c...'!$C$42:$J$69,'1 - OPRAVA CHODNÍKŮ bez c...'!$C$75:$K$196</definedName>
    <definedName name="_xlnm.Print_Area" localSheetId="2">'2 - OPRAVA PÍSKOVIŠTĚ A P...'!$C$4:$J$36,'2 - OPRAVA PÍSKOVIŠTĚ A P...'!$C$42:$J$64,'2 - OPRAVA PÍSKOVIŠTĚ A P...'!$C$70:$K$123</definedName>
    <definedName name="_xlnm.Print_Area" localSheetId="3">'3 - OPRAVA DOPADOVÉ PLOCH...'!$C$4:$J$36,'3 - OPRAVA DOPADOVÉ PLOCH...'!$C$42:$J$63,'3 - OPRAVA DOPADOVÉ PLOCH...'!$C$69:$K$112</definedName>
    <definedName name="_xlnm.Print_Area" localSheetId="4">'4 - ZELENÁ PLOCHA z beton...'!$C$4:$J$36,'4 - ZELENÁ PLOCHA z beton...'!$C$42:$J$63,'4 - ZELENÁ PLOCHA z beton...'!$C$69:$K$109</definedName>
    <definedName name="_xlnm.Print_Area" localSheetId="5">'5 - ZELENÁ PLOCHA z asfal...'!$C$4:$J$36,'5 - ZELENÁ PLOCHA z asfal...'!$C$42:$J$63,'5 - ZELENÁ PLOCHA z asfal...'!$C$69:$K$114</definedName>
    <definedName name="_xlnm.Print_Area" localSheetId="6">'6 - VEDLEJŠÍ ROZPOČTOVÉ N...'!$C$4:$J$36,'6 - VEDLEJŠÍ ROZPOČTOVÉ N...'!$C$42:$J$59,'6 - VEDLEJŠÍ ROZPOČTOVÉ N...'!$C$65:$K$81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Titles" localSheetId="0">'Rekapitulace stavby'!$49:$49</definedName>
    <definedName name="_xlnm.Print_Titles" localSheetId="1">'1 - OPRAVA CHODNÍKŮ bez c...'!$87:$87</definedName>
    <definedName name="_xlnm.Print_Titles" localSheetId="2">'2 - OPRAVA PÍSKOVIŠTĚ A P...'!$82:$82</definedName>
    <definedName name="_xlnm.Print_Titles" localSheetId="3">'3 - OPRAVA DOPADOVÉ PLOCH...'!$81:$81</definedName>
    <definedName name="_xlnm.Print_Titles" localSheetId="4">'4 - ZELENÁ PLOCHA z beton...'!$81:$81</definedName>
    <definedName name="_xlnm.Print_Titles" localSheetId="5">'5 - ZELENÁ PLOCHA z asfal...'!$81:$81</definedName>
    <definedName name="_xlnm.Print_Titles" localSheetId="6">'6 - VEDLEJŠÍ ROZPOČTOVÉ N...'!$77:$77</definedName>
  </definedNames>
  <calcPr calcId="152511"/>
</workbook>
</file>

<file path=xl/sharedStrings.xml><?xml version="1.0" encoding="utf-8"?>
<sst xmlns="http://schemas.openxmlformats.org/spreadsheetml/2006/main" count="3833" uniqueCount="632">
  <si>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</si>
  <si>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</si>
  <si>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</si>
  <si>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</si>
  <si>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</si>
  <si>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</si>
  <si>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</si>
  <si>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{f2a0e51e-8763-44d4-8838-de6f75216d01}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</si>
  <si>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</si>
  <si>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</si>
  <si>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</si>
  <si>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</si>
  <si>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</si>
  <si>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</si>
  <si>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</si>
  <si>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</si>
  <si>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ZSaMSBreziny1702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</si>
  <si>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</si>
  <si>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</si>
  <si>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ZŠ a MŠ Kosmonautů 177,Děčín - ÚPRAVA ZAHRADY MŠ</t>
  </si>
  <si>
    <t>KSO:</t>
  </si>
  <si>
    <t>801 31 59</t>
  </si>
  <si>
    <t>CC-CZ:</t>
  </si>
  <si>
    <t>12631</t>
  </si>
  <si>
    <t>Místo:</t>
  </si>
  <si>
    <t>DĚČÍN BŘEZINY</t>
  </si>
  <si>
    <t>Datum:</t>
  </si>
  <si>
    <t>3.4.2017</t>
  </si>
  <si>
    <t>CZ-CPA:</t>
  </si>
  <si>
    <t>41.00.28</t>
  </si>
  <si>
    <t>Zadavatel:</t>
  </si>
  <si>
    <t>IČ:</t>
  </si>
  <si>
    <t/>
  </si>
  <si>
    <t>ZŠ a MŠ Kosmonautů 177, Děčín 27</t>
  </si>
  <si>
    <t>DIČ:</t>
  </si>
  <si>
    <t>Uchazeč:</t>
  </si>
  <si>
    <t>Vyplň údaj</t>
  </si>
  <si>
    <t>Projektant:</t>
  </si>
  <si>
    <t>bez DPH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</si>
  <si>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</si>
  <si>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</si>
  <si>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</si>
  <si>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</si>
  <si>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</si>
  <si>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</si>
  <si>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</si>
  <si>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</si>
  <si>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</si>
  <si>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</si>
  <si>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</si>
  <si>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</si>
  <si>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</si>
  <si>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</si>
  <si>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</si>
  <si>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</si>
  <si>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</si>
  <si>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</si>
  <si>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</si>
  <si>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</si>
  <si>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</si>
  <si>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</si>
  <si>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</si>
  <si>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</si>
  <si>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</si>
  <si>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</si>
  <si>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</si>
  <si>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</si>
  <si>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</si>
  <si>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</si>
  <si>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</si>
  <si>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</si>
  <si>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</si>
  <si>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</si>
  <si>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</si>
  <si>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</si>
  <si>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</si>
  <si>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</si>
  <si>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</si>
  <si>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</si>
  <si>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</si>
  <si>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</si>
  <si>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</si>
  <si>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OPRAVA CHODNÍKŮ bez chodníčku a plochy u zahr.domku, bez plochy na sušení prádla</t>
  </si>
  <si>
    <t>STA</t>
  </si>
  <si>
    <t>{ca7c1813-e1f8-49fe-9794-9557067b7cf7}</t>
  </si>
  <si>
    <t>2</t>
  </si>
  <si>
    <t>OPRAVA PÍSKOVIŠTĚ A PŘEMÍSTĚNÍ PÍSKOVIŠTĚ</t>
  </si>
  <si>
    <t>{a4d3e3b7-77ed-4485-850d-5ca1dae07429}</t>
  </si>
  <si>
    <t>3</t>
  </si>
  <si>
    <t>OPRAVA DOPADOVÉ PLOCHY POD HERNÍ VĚŽÍ</t>
  </si>
  <si>
    <t>{747e786d-b060-4331-95cf-8f7da245c86b}</t>
  </si>
  <si>
    <t>4</t>
  </si>
  <si>
    <t xml:space="preserve">ZELENÁ PLOCHA z betonového chodníčku a plochy u zahr.domku  </t>
  </si>
  <si>
    <t>{7d0e5575-3e81-4dba-bc90-379238efec12}</t>
  </si>
  <si>
    <t>5</t>
  </si>
  <si>
    <t>ZELENÁ PLOCHA z asfaltové plochy na sušení prádla</t>
  </si>
  <si>
    <t>{2691bc65-c32c-41e7-9166-749f553c2d7f}</t>
  </si>
  <si>
    <t>6</t>
  </si>
  <si>
    <t>VEDLEJŠÍ ROZPOČTOVÉ NÁKLADY</t>
  </si>
  <si>
    <t>{98c503dc-2f97-41c1-b2a9-346579ffad1b}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</si>
  <si>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</si>
  <si>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</si>
  <si>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</si>
  <si>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</si>
  <si>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</si>
  <si>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</si>
  <si>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</si>
  <si>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OPRAVA CHODNÍKŮ bez chodníčku a plochy u zahr.domku, bez plochy na sušení prádla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</si>
  <si>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</si>
  <si>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</si>
  <si>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</si>
  <si>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</si>
  <si>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</si>
  <si>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</si>
  <si>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</si>
  <si>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</si>
  <si>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12 - Zemní práce - odkopávky a prokopávky</t>
  </si>
  <si>
    <t xml:space="preserve">      16 - Zemní práce - přemístění výkopku</t>
  </si>
  <si>
    <t xml:space="preserve">      18 - Zemní práce - povrchové úpravy terénu</t>
  </si>
  <si>
    <t xml:space="preserve">    5 - Komunikace pozemní</t>
  </si>
  <si>
    <t xml:space="preserve">      59 - Chodník dlážděný-MUSÍ BÝT V JEDNÉ ÚROVNI SE ZATRAVNĚNOU PLOCHOU</t>
  </si>
  <si>
    <t xml:space="preserve">    9 - Ostatní konstrukce a práce, bourání</t>
  </si>
  <si>
    <t xml:space="preserve">      916 - Obrubníky-MUSÍ BÝT ZAPUŠTĚNÉ DO TERÉNU</t>
  </si>
  <si>
    <t xml:space="preserve">      96 - Bourání konstrukcí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</si>
  <si>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</si>
  <si>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</si>
  <si>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</si>
  <si>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</si>
  <si>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</si>
  <si>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</si>
  <si>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</si>
  <si>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</si>
  <si>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</si>
  <si>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</si>
  <si>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</si>
  <si>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</si>
  <si>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</si>
  <si>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</si>
  <si>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</si>
  <si>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</si>
  <si>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</si>
  <si>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</si>
  <si>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</si>
  <si>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</si>
  <si>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</si>
  <si>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</si>
  <si>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112101103</t>
  </si>
  <si>
    <t>Kácení stromů s odřezáním kmene a s odvětvením listnatých, průměru kmene přes 500 do 700 mm</t>
  </si>
  <si>
    <t>kus</t>
  </si>
  <si>
    <t>CS ÚRS 2017 01</t>
  </si>
  <si>
    <t>807173263</t>
  </si>
  <si>
    <t>VV</t>
  </si>
  <si>
    <t>1   "BŘÍZA"</t>
  </si>
  <si>
    <t>112201103</t>
  </si>
  <si>
    <t>Odstranění pařezů s jejich vykopáním, vytrháním nebo odstřelením, s přesekáním kořenů průměru přes 500 do 700 mm</t>
  </si>
  <si>
    <t>1079266404</t>
  </si>
  <si>
    <t>162301403</t>
  </si>
  <si>
    <t>Vodorovné přemístění větví, kmenů nebo pařezů s naložením, složením a dopravou do 5000 m větví stromů listnatých, průměru kmene přes 500 do 700 mm</t>
  </si>
  <si>
    <t>212349127</t>
  </si>
  <si>
    <t>162301413</t>
  </si>
  <si>
    <t>Vodorovné přemístění větví, kmenů nebo pařezů s naložením, složením a dopravou do 5000 m kmenů stromů listnatých, průměru přes 500 do 700 mm</t>
  </si>
  <si>
    <t>2090496528</t>
  </si>
  <si>
    <t>162301423</t>
  </si>
  <si>
    <t>Vodorovné přemístění větví, kmenů nebo pařezů s naložením, složením a dopravou do 5000 m pařezů kmenů, průměru přes 500 do 700 mm</t>
  </si>
  <si>
    <t>-612454721</t>
  </si>
  <si>
    <t>12</t>
  </si>
  <si>
    <t>Zemní práce - odkopávky a prokopávky</t>
  </si>
  <si>
    <t>122201101.70R</t>
  </si>
  <si>
    <t>Odkopávky ruční v hornině tř. 3 do 100 m3</t>
  </si>
  <si>
    <t>m3</t>
  </si>
  <si>
    <t>-2133164325</t>
  </si>
  <si>
    <t>"ROZŠÍŘENÍ PLOCH"</t>
  </si>
  <si>
    <t>0,6*2,5*0,30   "zub u pískoviště"</t>
  </si>
  <si>
    <t>7</t>
  </si>
  <si>
    <t>122201101</t>
  </si>
  <si>
    <t>Odkopávky a prokopávky nezapažené s přehozením výkopku na vzdálenost do 3 m nebo s naložením na dopravní prostředek v hornině tř. 3 do 100 m3</t>
  </si>
  <si>
    <t>1205661838</t>
  </si>
  <si>
    <t>"PODÉL OBRUBNÍKŮ - UPRAVIT TERÉN DO STEJNÉ VÝŠKY"</t>
  </si>
  <si>
    <t>"S CHODNÍKEM A OBRUBNÍKEM"</t>
  </si>
  <si>
    <t>164,3*2*0,1</t>
  </si>
  <si>
    <t>16</t>
  </si>
  <si>
    <t>Zemní práce - přemístění výkopku</t>
  </si>
  <si>
    <t>8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</si>
  <si>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</si>
  <si>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</si>
  <si>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1416589703</t>
  </si>
  <si>
    <t>"NA POZEMKU INVESTORA PRO DALŠÍ POUŽITÍ"</t>
  </si>
  <si>
    <t>0,45+32,86</t>
  </si>
  <si>
    <t>18</t>
  </si>
  <si>
    <t>Zemní práce - povrchové úpravy terénu</t>
  </si>
  <si>
    <t>9</t>
  </si>
  <si>
    <t>171203111</t>
  </si>
  <si>
    <t>Uložení výkopku bez zhutnění s hrubým rozhrnutím v rovině nebo na svahu do 1:5</t>
  </si>
  <si>
    <t>-1051141331</t>
  </si>
  <si>
    <t>"POUŽIT VÝKOPEK"</t>
  </si>
  <si>
    <t>1,5*2*0,3</t>
  </si>
  <si>
    <t>Mezisoučet   u rušené betonové plochy a chodníčku u zahradního domku</t>
  </si>
  <si>
    <t>3,6*2*0,3</t>
  </si>
  <si>
    <t>Mezisoučet   u rušené asfaltové plochy na sušení prádla</t>
  </si>
  <si>
    <t>Součet</t>
  </si>
  <si>
    <t>10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</si>
  <si>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</si>
  <si>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</si>
  <si>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m2</t>
  </si>
  <si>
    <t>1581245396</t>
  </si>
  <si>
    <t>170,88*1</t>
  </si>
  <si>
    <t>181411131</t>
  </si>
  <si>
    <t>Založení trávníku na půdě předem připravené plochy do 1000 m2 výsevem včetně utažení parkového v rovině nebo na svahu do 1:5</t>
  </si>
  <si>
    <t>239787532</t>
  </si>
  <si>
    <t>"PODÉL OBRUBNÍKŮ "</t>
  </si>
  <si>
    <t>170,88*2</t>
  </si>
  <si>
    <t>M</t>
  </si>
  <si>
    <t>005724100</t>
  </si>
  <si>
    <t>osivo směs travní parková</t>
  </si>
  <si>
    <t>kg</t>
  </si>
  <si>
    <t>-857719407</t>
  </si>
  <si>
    <t>170,88*0,015</t>
  </si>
  <si>
    <t>Komunikace pozemní</t>
  </si>
  <si>
    <t>59</t>
  </si>
  <si>
    <t>Chodník dlážděný-MUSÍ BÝT V JEDNÉ ÚROVNI SE ZATRAVNĚNOU PLOCHOU</t>
  </si>
  <si>
    <t>13</t>
  </si>
  <si>
    <t>215901101</t>
  </si>
  <si>
    <t>Zhutnění podloží pod násypy z rostlé horniny tř. 1 až 4 z hornin soudružných do 92 % PS a nesoudržných sypkých relativní ulehlosti I(d) do 0,8</t>
  </si>
  <si>
    <t>-1972997934</t>
  </si>
  <si>
    <t>2*(4,3+3,6+26,1+2+9,1+8,8)</t>
  </si>
  <si>
    <t>3,5*(1,5+18,5)</t>
  </si>
  <si>
    <t>1,5*2,8</t>
  </si>
  <si>
    <t>7,15*8,3</t>
  </si>
  <si>
    <t>14</t>
  </si>
  <si>
    <t>564241111</t>
  </si>
  <si>
    <t>Podklad nebo podsyp ze štěrkopísku ŠP s rozprostřením, vlhčením a zhutněním, po zhutnění tl. 120 mm</t>
  </si>
  <si>
    <t>1102705442</t>
  </si>
  <si>
    <t>"TLOUŠŤKA BUDE UPŘESNĚNA PŘI REALIZACI"</t>
  </si>
  <si>
    <t>241,345</t>
  </si>
  <si>
    <t>451577777</t>
  </si>
  <si>
    <t>Podklad nebo lože pod dlažbu (přídlažbu) v ploše vodorovné nebo ve sklonu do 1:5, tloušťky od 30 do 100 mm z kameniva těženého</t>
  </si>
  <si>
    <t>-1395549169</t>
  </si>
  <si>
    <t>596211112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</si>
  <si>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přes 100 do 300 m2</t>
  </si>
  <si>
    <t>-1126754723</t>
  </si>
  <si>
    <t>17</t>
  </si>
  <si>
    <t>592453080</t>
  </si>
  <si>
    <t>dlažba skladebná betonová základní 20 x 10 x 6 cm přírodní</t>
  </si>
  <si>
    <t>1710520399</t>
  </si>
  <si>
    <t>241,345*1,1</t>
  </si>
  <si>
    <t>Ostatní konstrukce a práce, bourání</t>
  </si>
  <si>
    <t>916</t>
  </si>
  <si>
    <t>Obrubníky-MUSÍ BÝT ZAPUŠTĚNÉ DO TERÉNU</t>
  </si>
  <si>
    <t>916331111</t>
  </si>
  <si>
    <t>Osazení zahradního obrubníku betonového s ložem tl. od 50 do 100 mm z betonu prostého tř. C 12/15 bez boční opěry</t>
  </si>
  <si>
    <t>m</t>
  </si>
  <si>
    <t>1951710459</t>
  </si>
  <si>
    <t>"HORNÍ HRANA V STEJNÉ ÚROVNI S TERÉNEM "</t>
  </si>
  <si>
    <t>4,3+6,3+29,7+26,1+9,1</t>
  </si>
  <si>
    <t>8,8+20+18,5+2,8+4+2</t>
  </si>
  <si>
    <t>8,3*2+7,15*2+8,8*2</t>
  </si>
  <si>
    <t>-(1,8*6+2+1,52)</t>
  </si>
  <si>
    <t>Mezisoučet</t>
  </si>
  <si>
    <t>1,5</t>
  </si>
  <si>
    <t>Mezisoučet  doplnění u rušené betonové plochy a chodníčku u zahradního domku</t>
  </si>
  <si>
    <t>3,6</t>
  </si>
  <si>
    <t>Mezisoučet   doplnění u rušené asfaltové plochy na sušení prádla</t>
  </si>
  <si>
    <t>19</t>
  </si>
  <si>
    <t>592175090</t>
  </si>
  <si>
    <t>obrubník betonový univerzální přírodní 50x8x25 cm</t>
  </si>
  <si>
    <t>-749928860</t>
  </si>
  <si>
    <t>170,88/0,5*1,01</t>
  </si>
  <si>
    <t>346</t>
  </si>
  <si>
    <t>96</t>
  </si>
  <si>
    <t>Bourání konstrukcí</t>
  </si>
  <si>
    <t>20</t>
  </si>
  <si>
    <t>113107181</t>
  </si>
  <si>
    <t>Odstranění podkladů nebo krytů s přemístěním hmot na skládku na vzdálenost do 20 m nebo s naložením na dopravní prostředek v ploše jednotlivě přes 50 m2 do 200 m2 živičných, o tl. vrstvy do 50 mm</t>
  </si>
  <si>
    <t>-1410772104</t>
  </si>
  <si>
    <t>3,5*(18,5+1,5)</t>
  </si>
  <si>
    <t>Součet   bez plochy na sušení prádla</t>
  </si>
  <si>
    <t>113107172</t>
  </si>
  <si>
    <t>Odstranění podkladů nebo krytů s přemístěním hmot na skládku na vzdálenost do 20 m nebo s naložením na dopravní prostředek v ploše jednotlivě přes 50 m2 do 200 m2 z betonu prostého, o tl. vrstvy přes 150 do 300 mm</t>
  </si>
  <si>
    <t>1066969848</t>
  </si>
  <si>
    <t>"TL. 200 MM"</t>
  </si>
  <si>
    <t>Mezisoučet   plocha s asfaltem-bez plochy na sušení prádla</t>
  </si>
  <si>
    <t>8,3*7,15</t>
  </si>
  <si>
    <t>-0,6*2,5</t>
  </si>
  <si>
    <t>Mezisoučet   plocha bez asfaltu-bez chodníčku a plochy u zahr.domku</t>
  </si>
  <si>
    <t xml:space="preserve">Součet   </t>
  </si>
  <si>
    <t>22</t>
  </si>
  <si>
    <t>919735111</t>
  </si>
  <si>
    <t>Řezání stávajícího živičného krytu nebo podkladu hloubky do 50 mm</t>
  </si>
  <si>
    <t>619020922</t>
  </si>
  <si>
    <t>3,6   "odříznutí plochy na sušení prádla"</t>
  </si>
  <si>
    <t>23</t>
  </si>
  <si>
    <t>919735124</t>
  </si>
  <si>
    <t>Řezání stávajícího betonového krytu nebo podkladu hloubky přes 150 do 200 mm</t>
  </si>
  <si>
    <t>-157649488</t>
  </si>
  <si>
    <t>24</t>
  </si>
  <si>
    <t>113202111</t>
  </si>
  <si>
    <t>Vytrhání obrub s vybouráním lože, s přemístěním hmot na skládku na vzdálenost do 3 m nebo s naložením na dopravní prostředek z krajníků nebo obrubníků stojatých</t>
  </si>
  <si>
    <t>153571295</t>
  </si>
  <si>
    <t>6,3+4,3+29,7+26,1+9,1</t>
  </si>
  <si>
    <t>8,8+20+8,8*2+18,5+2,8</t>
  </si>
  <si>
    <t>4+2+7,15*2+8,3*2</t>
  </si>
  <si>
    <t>-(1,8*6+2+1,5*2)</t>
  </si>
  <si>
    <t>25</t>
  </si>
  <si>
    <t>997221561</t>
  </si>
  <si>
    <t>Vodorovná doprava suti bez naložení, ale se složením a s hrubým urovnáním z kusových materiálů, na vzdálenost do 1 km</t>
  </si>
  <si>
    <t>t</t>
  </si>
  <si>
    <t>289292205</t>
  </si>
  <si>
    <t>26</t>
  </si>
  <si>
    <t>997221569</t>
  </si>
  <si>
    <t>Vodorovná doprava suti bez naložení, ale se složením a s hrubým urovnáním Příplatek k ceně za každý další i započatý 1 km přes 1 km</t>
  </si>
  <si>
    <t>1806801429</t>
  </si>
  <si>
    <t>201,421*12</t>
  </si>
  <si>
    <t>27</t>
  </si>
  <si>
    <t>997221815</t>
  </si>
  <si>
    <t>Poplatek za uložení stavebního odpadu na skládce (skládkovné) betonového</t>
  </si>
  <si>
    <t>1676607784</t>
  </si>
  <si>
    <t>201,421-17,836</t>
  </si>
  <si>
    <t>28</t>
  </si>
  <si>
    <t>997221845</t>
  </si>
  <si>
    <t>Poplatek za uložení stavebního odpadu na skládce (skládkovné) z asfaltových povrchů</t>
  </si>
  <si>
    <t>924910381</t>
  </si>
  <si>
    <t>998</t>
  </si>
  <si>
    <t>Přesun hmot</t>
  </si>
  <si>
    <t>29</t>
  </si>
  <si>
    <t>998223011</t>
  </si>
  <si>
    <t>Přesun hmot pro pozemní komunikace s krytem dlážděným dopravní vzdálenost do 200 m jakékoliv délky objektu</t>
  </si>
  <si>
    <t>2039439448</t>
  </si>
  <si>
    <t>2 - OPRAVA PÍSKOVIŠTĚ A PŘEMÍSTĚNÍ PÍSKOVIŠTĚ</t>
  </si>
  <si>
    <t xml:space="preserve">      936 - Pískoviště - 2ks</t>
  </si>
  <si>
    <t>-1169136422</t>
  </si>
  <si>
    <t>"PRO PŘEMISŤOVANÉ PÍSKOVIŠTĚ"</t>
  </si>
  <si>
    <t xml:space="preserve">4*4*0,3   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</si>
  <si>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</si>
  <si>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</si>
  <si>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766345583</t>
  </si>
  <si>
    <t>162201219</t>
  </si>
  <si>
    <t>Vodorovné přemístění výkopku nebo sypaniny stavebním kolečkem s naložením a vyprázdněním kolečka na hromady nebo do dopravního prostředku na vzdálenost do 10 m z horniny Příplatek k ceně za každých dalších 10 m</t>
  </si>
  <si>
    <t>1621524938</t>
  </si>
  <si>
    <t>"NA POZEMKU INVESTORA K DALŠÍMU POUŽITÍ"</t>
  </si>
  <si>
    <t>4,8*2</t>
  </si>
  <si>
    <t>936</t>
  </si>
  <si>
    <t>Pískoviště - 2ks</t>
  </si>
  <si>
    <t>936004111.70R</t>
  </si>
  <si>
    <t>Zřízení dětského pískoviště s rámem z betonových silničních obrubníků a sedátka z WPC (beton, obrubníky, WPC prkno, spoj.prostředky v ceně)</t>
  </si>
  <si>
    <t>1923769818</t>
  </si>
  <si>
    <t>4*4 *2</t>
  </si>
  <si>
    <t>936004121</t>
  </si>
  <si>
    <t>Zřízení vnitřního prostoru dětského pískoviště včetně podkladní vrstvy, dlažby a vrstvy písku</t>
  </si>
  <si>
    <t>-1678630826</t>
  </si>
  <si>
    <t>"ZBYTEK OBRUB PÍSKOVIŠTĚ "</t>
  </si>
  <si>
    <t>4+2   "pískoviště blíž k budově MŠ"</t>
  </si>
  <si>
    <t>4+4   "pískoviště u zahradního domku"</t>
  </si>
  <si>
    <t>762711810</t>
  </si>
  <si>
    <t>Demontáž prostorových vázaných konstrukcí z řeziva hraněného nebo polohraněného průřezové plochy do 120 cm2</t>
  </si>
  <si>
    <t>524724240</t>
  </si>
  <si>
    <t>"DEMONTÁŽ DŘEVĚNÉHO RÁMU PÍSKOVIŠTĚ"</t>
  </si>
  <si>
    <t>4*4   "pískoviště blíž k budově MŠ"</t>
  </si>
  <si>
    <t>4*4   "pískoviště u zahradního domku"</t>
  </si>
  <si>
    <t>113107113</t>
  </si>
  <si>
    <t>Odstranění podkladů nebo krytů s přemístěním hmot na skládku na vzdálenost do 3 m nebo s naložením na dopravní prostředek v ploše jednotlivě do 50 m2 z kameniva těženého, o tl. vrstvy přes 200 do 300 mm</t>
  </si>
  <si>
    <t>1922094173</t>
  </si>
  <si>
    <t>"ODSTRANĚNÍ PÍSKU Z PÍSKOVIŠTĚ"</t>
  </si>
  <si>
    <t>-1940610417</t>
  </si>
  <si>
    <t>1265899506</t>
  </si>
  <si>
    <t>19,062*12</t>
  </si>
  <si>
    <t>997221855</t>
  </si>
  <si>
    <t>Poplatek za uložení stavebního odpadu na skládce (skládkovné) z kameniva</t>
  </si>
  <si>
    <t>-669903297</t>
  </si>
  <si>
    <t>997013811</t>
  </si>
  <si>
    <t>Poplatek za uložení stavebního odpadu na skládce (skládkovné) dřevěného</t>
  </si>
  <si>
    <t>718215477</t>
  </si>
  <si>
    <t>998222012</t>
  </si>
  <si>
    <t>Přesun hmot pro tělovýchovné plochy dopravní vzdálenost do 200 m</t>
  </si>
  <si>
    <t>897507894</t>
  </si>
  <si>
    <t>3 - OPRAVA DOPADOVÉ PLOCHY POD HERNÍ VĚŽÍ</t>
  </si>
  <si>
    <t xml:space="preserve">    4 - Vodorovné konstrukce</t>
  </si>
  <si>
    <t xml:space="preserve">      464 - Venkovní dopadová plocha-MUSÍ BÝT V JEDNÉ ÚROVNI SE ZATRAVNĚNOU PLOCHOU</t>
  </si>
  <si>
    <t>(8,5*3+5,5*5,5)*0,10</t>
  </si>
  <si>
    <t>132212101</t>
  </si>
  <si>
    <t>Hloubení zapažených i nezapažených rýh šířky do 600 mm ručním nebo pneumatickým nářadím s urovnáním dna do předepsaného profilu a spádu v horninách tř. 3 soudržných</t>
  </si>
  <si>
    <t>-1728988593</t>
  </si>
  <si>
    <t>(8,5*4)*0,1*0,2   "PRO ZAPUŠTĚNÝ OBRUBNÍK"</t>
  </si>
  <si>
    <t>473887304</t>
  </si>
  <si>
    <t>"NA POZEMKU INVESTORA"</t>
  </si>
  <si>
    <t>5,575+0,68</t>
  </si>
  <si>
    <t>-140211654</t>
  </si>
  <si>
    <t>6,255*2</t>
  </si>
  <si>
    <t>Vodorovné konstrukce</t>
  </si>
  <si>
    <t>464</t>
  </si>
  <si>
    <t>Venkovní dopadová plocha-MUSÍ BÝT V JEDNÉ ÚROVNI SE ZATRAVNĚNOU PLOCHOU</t>
  </si>
  <si>
    <t>-122412707</t>
  </si>
  <si>
    <t>8,5*3+5,5*5,5</t>
  </si>
  <si>
    <t>564231111</t>
  </si>
  <si>
    <t>Podklad nebo podsyp ze štěrkopísku ŠP s rozprostřením, vlhčením a zhutněním, po zhutnění tl. 100 mm</t>
  </si>
  <si>
    <t>701974060</t>
  </si>
  <si>
    <t>581124115</t>
  </si>
  <si>
    <t>Kryt z prostého betonu komunikací pro pěší tl. 150 mm</t>
  </si>
  <si>
    <t>-1034608092</t>
  </si>
  <si>
    <t>593445132</t>
  </si>
  <si>
    <t>Kryt venkovních ploch pro sportoviště a dětská hřiště z recyklované pryže z desek profilovaných, velikosti 500x500 mm kladených na předem vyrovnaný podklad z betonu nebo asfaltu lepených ve spojích tl. desky 50 mm barevných - červených</t>
  </si>
  <si>
    <t>836251295</t>
  </si>
  <si>
    <t>916232112</t>
  </si>
  <si>
    <t>Doplňující konstrukce krytů venkovních ploch pro tělovýchovu obruba z obrubníků do betonového lože, výšky 200 mm - ZAPUŠTĚNÝ</t>
  </si>
  <si>
    <t>1679712735</t>
  </si>
  <si>
    <t>"HORNÍ HRANA V STEJNÉ ÚROVNI S TERÉNEM"</t>
  </si>
  <si>
    <t>8,5*4</t>
  </si>
  <si>
    <t>-2059175561</t>
  </si>
  <si>
    <t xml:space="preserve">4 - ZELENÁ PLOCHA z betonového chodníčku a plochy u zahr.domku  </t>
  </si>
  <si>
    <t xml:space="preserve">      17 - Zemní práce - konstrukce ze zemin</t>
  </si>
  <si>
    <t>Zemní práce - konstrukce ze zemin</t>
  </si>
  <si>
    <t>659196396</t>
  </si>
  <si>
    <t>"POUŽIT VÝKOPEK Z OBJEKTŮ OPRAVA PÍSKOVIŠTĚ,DOPADOVÉ PLOCHY A CHODNÍKŮ"</t>
  </si>
  <si>
    <t>(8*7+1,5*11)*0,3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</si>
  <si>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</si>
  <si>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</si>
  <si>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-1700056753</t>
  </si>
  <si>
    <t>167101101</t>
  </si>
  <si>
    <t>Nakládání, skládání a překládání neulehlého výkopku nebo sypaniny nakládání, množství do 100 m3, z hornin tř. 1 až 4</t>
  </si>
  <si>
    <t>917884087</t>
  </si>
  <si>
    <t>1905721439</t>
  </si>
  <si>
    <t>8*7+1,5*11</t>
  </si>
  <si>
    <t>-737115643</t>
  </si>
  <si>
    <t>2114400703</t>
  </si>
  <si>
    <t>72,5*0,015</t>
  </si>
  <si>
    <t>8*2+7*2+11*2</t>
  </si>
  <si>
    <t>-1,5</t>
  </si>
  <si>
    <t>62,77*12</t>
  </si>
  <si>
    <t>5 - ZELENÁ PLOCHA z asfaltové plochy na sušení prádla</t>
  </si>
  <si>
    <t>41,305   "výkopek"</t>
  </si>
  <si>
    <t>-21,75   "odpočet zeminy použité na zřízení zelené plochy u zahradního domku"</t>
  </si>
  <si>
    <t>370227418</t>
  </si>
  <si>
    <t>-2111192269</t>
  </si>
  <si>
    <t>(8,8+2,9)/2*12,1</t>
  </si>
  <si>
    <t>70,785*0,015</t>
  </si>
  <si>
    <t>8,8+13,7+1,5</t>
  </si>
  <si>
    <t>56,098*12</t>
  </si>
  <si>
    <t>56,098-6,937</t>
  </si>
  <si>
    <t>6 - VEDLEJŠÍ ROZPOČTOVÉ NÁKLADY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</si>
  <si>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</si>
  <si>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</si>
  <si>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</si>
  <si>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</si>
  <si>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</si>
  <si>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</si>
  <si>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030001000</t>
  </si>
  <si>
    <t>Základní rozdělení průvodních činností a nákladů zařízení staveniště</t>
  </si>
  <si>
    <t>%</t>
  </si>
  <si>
    <t>1024</t>
  </si>
  <si>
    <t>1450700177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</si>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</sst>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0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>
      <pane ySplit="1" topLeftCell="A2" activePane="bottomLeft" state="frozen"/>
      <selection pane="bottomLeft" activeCell="K5" sqref="K5:AO5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24" width="2.33203125" style="0" customWidth="1"/>
    <col min="25" max="25" width="39.5" style="0" customWidth="1"/>
    <col min="26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6" t="s">
        <v>16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29"/>
      <c r="AQ5" s="31"/>
      <c r="BE5" s="354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8" t="s">
        <v>19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29"/>
      <c r="AQ6" s="31"/>
      <c r="BE6" s="355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55"/>
      <c r="BS7" s="24" t="s">
        <v>8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55"/>
      <c r="BS8" s="24" t="s">
        <v>8</v>
      </c>
    </row>
    <row r="9" spans="2:71" ht="29.2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28</v>
      </c>
      <c r="AL9" s="29"/>
      <c r="AM9" s="29"/>
      <c r="AN9" s="39" t="s">
        <v>29</v>
      </c>
      <c r="AO9" s="29"/>
      <c r="AP9" s="29"/>
      <c r="AQ9" s="31"/>
      <c r="BE9" s="355"/>
      <c r="BS9" s="24" t="s">
        <v>8</v>
      </c>
    </row>
    <row r="10" spans="2:71" ht="14.45" customHeight="1">
      <c r="B10" s="28"/>
      <c r="C10" s="29"/>
      <c r="D10" s="37" t="s">
        <v>30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31</v>
      </c>
      <c r="AL10" s="29"/>
      <c r="AM10" s="29"/>
      <c r="AN10" s="35" t="s">
        <v>32</v>
      </c>
      <c r="AO10" s="29"/>
      <c r="AP10" s="29"/>
      <c r="AQ10" s="31"/>
      <c r="BE10" s="355"/>
      <c r="BS10" s="24" t="s">
        <v>8</v>
      </c>
    </row>
    <row r="11" spans="2:71" ht="18.4" customHeight="1">
      <c r="B11" s="28"/>
      <c r="C11" s="29"/>
      <c r="D11" s="29"/>
      <c r="E11" s="35" t="s">
        <v>33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34</v>
      </c>
      <c r="AL11" s="29"/>
      <c r="AM11" s="29"/>
      <c r="AN11" s="35" t="s">
        <v>32</v>
      </c>
      <c r="AO11" s="29"/>
      <c r="AP11" s="29"/>
      <c r="AQ11" s="31"/>
      <c r="BE11" s="355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5"/>
      <c r="BS12" s="24" t="s">
        <v>8</v>
      </c>
    </row>
    <row r="13" spans="2:71" ht="14.45" customHeight="1">
      <c r="B13" s="28"/>
      <c r="C13" s="29"/>
      <c r="D13" s="37" t="s">
        <v>35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31</v>
      </c>
      <c r="AL13" s="29"/>
      <c r="AM13" s="29"/>
      <c r="AN13" s="40" t="s">
        <v>36</v>
      </c>
      <c r="AO13" s="29"/>
      <c r="AP13" s="29"/>
      <c r="AQ13" s="31"/>
      <c r="BE13" s="355"/>
      <c r="BS13" s="24" t="s">
        <v>8</v>
      </c>
    </row>
    <row r="14" spans="2:71" ht="15">
      <c r="B14" s="28"/>
      <c r="C14" s="29"/>
      <c r="D14" s="29"/>
      <c r="E14" s="359" t="s">
        <v>36</v>
      </c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7" t="s">
        <v>34</v>
      </c>
      <c r="AL14" s="29"/>
      <c r="AM14" s="29"/>
      <c r="AN14" s="40" t="s">
        <v>36</v>
      </c>
      <c r="AO14" s="29"/>
      <c r="AP14" s="29"/>
      <c r="AQ14" s="31"/>
      <c r="BE14" s="355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5"/>
      <c r="BS15" s="24" t="s">
        <v>6</v>
      </c>
    </row>
    <row r="16" spans="2:71" ht="14.45" customHeight="1">
      <c r="B16" s="28"/>
      <c r="C16" s="29"/>
      <c r="D16" s="37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31</v>
      </c>
      <c r="AL16" s="29"/>
      <c r="AM16" s="29"/>
      <c r="AN16" s="35" t="s">
        <v>32</v>
      </c>
      <c r="AO16" s="29"/>
      <c r="AP16" s="29"/>
      <c r="AQ16" s="31"/>
      <c r="BE16" s="355"/>
      <c r="BS16" s="24" t="s">
        <v>6</v>
      </c>
    </row>
    <row r="17" spans="2:71" ht="18.4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34</v>
      </c>
      <c r="AL17" s="29"/>
      <c r="AM17" s="29"/>
      <c r="AN17" s="35" t="s">
        <v>32</v>
      </c>
      <c r="AO17" s="29"/>
      <c r="AP17" s="29"/>
      <c r="AQ17" s="31"/>
      <c r="BE17" s="355"/>
      <c r="BS17" s="24" t="s">
        <v>39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5"/>
      <c r="BS18" s="24" t="s">
        <v>8</v>
      </c>
    </row>
    <row r="19" spans="2:71" ht="14.45" customHeight="1">
      <c r="B19" s="28"/>
      <c r="C19" s="29"/>
      <c r="D19" s="37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5"/>
      <c r="BS19" s="24" t="s">
        <v>8</v>
      </c>
    </row>
    <row r="20" spans="2:71" ht="56.45" customHeight="1">
      <c r="B20" s="28"/>
      <c r="C20" s="29"/>
      <c r="D20" s="29"/>
      <c r="E20" s="361" t="s">
        <v>41</v>
      </c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29"/>
      <c r="AP20" s="29"/>
      <c r="AQ20" s="31"/>
      <c r="BE20" s="355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5"/>
    </row>
    <row r="22" spans="2:57" ht="6.95" customHeight="1">
      <c r="B22" s="28"/>
      <c r="C22" s="2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9"/>
      <c r="AQ22" s="31"/>
      <c r="BE22" s="355"/>
    </row>
    <row r="23" spans="2:57" s="1" customFormat="1" ht="25.9" customHeight="1">
      <c r="B23" s="42"/>
      <c r="C23" s="43"/>
      <c r="D23" s="44" t="s">
        <v>42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62">
        <f>ROUND(AG51,2)</f>
        <v>0</v>
      </c>
      <c r="AL23" s="363"/>
      <c r="AM23" s="363"/>
      <c r="AN23" s="363"/>
      <c r="AO23" s="363"/>
      <c r="AP23" s="43"/>
      <c r="AQ23" s="46"/>
      <c r="BE23" s="355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55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64" t="s">
        <v>43</v>
      </c>
      <c r="M25" s="364"/>
      <c r="N25" s="364"/>
      <c r="O25" s="364"/>
      <c r="P25" s="43"/>
      <c r="Q25" s="43"/>
      <c r="R25" s="43"/>
      <c r="S25" s="43"/>
      <c r="T25" s="43"/>
      <c r="U25" s="43"/>
      <c r="V25" s="43"/>
      <c r="W25" s="364" t="s">
        <v>44</v>
      </c>
      <c r="X25" s="364"/>
      <c r="Y25" s="364"/>
      <c r="Z25" s="364"/>
      <c r="AA25" s="364"/>
      <c r="AB25" s="364"/>
      <c r="AC25" s="364"/>
      <c r="AD25" s="364"/>
      <c r="AE25" s="364"/>
      <c r="AF25" s="43"/>
      <c r="AG25" s="43"/>
      <c r="AH25" s="43"/>
      <c r="AI25" s="43"/>
      <c r="AJ25" s="43"/>
      <c r="AK25" s="364" t="s">
        <v>45</v>
      </c>
      <c r="AL25" s="364"/>
      <c r="AM25" s="364"/>
      <c r="AN25" s="364"/>
      <c r="AO25" s="364"/>
      <c r="AP25" s="43"/>
      <c r="AQ25" s="46"/>
      <c r="BE25" s="355"/>
    </row>
    <row r="26" spans="2:57" s="2" customFormat="1" ht="14.45" customHeight="1">
      <c r="B26" s="48"/>
      <c r="C26" s="49"/>
      <c r="D26" s="50" t="s">
        <v>46</v>
      </c>
      <c r="E26" s="49"/>
      <c r="F26" s="50" t="s">
        <v>47</v>
      </c>
      <c r="G26" s="49"/>
      <c r="H26" s="49"/>
      <c r="I26" s="49"/>
      <c r="J26" s="49"/>
      <c r="K26" s="49"/>
      <c r="L26" s="353">
        <v>0.21</v>
      </c>
      <c r="M26" s="352"/>
      <c r="N26" s="352"/>
      <c r="O26" s="352"/>
      <c r="P26" s="49"/>
      <c r="Q26" s="49"/>
      <c r="R26" s="49"/>
      <c r="S26" s="49"/>
      <c r="T26" s="49"/>
      <c r="U26" s="49"/>
      <c r="V26" s="49"/>
      <c r="W26" s="351">
        <f>ROUND(AZ51,2)</f>
        <v>0</v>
      </c>
      <c r="X26" s="352"/>
      <c r="Y26" s="352"/>
      <c r="Z26" s="352"/>
      <c r="AA26" s="352"/>
      <c r="AB26" s="352"/>
      <c r="AC26" s="352"/>
      <c r="AD26" s="352"/>
      <c r="AE26" s="352"/>
      <c r="AF26" s="49"/>
      <c r="AG26" s="49"/>
      <c r="AH26" s="49"/>
      <c r="AI26" s="49"/>
      <c r="AJ26" s="49"/>
      <c r="AK26" s="351">
        <f>ROUND(AV51,2)</f>
        <v>0</v>
      </c>
      <c r="AL26" s="352"/>
      <c r="AM26" s="352"/>
      <c r="AN26" s="352"/>
      <c r="AO26" s="352"/>
      <c r="AP26" s="49"/>
      <c r="AQ26" s="51"/>
      <c r="BE26" s="355"/>
    </row>
    <row r="27" spans="2:57" s="2" customFormat="1" ht="14.45" customHeight="1">
      <c r="B27" s="48"/>
      <c r="C27" s="49"/>
      <c r="D27" s="49"/>
      <c r="E27" s="49"/>
      <c r="F27" s="50" t="s">
        <v>48</v>
      </c>
      <c r="G27" s="49"/>
      <c r="H27" s="49"/>
      <c r="I27" s="49"/>
      <c r="J27" s="49"/>
      <c r="K27" s="49"/>
      <c r="L27" s="353">
        <v>0.15</v>
      </c>
      <c r="M27" s="352"/>
      <c r="N27" s="352"/>
      <c r="O27" s="352"/>
      <c r="P27" s="49"/>
      <c r="Q27" s="49"/>
      <c r="R27" s="49"/>
      <c r="S27" s="49"/>
      <c r="T27" s="49"/>
      <c r="U27" s="49"/>
      <c r="V27" s="49"/>
      <c r="W27" s="351">
        <f>ROUND(BA51,2)</f>
        <v>0</v>
      </c>
      <c r="X27" s="352"/>
      <c r="Y27" s="352"/>
      <c r="Z27" s="352"/>
      <c r="AA27" s="352"/>
      <c r="AB27" s="352"/>
      <c r="AC27" s="352"/>
      <c r="AD27" s="352"/>
      <c r="AE27" s="352"/>
      <c r="AF27" s="49"/>
      <c r="AG27" s="49"/>
      <c r="AH27" s="49"/>
      <c r="AI27" s="49"/>
      <c r="AJ27" s="49"/>
      <c r="AK27" s="351">
        <f>ROUND(AW51,2)</f>
        <v>0</v>
      </c>
      <c r="AL27" s="352"/>
      <c r="AM27" s="352"/>
      <c r="AN27" s="352"/>
      <c r="AO27" s="352"/>
      <c r="AP27" s="49"/>
      <c r="AQ27" s="51"/>
      <c r="BE27" s="355"/>
    </row>
    <row r="28" spans="2:57" s="2" customFormat="1" ht="14.45" customHeight="1" hidden="1">
      <c r="B28" s="48"/>
      <c r="C28" s="49"/>
      <c r="D28" s="49"/>
      <c r="E28" s="49"/>
      <c r="F28" s="50" t="s">
        <v>49</v>
      </c>
      <c r="G28" s="49"/>
      <c r="H28" s="49"/>
      <c r="I28" s="49"/>
      <c r="J28" s="49"/>
      <c r="K28" s="49"/>
      <c r="L28" s="353">
        <v>0.21</v>
      </c>
      <c r="M28" s="352"/>
      <c r="N28" s="352"/>
      <c r="O28" s="352"/>
      <c r="P28" s="49"/>
      <c r="Q28" s="49"/>
      <c r="R28" s="49"/>
      <c r="S28" s="49"/>
      <c r="T28" s="49"/>
      <c r="U28" s="49"/>
      <c r="V28" s="49"/>
      <c r="W28" s="351">
        <f>ROUND(BB51,2)</f>
        <v>0</v>
      </c>
      <c r="X28" s="352"/>
      <c r="Y28" s="352"/>
      <c r="Z28" s="352"/>
      <c r="AA28" s="352"/>
      <c r="AB28" s="352"/>
      <c r="AC28" s="352"/>
      <c r="AD28" s="352"/>
      <c r="AE28" s="352"/>
      <c r="AF28" s="49"/>
      <c r="AG28" s="49"/>
      <c r="AH28" s="49"/>
      <c r="AI28" s="49"/>
      <c r="AJ28" s="49"/>
      <c r="AK28" s="351">
        <v>0</v>
      </c>
      <c r="AL28" s="352"/>
      <c r="AM28" s="352"/>
      <c r="AN28" s="352"/>
      <c r="AO28" s="352"/>
      <c r="AP28" s="49"/>
      <c r="AQ28" s="51"/>
      <c r="BE28" s="355"/>
    </row>
    <row r="29" spans="2:57" s="2" customFormat="1" ht="14.45" customHeight="1" hidden="1">
      <c r="B29" s="48"/>
      <c r="C29" s="49"/>
      <c r="D29" s="49"/>
      <c r="E29" s="49"/>
      <c r="F29" s="50" t="s">
        <v>50</v>
      </c>
      <c r="G29" s="49"/>
      <c r="H29" s="49"/>
      <c r="I29" s="49"/>
      <c r="J29" s="49"/>
      <c r="K29" s="49"/>
      <c r="L29" s="353">
        <v>0.15</v>
      </c>
      <c r="M29" s="352"/>
      <c r="N29" s="352"/>
      <c r="O29" s="352"/>
      <c r="P29" s="49"/>
      <c r="Q29" s="49"/>
      <c r="R29" s="49"/>
      <c r="S29" s="49"/>
      <c r="T29" s="49"/>
      <c r="U29" s="49"/>
      <c r="V29" s="49"/>
      <c r="W29" s="351">
        <f>ROUND(BC51,2)</f>
        <v>0</v>
      </c>
      <c r="X29" s="352"/>
      <c r="Y29" s="352"/>
      <c r="Z29" s="352"/>
      <c r="AA29" s="352"/>
      <c r="AB29" s="352"/>
      <c r="AC29" s="352"/>
      <c r="AD29" s="352"/>
      <c r="AE29" s="352"/>
      <c r="AF29" s="49"/>
      <c r="AG29" s="49"/>
      <c r="AH29" s="49"/>
      <c r="AI29" s="49"/>
      <c r="AJ29" s="49"/>
      <c r="AK29" s="351">
        <v>0</v>
      </c>
      <c r="AL29" s="352"/>
      <c r="AM29" s="352"/>
      <c r="AN29" s="352"/>
      <c r="AO29" s="352"/>
      <c r="AP29" s="49"/>
      <c r="AQ29" s="51"/>
      <c r="BE29" s="355"/>
    </row>
    <row r="30" spans="2:57" s="2" customFormat="1" ht="14.45" customHeight="1" hidden="1">
      <c r="B30" s="48"/>
      <c r="C30" s="49"/>
      <c r="D30" s="49"/>
      <c r="E30" s="49"/>
      <c r="F30" s="50" t="s">
        <v>51</v>
      </c>
      <c r="G30" s="49"/>
      <c r="H30" s="49"/>
      <c r="I30" s="49"/>
      <c r="J30" s="49"/>
      <c r="K30" s="49"/>
      <c r="L30" s="353">
        <v>0</v>
      </c>
      <c r="M30" s="352"/>
      <c r="N30" s="352"/>
      <c r="O30" s="352"/>
      <c r="P30" s="49"/>
      <c r="Q30" s="49"/>
      <c r="R30" s="49"/>
      <c r="S30" s="49"/>
      <c r="T30" s="49"/>
      <c r="U30" s="49"/>
      <c r="V30" s="49"/>
      <c r="W30" s="351">
        <f>ROUND(BD51,2)</f>
        <v>0</v>
      </c>
      <c r="X30" s="352"/>
      <c r="Y30" s="352"/>
      <c r="Z30" s="352"/>
      <c r="AA30" s="352"/>
      <c r="AB30" s="352"/>
      <c r="AC30" s="352"/>
      <c r="AD30" s="352"/>
      <c r="AE30" s="352"/>
      <c r="AF30" s="49"/>
      <c r="AG30" s="49"/>
      <c r="AH30" s="49"/>
      <c r="AI30" s="49"/>
      <c r="AJ30" s="49"/>
      <c r="AK30" s="351">
        <v>0</v>
      </c>
      <c r="AL30" s="352"/>
      <c r="AM30" s="352"/>
      <c r="AN30" s="352"/>
      <c r="AO30" s="352"/>
      <c r="AP30" s="49"/>
      <c r="AQ30" s="51"/>
      <c r="BE30" s="355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55"/>
    </row>
    <row r="32" spans="2:57" s="1" customFormat="1" ht="25.9" customHeight="1">
      <c r="B32" s="42"/>
      <c r="C32" s="52"/>
      <c r="D32" s="53" t="s">
        <v>52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53</v>
      </c>
      <c r="U32" s="54"/>
      <c r="V32" s="54"/>
      <c r="W32" s="54"/>
      <c r="X32" s="369" t="s">
        <v>54</v>
      </c>
      <c r="Y32" s="370"/>
      <c r="Z32" s="370"/>
      <c r="AA32" s="370"/>
      <c r="AB32" s="370"/>
      <c r="AC32" s="54"/>
      <c r="AD32" s="54"/>
      <c r="AE32" s="54"/>
      <c r="AF32" s="54"/>
      <c r="AG32" s="54"/>
      <c r="AH32" s="54"/>
      <c r="AI32" s="54"/>
      <c r="AJ32" s="54"/>
      <c r="AK32" s="371">
        <f>SUM(AK23:AK30)</f>
        <v>0</v>
      </c>
      <c r="AL32" s="370"/>
      <c r="AM32" s="370"/>
      <c r="AN32" s="370"/>
      <c r="AO32" s="372"/>
      <c r="AP32" s="52"/>
      <c r="AQ32" s="56"/>
      <c r="BE32" s="355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55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ZSaMSBreziny1702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79" t="str">
        <f>K6</f>
        <v>ZŠ a MŠ Kosmonautů 177,Děčín - ÚPRAVA ZAHRADY MŠ</v>
      </c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5">
      <c r="B44" s="42"/>
      <c r="C44" s="66" t="s">
        <v>24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DĚČÍN BŘEZINY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26</v>
      </c>
      <c r="AJ44" s="64"/>
      <c r="AK44" s="64"/>
      <c r="AL44" s="64"/>
      <c r="AM44" s="381" t="str">
        <f>IF(AN8="","",AN8)</f>
        <v>3.4.2017</v>
      </c>
      <c r="AN44" s="381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5">
      <c r="B46" s="42"/>
      <c r="C46" s="66" t="s">
        <v>30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>ZŠ a MŠ Kosmonautů 177, Děčín 27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37</v>
      </c>
      <c r="AJ46" s="64"/>
      <c r="AK46" s="64"/>
      <c r="AL46" s="64"/>
      <c r="AM46" s="382" t="str">
        <f>IF(E17="","",E17)</f>
        <v>bez DPH</v>
      </c>
      <c r="AN46" s="382"/>
      <c r="AO46" s="382"/>
      <c r="AP46" s="382"/>
      <c r="AQ46" s="64"/>
      <c r="AR46" s="62"/>
      <c r="AS46" s="383" t="s">
        <v>56</v>
      </c>
      <c r="AT46" s="384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5">
      <c r="B47" s="42"/>
      <c r="C47" s="66" t="s">
        <v>35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85"/>
      <c r="AT47" s="386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87"/>
      <c r="AT48" s="388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65" t="s">
        <v>57</v>
      </c>
      <c r="D49" s="366"/>
      <c r="E49" s="366"/>
      <c r="F49" s="366"/>
      <c r="G49" s="366"/>
      <c r="H49" s="80"/>
      <c r="I49" s="367" t="s">
        <v>58</v>
      </c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68" t="s">
        <v>59</v>
      </c>
      <c r="AH49" s="366"/>
      <c r="AI49" s="366"/>
      <c r="AJ49" s="366"/>
      <c r="AK49" s="366"/>
      <c r="AL49" s="366"/>
      <c r="AM49" s="366"/>
      <c r="AN49" s="367" t="s">
        <v>60</v>
      </c>
      <c r="AO49" s="366"/>
      <c r="AP49" s="366"/>
      <c r="AQ49" s="81" t="s">
        <v>61</v>
      </c>
      <c r="AR49" s="62"/>
      <c r="AS49" s="82" t="s">
        <v>62</v>
      </c>
      <c r="AT49" s="83" t="s">
        <v>63</v>
      </c>
      <c r="AU49" s="83" t="s">
        <v>64</v>
      </c>
      <c r="AV49" s="83" t="s">
        <v>65</v>
      </c>
      <c r="AW49" s="83" t="s">
        <v>66</v>
      </c>
      <c r="AX49" s="83" t="s">
        <v>67</v>
      </c>
      <c r="AY49" s="83" t="s">
        <v>68</v>
      </c>
      <c r="AZ49" s="83" t="s">
        <v>69</v>
      </c>
      <c r="BA49" s="83" t="s">
        <v>70</v>
      </c>
      <c r="BB49" s="83" t="s">
        <v>71</v>
      </c>
      <c r="BC49" s="83" t="s">
        <v>72</v>
      </c>
      <c r="BD49" s="84" t="s">
        <v>73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74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76">
        <f>ROUND(SUM(AG52:AG57),2)</f>
        <v>0</v>
      </c>
      <c r="AH51" s="376"/>
      <c r="AI51" s="376"/>
      <c r="AJ51" s="376"/>
      <c r="AK51" s="376"/>
      <c r="AL51" s="376"/>
      <c r="AM51" s="376"/>
      <c r="AN51" s="377">
        <f aca="true" t="shared" si="0" ref="AN51:AN57">SUM(AG51,AT51)</f>
        <v>0</v>
      </c>
      <c r="AO51" s="377"/>
      <c r="AP51" s="377"/>
      <c r="AQ51" s="90" t="s">
        <v>32</v>
      </c>
      <c r="AR51" s="72"/>
      <c r="AS51" s="91">
        <f>ROUND(SUM(AS52:AS57),2)</f>
        <v>0</v>
      </c>
      <c r="AT51" s="92">
        <f aca="true" t="shared" si="1" ref="AT51:AT57">ROUND(SUM(AV51:AW51),2)</f>
        <v>0</v>
      </c>
      <c r="AU51" s="93">
        <f>ROUND(SUM(AU52:AU57),5)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ROUND(SUM(AZ52:AZ57),2)</f>
        <v>0</v>
      </c>
      <c r="BA51" s="92">
        <f>ROUND(SUM(BA52:BA57),2)</f>
        <v>0</v>
      </c>
      <c r="BB51" s="92">
        <f>ROUND(SUM(BB52:BB57),2)</f>
        <v>0</v>
      </c>
      <c r="BC51" s="92">
        <f>ROUND(SUM(BC52:BC57),2)</f>
        <v>0</v>
      </c>
      <c r="BD51" s="94">
        <f>ROUND(SUM(BD52:BD57),2)</f>
        <v>0</v>
      </c>
      <c r="BS51" s="95" t="s">
        <v>75</v>
      </c>
      <c r="BT51" s="95" t="s">
        <v>76</v>
      </c>
      <c r="BU51" s="96" t="s">
        <v>77</v>
      </c>
      <c r="BV51" s="95" t="s">
        <v>78</v>
      </c>
      <c r="BW51" s="95" t="s">
        <v>7</v>
      </c>
      <c r="BX51" s="95" t="s">
        <v>79</v>
      </c>
      <c r="CL51" s="95" t="s">
        <v>21</v>
      </c>
    </row>
    <row r="52" spans="1:91" s="5" customFormat="1" ht="49.15" customHeight="1">
      <c r="A52" s="97" t="s">
        <v>80</v>
      </c>
      <c r="B52" s="98"/>
      <c r="C52" s="99"/>
      <c r="D52" s="373" t="s">
        <v>81</v>
      </c>
      <c r="E52" s="373"/>
      <c r="F52" s="373"/>
      <c r="G52" s="373"/>
      <c r="H52" s="373"/>
      <c r="I52" s="100"/>
      <c r="J52" s="373" t="s">
        <v>82</v>
      </c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4">
        <f>'1 - OPRAVA CHODNÍKŮ bez c...'!J27</f>
        <v>0</v>
      </c>
      <c r="AH52" s="375"/>
      <c r="AI52" s="375"/>
      <c r="AJ52" s="375"/>
      <c r="AK52" s="375"/>
      <c r="AL52" s="375"/>
      <c r="AM52" s="375"/>
      <c r="AN52" s="374">
        <f t="shared" si="0"/>
        <v>0</v>
      </c>
      <c r="AO52" s="375"/>
      <c r="AP52" s="375"/>
      <c r="AQ52" s="101" t="s">
        <v>83</v>
      </c>
      <c r="AR52" s="102"/>
      <c r="AS52" s="103">
        <v>0</v>
      </c>
      <c r="AT52" s="104">
        <f t="shared" si="1"/>
        <v>0</v>
      </c>
      <c r="AU52" s="105">
        <f>'1 - OPRAVA CHODNÍKŮ bez c...'!P88</f>
        <v>0</v>
      </c>
      <c r="AV52" s="104">
        <f>'1 - OPRAVA CHODNÍKŮ bez c...'!J30</f>
        <v>0</v>
      </c>
      <c r="AW52" s="104">
        <f>'1 - OPRAVA CHODNÍKŮ bez c...'!J31</f>
        <v>0</v>
      </c>
      <c r="AX52" s="104">
        <f>'1 - OPRAVA CHODNÍKŮ bez c...'!J32</f>
        <v>0</v>
      </c>
      <c r="AY52" s="104">
        <f>'1 - OPRAVA CHODNÍKŮ bez c...'!J33</f>
        <v>0</v>
      </c>
      <c r="AZ52" s="104">
        <f>'1 - OPRAVA CHODNÍKŮ bez c...'!F30</f>
        <v>0</v>
      </c>
      <c r="BA52" s="104">
        <f>'1 - OPRAVA CHODNÍKŮ bez c...'!F31</f>
        <v>0</v>
      </c>
      <c r="BB52" s="104">
        <f>'1 - OPRAVA CHODNÍKŮ bez c...'!F32</f>
        <v>0</v>
      </c>
      <c r="BC52" s="104">
        <f>'1 - OPRAVA CHODNÍKŮ bez c...'!F33</f>
        <v>0</v>
      </c>
      <c r="BD52" s="106">
        <f>'1 - OPRAVA CHODNÍKŮ bez c...'!F34</f>
        <v>0</v>
      </c>
      <c r="BT52" s="107" t="s">
        <v>81</v>
      </c>
      <c r="BV52" s="107" t="s">
        <v>78</v>
      </c>
      <c r="BW52" s="107" t="s">
        <v>84</v>
      </c>
      <c r="BX52" s="107" t="s">
        <v>7</v>
      </c>
      <c r="CL52" s="107" t="s">
        <v>21</v>
      </c>
      <c r="CM52" s="107" t="s">
        <v>85</v>
      </c>
    </row>
    <row r="53" spans="1:91" s="5" customFormat="1" ht="34.9" customHeight="1">
      <c r="A53" s="97" t="s">
        <v>80</v>
      </c>
      <c r="B53" s="98"/>
      <c r="C53" s="99"/>
      <c r="D53" s="373" t="s">
        <v>85</v>
      </c>
      <c r="E53" s="373"/>
      <c r="F53" s="373"/>
      <c r="G53" s="373"/>
      <c r="H53" s="373"/>
      <c r="I53" s="100"/>
      <c r="J53" s="373" t="s">
        <v>86</v>
      </c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4">
        <f>'2 - OPRAVA PÍSKOVIŠTĚ A P...'!J27</f>
        <v>0</v>
      </c>
      <c r="AH53" s="375"/>
      <c r="AI53" s="375"/>
      <c r="AJ53" s="375"/>
      <c r="AK53" s="375"/>
      <c r="AL53" s="375"/>
      <c r="AM53" s="375"/>
      <c r="AN53" s="374">
        <f t="shared" si="0"/>
        <v>0</v>
      </c>
      <c r="AO53" s="375"/>
      <c r="AP53" s="375"/>
      <c r="AQ53" s="101" t="s">
        <v>83</v>
      </c>
      <c r="AR53" s="102"/>
      <c r="AS53" s="103">
        <v>0</v>
      </c>
      <c r="AT53" s="104">
        <f t="shared" si="1"/>
        <v>0</v>
      </c>
      <c r="AU53" s="105">
        <f>'2 - OPRAVA PÍSKOVIŠTĚ A P...'!P83</f>
        <v>0</v>
      </c>
      <c r="AV53" s="104">
        <f>'2 - OPRAVA PÍSKOVIŠTĚ A P...'!J30</f>
        <v>0</v>
      </c>
      <c r="AW53" s="104">
        <f>'2 - OPRAVA PÍSKOVIŠTĚ A P...'!J31</f>
        <v>0</v>
      </c>
      <c r="AX53" s="104">
        <f>'2 - OPRAVA PÍSKOVIŠTĚ A P...'!J32</f>
        <v>0</v>
      </c>
      <c r="AY53" s="104">
        <f>'2 - OPRAVA PÍSKOVIŠTĚ A P...'!J33</f>
        <v>0</v>
      </c>
      <c r="AZ53" s="104">
        <f>'2 - OPRAVA PÍSKOVIŠTĚ A P...'!F30</f>
        <v>0</v>
      </c>
      <c r="BA53" s="104">
        <f>'2 - OPRAVA PÍSKOVIŠTĚ A P...'!F31</f>
        <v>0</v>
      </c>
      <c r="BB53" s="104">
        <f>'2 - OPRAVA PÍSKOVIŠTĚ A P...'!F32</f>
        <v>0</v>
      </c>
      <c r="BC53" s="104">
        <f>'2 - OPRAVA PÍSKOVIŠTĚ A P...'!F33</f>
        <v>0</v>
      </c>
      <c r="BD53" s="106">
        <f>'2 - OPRAVA PÍSKOVIŠTĚ A P...'!F34</f>
        <v>0</v>
      </c>
      <c r="BT53" s="107" t="s">
        <v>81</v>
      </c>
      <c r="BV53" s="107" t="s">
        <v>78</v>
      </c>
      <c r="BW53" s="107" t="s">
        <v>87</v>
      </c>
      <c r="BX53" s="107" t="s">
        <v>7</v>
      </c>
      <c r="CL53" s="107" t="s">
        <v>21</v>
      </c>
      <c r="CM53" s="107" t="s">
        <v>85</v>
      </c>
    </row>
    <row r="54" spans="1:91" s="5" customFormat="1" ht="34.9" customHeight="1">
      <c r="A54" s="97" t="s">
        <v>80</v>
      </c>
      <c r="B54" s="98"/>
      <c r="C54" s="99"/>
      <c r="D54" s="373" t="s">
        <v>88</v>
      </c>
      <c r="E54" s="373"/>
      <c r="F54" s="373"/>
      <c r="G54" s="373"/>
      <c r="H54" s="373"/>
      <c r="I54" s="100"/>
      <c r="J54" s="373" t="s">
        <v>89</v>
      </c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4">
        <f>'3 - OPRAVA DOPADOVÉ PLOCH...'!J27</f>
        <v>0</v>
      </c>
      <c r="AH54" s="375"/>
      <c r="AI54" s="375"/>
      <c r="AJ54" s="375"/>
      <c r="AK54" s="375"/>
      <c r="AL54" s="375"/>
      <c r="AM54" s="375"/>
      <c r="AN54" s="374">
        <f t="shared" si="0"/>
        <v>0</v>
      </c>
      <c r="AO54" s="375"/>
      <c r="AP54" s="375"/>
      <c r="AQ54" s="101" t="s">
        <v>83</v>
      </c>
      <c r="AR54" s="102"/>
      <c r="AS54" s="103">
        <v>0</v>
      </c>
      <c r="AT54" s="104">
        <f t="shared" si="1"/>
        <v>0</v>
      </c>
      <c r="AU54" s="105">
        <f>'3 - OPRAVA DOPADOVÉ PLOCH...'!P82</f>
        <v>0</v>
      </c>
      <c r="AV54" s="104">
        <f>'3 - OPRAVA DOPADOVÉ PLOCH...'!J30</f>
        <v>0</v>
      </c>
      <c r="AW54" s="104">
        <f>'3 - OPRAVA DOPADOVÉ PLOCH...'!J31</f>
        <v>0</v>
      </c>
      <c r="AX54" s="104">
        <f>'3 - OPRAVA DOPADOVÉ PLOCH...'!J32</f>
        <v>0</v>
      </c>
      <c r="AY54" s="104">
        <f>'3 - OPRAVA DOPADOVÉ PLOCH...'!J33</f>
        <v>0</v>
      </c>
      <c r="AZ54" s="104">
        <f>'3 - OPRAVA DOPADOVÉ PLOCH...'!F30</f>
        <v>0</v>
      </c>
      <c r="BA54" s="104">
        <f>'3 - OPRAVA DOPADOVÉ PLOCH...'!F31</f>
        <v>0</v>
      </c>
      <c r="BB54" s="104">
        <f>'3 - OPRAVA DOPADOVÉ PLOCH...'!F32</f>
        <v>0</v>
      </c>
      <c r="BC54" s="104">
        <f>'3 - OPRAVA DOPADOVÉ PLOCH...'!F33</f>
        <v>0</v>
      </c>
      <c r="BD54" s="106">
        <f>'3 - OPRAVA DOPADOVÉ PLOCH...'!F34</f>
        <v>0</v>
      </c>
      <c r="BT54" s="107" t="s">
        <v>81</v>
      </c>
      <c r="BV54" s="107" t="s">
        <v>78</v>
      </c>
      <c r="BW54" s="107" t="s">
        <v>90</v>
      </c>
      <c r="BX54" s="107" t="s">
        <v>7</v>
      </c>
      <c r="CL54" s="107" t="s">
        <v>21</v>
      </c>
      <c r="CM54" s="107" t="s">
        <v>85</v>
      </c>
    </row>
    <row r="55" spans="1:91" s="5" customFormat="1" ht="34.9" customHeight="1">
      <c r="A55" s="97" t="s">
        <v>80</v>
      </c>
      <c r="B55" s="98"/>
      <c r="C55" s="99"/>
      <c r="D55" s="373" t="s">
        <v>91</v>
      </c>
      <c r="E55" s="373"/>
      <c r="F55" s="373"/>
      <c r="G55" s="373"/>
      <c r="H55" s="373"/>
      <c r="I55" s="100"/>
      <c r="J55" s="373" t="s">
        <v>92</v>
      </c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4">
        <f>'4 - ZELENÁ PLOCHA z beton...'!J27</f>
        <v>0</v>
      </c>
      <c r="AH55" s="375"/>
      <c r="AI55" s="375"/>
      <c r="AJ55" s="375"/>
      <c r="AK55" s="375"/>
      <c r="AL55" s="375"/>
      <c r="AM55" s="375"/>
      <c r="AN55" s="374">
        <f t="shared" si="0"/>
        <v>0</v>
      </c>
      <c r="AO55" s="375"/>
      <c r="AP55" s="375"/>
      <c r="AQ55" s="101" t="s">
        <v>83</v>
      </c>
      <c r="AR55" s="102"/>
      <c r="AS55" s="103">
        <v>0</v>
      </c>
      <c r="AT55" s="104">
        <f t="shared" si="1"/>
        <v>0</v>
      </c>
      <c r="AU55" s="105">
        <f>'4 - ZELENÁ PLOCHA z beton...'!P82</f>
        <v>0</v>
      </c>
      <c r="AV55" s="104">
        <f>'4 - ZELENÁ PLOCHA z beton...'!J30</f>
        <v>0</v>
      </c>
      <c r="AW55" s="104">
        <f>'4 - ZELENÁ PLOCHA z beton...'!J31</f>
        <v>0</v>
      </c>
      <c r="AX55" s="104">
        <f>'4 - ZELENÁ PLOCHA z beton...'!J32</f>
        <v>0</v>
      </c>
      <c r="AY55" s="104">
        <f>'4 - ZELENÁ PLOCHA z beton...'!J33</f>
        <v>0</v>
      </c>
      <c r="AZ55" s="104">
        <f>'4 - ZELENÁ PLOCHA z beton...'!F30</f>
        <v>0</v>
      </c>
      <c r="BA55" s="104">
        <f>'4 - ZELENÁ PLOCHA z beton...'!F31</f>
        <v>0</v>
      </c>
      <c r="BB55" s="104">
        <f>'4 - ZELENÁ PLOCHA z beton...'!F32</f>
        <v>0</v>
      </c>
      <c r="BC55" s="104">
        <f>'4 - ZELENÁ PLOCHA z beton...'!F33</f>
        <v>0</v>
      </c>
      <c r="BD55" s="106">
        <f>'4 - ZELENÁ PLOCHA z beton...'!F34</f>
        <v>0</v>
      </c>
      <c r="BT55" s="107" t="s">
        <v>81</v>
      </c>
      <c r="BV55" s="107" t="s">
        <v>78</v>
      </c>
      <c r="BW55" s="107" t="s">
        <v>93</v>
      </c>
      <c r="BX55" s="107" t="s">
        <v>7</v>
      </c>
      <c r="CL55" s="107" t="s">
        <v>21</v>
      </c>
      <c r="CM55" s="107" t="s">
        <v>85</v>
      </c>
    </row>
    <row r="56" spans="1:91" s="5" customFormat="1" ht="34.9" customHeight="1">
      <c r="A56" s="97" t="s">
        <v>80</v>
      </c>
      <c r="B56" s="98"/>
      <c r="C56" s="99"/>
      <c r="D56" s="373" t="s">
        <v>94</v>
      </c>
      <c r="E56" s="373"/>
      <c r="F56" s="373"/>
      <c r="G56" s="373"/>
      <c r="H56" s="373"/>
      <c r="I56" s="100"/>
      <c r="J56" s="373" t="s">
        <v>95</v>
      </c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4">
        <f>'5 - ZELENÁ PLOCHA z asfal...'!J27</f>
        <v>0</v>
      </c>
      <c r="AH56" s="375"/>
      <c r="AI56" s="375"/>
      <c r="AJ56" s="375"/>
      <c r="AK56" s="375"/>
      <c r="AL56" s="375"/>
      <c r="AM56" s="375"/>
      <c r="AN56" s="374">
        <f t="shared" si="0"/>
        <v>0</v>
      </c>
      <c r="AO56" s="375"/>
      <c r="AP56" s="375"/>
      <c r="AQ56" s="101" t="s">
        <v>83</v>
      </c>
      <c r="AR56" s="102"/>
      <c r="AS56" s="103">
        <v>0</v>
      </c>
      <c r="AT56" s="104">
        <f t="shared" si="1"/>
        <v>0</v>
      </c>
      <c r="AU56" s="105">
        <f>'5 - ZELENÁ PLOCHA z asfal...'!P82</f>
        <v>0</v>
      </c>
      <c r="AV56" s="104">
        <f>'5 - ZELENÁ PLOCHA z asfal...'!J30</f>
        <v>0</v>
      </c>
      <c r="AW56" s="104">
        <f>'5 - ZELENÁ PLOCHA z asfal...'!J31</f>
        <v>0</v>
      </c>
      <c r="AX56" s="104">
        <f>'5 - ZELENÁ PLOCHA z asfal...'!J32</f>
        <v>0</v>
      </c>
      <c r="AY56" s="104">
        <f>'5 - ZELENÁ PLOCHA z asfal...'!J33</f>
        <v>0</v>
      </c>
      <c r="AZ56" s="104">
        <f>'5 - ZELENÁ PLOCHA z asfal...'!F30</f>
        <v>0</v>
      </c>
      <c r="BA56" s="104">
        <f>'5 - ZELENÁ PLOCHA z asfal...'!F31</f>
        <v>0</v>
      </c>
      <c r="BB56" s="104">
        <f>'5 - ZELENÁ PLOCHA z asfal...'!F32</f>
        <v>0</v>
      </c>
      <c r="BC56" s="104">
        <f>'5 - ZELENÁ PLOCHA z asfal...'!F33</f>
        <v>0</v>
      </c>
      <c r="BD56" s="106">
        <f>'5 - ZELENÁ PLOCHA z asfal...'!F34</f>
        <v>0</v>
      </c>
      <c r="BT56" s="107" t="s">
        <v>81</v>
      </c>
      <c r="BV56" s="107" t="s">
        <v>78</v>
      </c>
      <c r="BW56" s="107" t="s">
        <v>96</v>
      </c>
      <c r="BX56" s="107" t="s">
        <v>7</v>
      </c>
      <c r="CL56" s="107" t="s">
        <v>21</v>
      </c>
      <c r="CM56" s="107" t="s">
        <v>85</v>
      </c>
    </row>
    <row r="57" spans="1:91" s="5" customFormat="1" ht="20.45" customHeight="1">
      <c r="A57" s="97" t="s">
        <v>80</v>
      </c>
      <c r="B57" s="98"/>
      <c r="C57" s="99"/>
      <c r="D57" s="373" t="s">
        <v>97</v>
      </c>
      <c r="E57" s="373"/>
      <c r="F57" s="373"/>
      <c r="G57" s="373"/>
      <c r="H57" s="373"/>
      <c r="I57" s="100"/>
      <c r="J57" s="373" t="s">
        <v>98</v>
      </c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4">
        <f>'6 - VEDLEJŠÍ ROZPOČTOVÉ N...'!J27</f>
        <v>0</v>
      </c>
      <c r="AH57" s="375"/>
      <c r="AI57" s="375"/>
      <c r="AJ57" s="375"/>
      <c r="AK57" s="375"/>
      <c r="AL57" s="375"/>
      <c r="AM57" s="375"/>
      <c r="AN57" s="374">
        <f t="shared" si="0"/>
        <v>0</v>
      </c>
      <c r="AO57" s="375"/>
      <c r="AP57" s="375"/>
      <c r="AQ57" s="101" t="s">
        <v>83</v>
      </c>
      <c r="AR57" s="102"/>
      <c r="AS57" s="108">
        <v>0</v>
      </c>
      <c r="AT57" s="109">
        <f t="shared" si="1"/>
        <v>0</v>
      </c>
      <c r="AU57" s="110">
        <f>'6 - VEDLEJŠÍ ROZPOČTOVÉ N...'!P78</f>
        <v>0</v>
      </c>
      <c r="AV57" s="109">
        <f>'6 - VEDLEJŠÍ ROZPOČTOVÉ N...'!J30</f>
        <v>0</v>
      </c>
      <c r="AW57" s="109">
        <f>'6 - VEDLEJŠÍ ROZPOČTOVÉ N...'!J31</f>
        <v>0</v>
      </c>
      <c r="AX57" s="109">
        <f>'6 - VEDLEJŠÍ ROZPOČTOVÉ N...'!J32</f>
        <v>0</v>
      </c>
      <c r="AY57" s="109">
        <f>'6 - VEDLEJŠÍ ROZPOČTOVÉ N...'!J33</f>
        <v>0</v>
      </c>
      <c r="AZ57" s="109">
        <f>'6 - VEDLEJŠÍ ROZPOČTOVÉ N...'!F30</f>
        <v>0</v>
      </c>
      <c r="BA57" s="109">
        <f>'6 - VEDLEJŠÍ ROZPOČTOVÉ N...'!F31</f>
        <v>0</v>
      </c>
      <c r="BB57" s="109">
        <f>'6 - VEDLEJŠÍ ROZPOČTOVÉ N...'!F32</f>
        <v>0</v>
      </c>
      <c r="BC57" s="109">
        <f>'6 - VEDLEJŠÍ ROZPOČTOVÉ N...'!F33</f>
        <v>0</v>
      </c>
      <c r="BD57" s="111">
        <f>'6 - VEDLEJŠÍ ROZPOČTOVÉ N...'!F34</f>
        <v>0</v>
      </c>
      <c r="BT57" s="107" t="s">
        <v>81</v>
      </c>
      <c r="BV57" s="107" t="s">
        <v>78</v>
      </c>
      <c r="BW57" s="107" t="s">
        <v>99</v>
      </c>
      <c r="BX57" s="107" t="s">
        <v>7</v>
      </c>
      <c r="CL57" s="107" t="s">
        <v>21</v>
      </c>
      <c r="CM57" s="107" t="s">
        <v>85</v>
      </c>
    </row>
    <row r="58" spans="2:44" s="1" customFormat="1" ht="30" customHeight="1">
      <c r="B58" s="42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2"/>
    </row>
    <row r="59" spans="2:44" s="1" customFormat="1" ht="6.95" customHeight="1"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62"/>
    </row>
  </sheetData>
  <sheetProtection algorithmName="SHA-512" hashValue="0gEDW1evpamO4UBJ2Zq8PNbyzdE7y9559olrdNEzneBigL+9N5S0HWjgSoC6Ppw5ZDaA73Kj8jlIDC9bgOc8Hg==" saltValue="XhnzdghvEBXUKJDIbtuRJg==" spinCount="100000" sheet="1" objects="1" scenarios="1" formatCells="0" formatColumns="0" formatRows="0" sort="0" autoFilter="0"/>
  <mergeCells count="61">
    <mergeCell ref="AG51:AM51"/>
    <mergeCell ref="AN51:AP51"/>
    <mergeCell ref="AR2:BE2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D56:H56"/>
    <mergeCell ref="J56:AF56"/>
    <mergeCell ref="AN57:AP57"/>
    <mergeCell ref="AG57:AM57"/>
    <mergeCell ref="D57:H57"/>
    <mergeCell ref="J57:AF57"/>
    <mergeCell ref="D54:H54"/>
    <mergeCell ref="J54:AF54"/>
    <mergeCell ref="AN55:AP55"/>
    <mergeCell ref="AG55:AM55"/>
    <mergeCell ref="D55:H55"/>
    <mergeCell ref="J55:AF55"/>
    <mergeCell ref="D52:H52"/>
    <mergeCell ref="J52:AF52"/>
    <mergeCell ref="AN53:AP53"/>
    <mergeCell ref="AG53:AM53"/>
    <mergeCell ref="D53:H53"/>
    <mergeCell ref="J53:AF53"/>
    <mergeCell ref="AN49:AP49"/>
    <mergeCell ref="L30:O30"/>
    <mergeCell ref="W30:AE30"/>
    <mergeCell ref="AK30:AO30"/>
    <mergeCell ref="X32:AB32"/>
    <mergeCell ref="AK32:AO32"/>
    <mergeCell ref="L27:O27"/>
    <mergeCell ref="W27:AE27"/>
    <mergeCell ref="C49:G49"/>
    <mergeCell ref="I49:AF49"/>
    <mergeCell ref="AG49:AM49"/>
    <mergeCell ref="AK27:AO27"/>
    <mergeCell ref="L28:O28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</mergeCells>
  <hyperlinks>
    <hyperlink ref="K1:S1" location="C2" display="1) Rekapitulace stavby"/>
    <hyperlink ref="W1:AI1" location="C51" display="2) Rekapitulace objektů stavby a soupisů prací"/>
    <hyperlink ref="A52" location="'1 - OPRAVA CHODNÍKŮ bez c...'!C2" display="/"/>
    <hyperlink ref="A53" location="'2 - OPRAVA PÍSKOVIŠTĚ A P...'!C2" display="/"/>
    <hyperlink ref="A54" location="'3 - OPRAVA DOPADOVÉ PLOCH...'!C2" display="/"/>
    <hyperlink ref="A55" location="'4 - ZELENÁ PLOCHA z beton...'!C2" display="/"/>
    <hyperlink ref="A56" location="'5 - ZELENÁ PLOCHA z asfal...'!C2" display="/"/>
    <hyperlink ref="A57" location="'6 - VEDLEJŠÍ ROZPOČTOVÉ N...'!C2" display="/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7"/>
  <sheetViews>
    <sheetView showGridLines="0" workbookViewId="0" topLeftCell="A1">
      <pane ySplit="1" topLeftCell="A50" activePane="bottomLeft" state="frozen"/>
      <selection pane="bottomLeft" activeCell="E9" sqref="E9:H9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94.5" style="0" customWidth="1"/>
    <col min="7" max="7" width="7.5" style="0" customWidth="1"/>
    <col min="8" max="8" width="9.5" style="0" customWidth="1"/>
    <col min="9" max="9" width="10.83203125" style="112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100</v>
      </c>
      <c r="G1" s="392" t="s">
        <v>101</v>
      </c>
      <c r="H1" s="392"/>
      <c r="I1" s="116"/>
      <c r="J1" s="115" t="s">
        <v>102</v>
      </c>
      <c r="K1" s="114" t="s">
        <v>103</v>
      </c>
      <c r="L1" s="115" t="s">
        <v>104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4" t="s">
        <v>84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85</v>
      </c>
    </row>
    <row r="4" spans="2:46" ht="36.95" customHeight="1">
      <c r="B4" s="28"/>
      <c r="C4" s="29"/>
      <c r="D4" s="30" t="s">
        <v>105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20.45" customHeight="1">
      <c r="B7" s="28"/>
      <c r="C7" s="29"/>
      <c r="D7" s="29"/>
      <c r="E7" s="393" t="str">
        <f>'Rekapitulace stavby'!K6</f>
        <v>ZŠ a MŠ Kosmonautů 177,Děčín - ÚPRAVA ZAHRADY MŠ</v>
      </c>
      <c r="F7" s="394"/>
      <c r="G7" s="394"/>
      <c r="H7" s="394"/>
      <c r="I7" s="118"/>
      <c r="J7" s="29"/>
      <c r="K7" s="31"/>
    </row>
    <row r="8" spans="2:11" s="1" customFormat="1" ht="15">
      <c r="B8" s="42"/>
      <c r="C8" s="43"/>
      <c r="D8" s="37" t="s">
        <v>106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5" t="s">
        <v>107</v>
      </c>
      <c r="F9" s="396"/>
      <c r="G9" s="396"/>
      <c r="H9" s="396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21</v>
      </c>
      <c r="G11" s="43"/>
      <c r="H11" s="43"/>
      <c r="I11" s="120" t="s">
        <v>22</v>
      </c>
      <c r="J11" s="35" t="s">
        <v>23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0" t="s">
        <v>26</v>
      </c>
      <c r="J12" s="121" t="str">
        <f>'Rekapitulace stavby'!AN8</f>
        <v>3.4.2017</v>
      </c>
      <c r="K12" s="46"/>
    </row>
    <row r="13" spans="2:11" s="1" customFormat="1" ht="21.75" customHeight="1">
      <c r="B13" s="42"/>
      <c r="C13" s="43"/>
      <c r="D13" s="43"/>
      <c r="E13" s="43"/>
      <c r="F13" s="43"/>
      <c r="G13" s="43"/>
      <c r="H13" s="43"/>
      <c r="I13" s="122" t="s">
        <v>28</v>
      </c>
      <c r="J13" s="39" t="s">
        <v>29</v>
      </c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20" t="s">
        <v>31</v>
      </c>
      <c r="J14" s="35" t="s">
        <v>32</v>
      </c>
      <c r="K14" s="46"/>
    </row>
    <row r="15" spans="2:11" s="1" customFormat="1" ht="18" customHeight="1">
      <c r="B15" s="42"/>
      <c r="C15" s="43"/>
      <c r="D15" s="43"/>
      <c r="E15" s="35" t="s">
        <v>33</v>
      </c>
      <c r="F15" s="43"/>
      <c r="G15" s="43"/>
      <c r="H15" s="43"/>
      <c r="I15" s="120" t="s">
        <v>34</v>
      </c>
      <c r="J15" s="35" t="s">
        <v>32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35</v>
      </c>
      <c r="E17" s="43"/>
      <c r="F17" s="43"/>
      <c r="G17" s="43"/>
      <c r="H17" s="43"/>
      <c r="I17" s="120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34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37</v>
      </c>
      <c r="E20" s="43"/>
      <c r="F20" s="43"/>
      <c r="G20" s="43"/>
      <c r="H20" s="43"/>
      <c r="I20" s="120" t="s">
        <v>31</v>
      </c>
      <c r="J20" s="35" t="s">
        <v>32</v>
      </c>
      <c r="K20" s="46"/>
    </row>
    <row r="21" spans="2:11" s="1" customFormat="1" ht="18" customHeight="1">
      <c r="B21" s="42"/>
      <c r="C21" s="43"/>
      <c r="D21" s="43"/>
      <c r="E21" s="35" t="s">
        <v>38</v>
      </c>
      <c r="F21" s="43"/>
      <c r="G21" s="43"/>
      <c r="H21" s="43"/>
      <c r="I21" s="120" t="s">
        <v>34</v>
      </c>
      <c r="J21" s="35" t="s">
        <v>32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40</v>
      </c>
      <c r="E23" s="43"/>
      <c r="F23" s="43"/>
      <c r="G23" s="43"/>
      <c r="H23" s="43"/>
      <c r="I23" s="119"/>
      <c r="J23" s="43"/>
      <c r="K23" s="46"/>
    </row>
    <row r="24" spans="2:11" s="6" customFormat="1" ht="69" customHeight="1">
      <c r="B24" s="123"/>
      <c r="C24" s="124"/>
      <c r="D24" s="124"/>
      <c r="E24" s="361" t="s">
        <v>41</v>
      </c>
      <c r="F24" s="361"/>
      <c r="G24" s="361"/>
      <c r="H24" s="361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42</v>
      </c>
      <c r="E27" s="43"/>
      <c r="F27" s="43"/>
      <c r="G27" s="43"/>
      <c r="H27" s="43"/>
      <c r="I27" s="119"/>
      <c r="J27" s="130">
        <f>ROUND(J88,2)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44</v>
      </c>
      <c r="G29" s="43"/>
      <c r="H29" s="43"/>
      <c r="I29" s="131" t="s">
        <v>43</v>
      </c>
      <c r="J29" s="47" t="s">
        <v>45</v>
      </c>
      <c r="K29" s="46"/>
    </row>
    <row r="30" spans="2:11" s="1" customFormat="1" ht="14.45" customHeight="1">
      <c r="B30" s="42"/>
      <c r="C30" s="43"/>
      <c r="D30" s="50" t="s">
        <v>46</v>
      </c>
      <c r="E30" s="50" t="s">
        <v>47</v>
      </c>
      <c r="F30" s="132">
        <f>ROUND(SUM(BE88:BE196),2)</f>
        <v>0</v>
      </c>
      <c r="G30" s="43"/>
      <c r="H30" s="43"/>
      <c r="I30" s="133">
        <v>0.21</v>
      </c>
      <c r="J30" s="132">
        <f>ROUND(ROUND((SUM(BE88:BE196)),2)*I30,2)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48</v>
      </c>
      <c r="F31" s="132">
        <f>ROUND(SUM(BF88:BF196),2)</f>
        <v>0</v>
      </c>
      <c r="G31" s="43"/>
      <c r="H31" s="43"/>
      <c r="I31" s="133">
        <v>0.15</v>
      </c>
      <c r="J31" s="132">
        <f>ROUND(ROUND((SUM(BF88:BF196)),2)*I31,2)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49</v>
      </c>
      <c r="F32" s="132">
        <f>ROUND(SUM(BG88:BG196),2)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50</v>
      </c>
      <c r="F33" s="132">
        <f>ROUND(SUM(BH88:BH196),2)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51</v>
      </c>
      <c r="F34" s="132">
        <f>ROUND(SUM(BI88:BI196),2)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4"/>
      <c r="D36" s="135" t="s">
        <v>52</v>
      </c>
      <c r="E36" s="80"/>
      <c r="F36" s="80"/>
      <c r="G36" s="136" t="s">
        <v>53</v>
      </c>
      <c r="H36" s="137" t="s">
        <v>54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2"/>
      <c r="C42" s="30" t="s">
        <v>108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20.45" customHeight="1">
      <c r="B45" s="42"/>
      <c r="C45" s="43"/>
      <c r="D45" s="43"/>
      <c r="E45" s="393" t="str">
        <f>E7</f>
        <v>ZŠ a MŠ Kosmonautů 177,Děčín - ÚPRAVA ZAHRADY MŠ</v>
      </c>
      <c r="F45" s="394"/>
      <c r="G45" s="394"/>
      <c r="H45" s="394"/>
      <c r="I45" s="119"/>
      <c r="J45" s="43"/>
      <c r="K45" s="46"/>
    </row>
    <row r="46" spans="2:11" s="1" customFormat="1" ht="14.45" customHeight="1">
      <c r="B46" s="42"/>
      <c r="C46" s="37" t="s">
        <v>106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22.15" customHeight="1">
      <c r="B47" s="42"/>
      <c r="C47" s="43"/>
      <c r="D47" s="43"/>
      <c r="E47" s="395" t="str">
        <f>E9</f>
        <v>1 - OPRAVA CHODNÍKŮ bez chodníčku a plochy u zahr.domku, bez plochy na sušení prádla</v>
      </c>
      <c r="F47" s="396"/>
      <c r="G47" s="396"/>
      <c r="H47" s="396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DĚČÍN BŘEZINY</v>
      </c>
      <c r="G49" s="43"/>
      <c r="H49" s="43"/>
      <c r="I49" s="120" t="s">
        <v>26</v>
      </c>
      <c r="J49" s="121" t="str">
        <f>IF(J12="","",J12)</f>
        <v>3.4.2017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5">
      <c r="B51" s="42"/>
      <c r="C51" s="37" t="s">
        <v>30</v>
      </c>
      <c r="D51" s="43"/>
      <c r="E51" s="43"/>
      <c r="F51" s="35" t="str">
        <f>E15</f>
        <v>ZŠ a MŠ Kosmonautů 177, Děčín 27</v>
      </c>
      <c r="G51" s="43"/>
      <c r="H51" s="43"/>
      <c r="I51" s="120" t="s">
        <v>37</v>
      </c>
      <c r="J51" s="35" t="str">
        <f>E21</f>
        <v>bez DPH</v>
      </c>
      <c r="K51" s="46"/>
    </row>
    <row r="52" spans="2:11" s="1" customFormat="1" ht="14.45" customHeight="1">
      <c r="B52" s="42"/>
      <c r="C52" s="37" t="s">
        <v>35</v>
      </c>
      <c r="D52" s="43"/>
      <c r="E52" s="43"/>
      <c r="F52" s="35" t="str">
        <f>IF(E18="","",E18)</f>
        <v/>
      </c>
      <c r="G52" s="43"/>
      <c r="H52" s="43"/>
      <c r="I52" s="11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6" t="s">
        <v>109</v>
      </c>
      <c r="D54" s="134"/>
      <c r="E54" s="134"/>
      <c r="F54" s="134"/>
      <c r="G54" s="134"/>
      <c r="H54" s="134"/>
      <c r="I54" s="147"/>
      <c r="J54" s="148" t="s">
        <v>110</v>
      </c>
      <c r="K54" s="149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50" t="s">
        <v>111</v>
      </c>
      <c r="D56" s="43"/>
      <c r="E56" s="43"/>
      <c r="F56" s="43"/>
      <c r="G56" s="43"/>
      <c r="H56" s="43"/>
      <c r="I56" s="119"/>
      <c r="J56" s="130">
        <f>J88</f>
        <v>0</v>
      </c>
      <c r="K56" s="46"/>
      <c r="AU56" s="24" t="s">
        <v>112</v>
      </c>
    </row>
    <row r="57" spans="2:11" s="7" customFormat="1" ht="24.95" customHeight="1">
      <c r="B57" s="151"/>
      <c r="C57" s="152"/>
      <c r="D57" s="153" t="s">
        <v>113</v>
      </c>
      <c r="E57" s="154"/>
      <c r="F57" s="154"/>
      <c r="G57" s="154"/>
      <c r="H57" s="154"/>
      <c r="I57" s="155"/>
      <c r="J57" s="156">
        <f>J89</f>
        <v>0</v>
      </c>
      <c r="K57" s="157"/>
    </row>
    <row r="58" spans="2:11" s="8" customFormat="1" ht="19.9" customHeight="1">
      <c r="B58" s="158"/>
      <c r="C58" s="159"/>
      <c r="D58" s="160" t="s">
        <v>114</v>
      </c>
      <c r="E58" s="161"/>
      <c r="F58" s="161"/>
      <c r="G58" s="161"/>
      <c r="H58" s="161"/>
      <c r="I58" s="162"/>
      <c r="J58" s="163">
        <f>J90</f>
        <v>0</v>
      </c>
      <c r="K58" s="164"/>
    </row>
    <row r="59" spans="2:11" s="8" customFormat="1" ht="14.85" customHeight="1">
      <c r="B59" s="158"/>
      <c r="C59" s="159"/>
      <c r="D59" s="160" t="s">
        <v>115</v>
      </c>
      <c r="E59" s="161"/>
      <c r="F59" s="161"/>
      <c r="G59" s="161"/>
      <c r="H59" s="161"/>
      <c r="I59" s="162"/>
      <c r="J59" s="163">
        <f>J91</f>
        <v>0</v>
      </c>
      <c r="K59" s="164"/>
    </row>
    <row r="60" spans="2:11" s="8" customFormat="1" ht="14.85" customHeight="1">
      <c r="B60" s="158"/>
      <c r="C60" s="159"/>
      <c r="D60" s="160" t="s">
        <v>116</v>
      </c>
      <c r="E60" s="161"/>
      <c r="F60" s="161"/>
      <c r="G60" s="161"/>
      <c r="H60" s="161"/>
      <c r="I60" s="162"/>
      <c r="J60" s="163">
        <f>J98</f>
        <v>0</v>
      </c>
      <c r="K60" s="164"/>
    </row>
    <row r="61" spans="2:11" s="8" customFormat="1" ht="14.85" customHeight="1">
      <c r="B61" s="158"/>
      <c r="C61" s="159"/>
      <c r="D61" s="160" t="s">
        <v>117</v>
      </c>
      <c r="E61" s="161"/>
      <c r="F61" s="161"/>
      <c r="G61" s="161"/>
      <c r="H61" s="161"/>
      <c r="I61" s="162"/>
      <c r="J61" s="163">
        <f>J106</f>
        <v>0</v>
      </c>
      <c r="K61" s="164"/>
    </row>
    <row r="62" spans="2:11" s="8" customFormat="1" ht="14.85" customHeight="1">
      <c r="B62" s="158"/>
      <c r="C62" s="159"/>
      <c r="D62" s="160" t="s">
        <v>118</v>
      </c>
      <c r="E62" s="161"/>
      <c r="F62" s="161"/>
      <c r="G62" s="161"/>
      <c r="H62" s="161"/>
      <c r="I62" s="162"/>
      <c r="J62" s="163">
        <f>J110</f>
        <v>0</v>
      </c>
      <c r="K62" s="164"/>
    </row>
    <row r="63" spans="2:11" s="8" customFormat="1" ht="19.9" customHeight="1">
      <c r="B63" s="158"/>
      <c r="C63" s="159"/>
      <c r="D63" s="160" t="s">
        <v>119</v>
      </c>
      <c r="E63" s="161"/>
      <c r="F63" s="161"/>
      <c r="G63" s="161"/>
      <c r="H63" s="161"/>
      <c r="I63" s="162"/>
      <c r="J63" s="163">
        <f>J128</f>
        <v>0</v>
      </c>
      <c r="K63" s="164"/>
    </row>
    <row r="64" spans="2:11" s="8" customFormat="1" ht="14.85" customHeight="1">
      <c r="B64" s="158"/>
      <c r="C64" s="159"/>
      <c r="D64" s="160" t="s">
        <v>120</v>
      </c>
      <c r="E64" s="161"/>
      <c r="F64" s="161"/>
      <c r="G64" s="161"/>
      <c r="H64" s="161"/>
      <c r="I64" s="162"/>
      <c r="J64" s="163">
        <f>J129</f>
        <v>0</v>
      </c>
      <c r="K64" s="164"/>
    </row>
    <row r="65" spans="2:11" s="8" customFormat="1" ht="19.9" customHeight="1">
      <c r="B65" s="158"/>
      <c r="C65" s="159"/>
      <c r="D65" s="160" t="s">
        <v>121</v>
      </c>
      <c r="E65" s="161"/>
      <c r="F65" s="161"/>
      <c r="G65" s="161"/>
      <c r="H65" s="161"/>
      <c r="I65" s="162"/>
      <c r="J65" s="163">
        <f>J143</f>
        <v>0</v>
      </c>
      <c r="K65" s="164"/>
    </row>
    <row r="66" spans="2:11" s="8" customFormat="1" ht="14.85" customHeight="1">
      <c r="B66" s="158"/>
      <c r="C66" s="159"/>
      <c r="D66" s="160" t="s">
        <v>122</v>
      </c>
      <c r="E66" s="161"/>
      <c r="F66" s="161"/>
      <c r="G66" s="161"/>
      <c r="H66" s="161"/>
      <c r="I66" s="162"/>
      <c r="J66" s="163">
        <f>J144</f>
        <v>0</v>
      </c>
      <c r="K66" s="164"/>
    </row>
    <row r="67" spans="2:11" s="8" customFormat="1" ht="14.85" customHeight="1">
      <c r="B67" s="158"/>
      <c r="C67" s="159"/>
      <c r="D67" s="160" t="s">
        <v>123</v>
      </c>
      <c r="E67" s="161"/>
      <c r="F67" s="161"/>
      <c r="G67" s="161"/>
      <c r="H67" s="161"/>
      <c r="I67" s="162"/>
      <c r="J67" s="163">
        <f>J162</f>
        <v>0</v>
      </c>
      <c r="K67" s="164"/>
    </row>
    <row r="68" spans="2:11" s="8" customFormat="1" ht="19.9" customHeight="1">
      <c r="B68" s="158"/>
      <c r="C68" s="159"/>
      <c r="D68" s="160" t="s">
        <v>124</v>
      </c>
      <c r="E68" s="161"/>
      <c r="F68" s="161"/>
      <c r="G68" s="161"/>
      <c r="H68" s="161"/>
      <c r="I68" s="162"/>
      <c r="J68" s="163">
        <f>J195</f>
        <v>0</v>
      </c>
      <c r="K68" s="164"/>
    </row>
    <row r="69" spans="2:11" s="1" customFormat="1" ht="21.75" customHeight="1">
      <c r="B69" s="42"/>
      <c r="C69" s="43"/>
      <c r="D69" s="43"/>
      <c r="E69" s="43"/>
      <c r="F69" s="43"/>
      <c r="G69" s="43"/>
      <c r="H69" s="43"/>
      <c r="I69" s="119"/>
      <c r="J69" s="43"/>
      <c r="K69" s="46"/>
    </row>
    <row r="70" spans="2:11" s="1" customFormat="1" ht="6.95" customHeight="1">
      <c r="B70" s="57"/>
      <c r="C70" s="58"/>
      <c r="D70" s="58"/>
      <c r="E70" s="58"/>
      <c r="F70" s="58"/>
      <c r="G70" s="58"/>
      <c r="H70" s="58"/>
      <c r="I70" s="141"/>
      <c r="J70" s="58"/>
      <c r="K70" s="59"/>
    </row>
    <row r="74" spans="2:12" s="1" customFormat="1" ht="6.95" customHeight="1">
      <c r="B74" s="60"/>
      <c r="C74" s="61"/>
      <c r="D74" s="61"/>
      <c r="E74" s="61"/>
      <c r="F74" s="61"/>
      <c r="G74" s="61"/>
      <c r="H74" s="61"/>
      <c r="I74" s="144"/>
      <c r="J74" s="61"/>
      <c r="K74" s="61"/>
      <c r="L74" s="62"/>
    </row>
    <row r="75" spans="2:12" s="1" customFormat="1" ht="36.95" customHeight="1">
      <c r="B75" s="42"/>
      <c r="C75" s="63" t="s">
        <v>125</v>
      </c>
      <c r="D75" s="64"/>
      <c r="E75" s="64"/>
      <c r="F75" s="64"/>
      <c r="G75" s="64"/>
      <c r="H75" s="64"/>
      <c r="I75" s="165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65"/>
      <c r="J76" s="64"/>
      <c r="K76" s="64"/>
      <c r="L76" s="62"/>
    </row>
    <row r="77" spans="2:12" s="1" customFormat="1" ht="14.45" customHeight="1">
      <c r="B77" s="42"/>
      <c r="C77" s="66" t="s">
        <v>18</v>
      </c>
      <c r="D77" s="64"/>
      <c r="E77" s="64"/>
      <c r="F77" s="64"/>
      <c r="G77" s="64"/>
      <c r="H77" s="64"/>
      <c r="I77" s="165"/>
      <c r="J77" s="64"/>
      <c r="K77" s="64"/>
      <c r="L77" s="62"/>
    </row>
    <row r="78" spans="2:12" s="1" customFormat="1" ht="20.45" customHeight="1">
      <c r="B78" s="42"/>
      <c r="C78" s="64"/>
      <c r="D78" s="64"/>
      <c r="E78" s="389" t="str">
        <f>E7</f>
        <v>ZŠ a MŠ Kosmonautů 177,Děčín - ÚPRAVA ZAHRADY MŠ</v>
      </c>
      <c r="F78" s="390"/>
      <c r="G78" s="390"/>
      <c r="H78" s="390"/>
      <c r="I78" s="165"/>
      <c r="J78" s="64"/>
      <c r="K78" s="64"/>
      <c r="L78" s="62"/>
    </row>
    <row r="79" spans="2:12" s="1" customFormat="1" ht="14.45" customHeight="1">
      <c r="B79" s="42"/>
      <c r="C79" s="66" t="s">
        <v>106</v>
      </c>
      <c r="D79" s="64"/>
      <c r="E79" s="64"/>
      <c r="F79" s="64"/>
      <c r="G79" s="64"/>
      <c r="H79" s="64"/>
      <c r="I79" s="165"/>
      <c r="J79" s="64"/>
      <c r="K79" s="64"/>
      <c r="L79" s="62"/>
    </row>
    <row r="80" spans="2:12" s="1" customFormat="1" ht="22.15" customHeight="1">
      <c r="B80" s="42"/>
      <c r="C80" s="64"/>
      <c r="D80" s="64"/>
      <c r="E80" s="379" t="str">
        <f>E9</f>
        <v>1 - OPRAVA CHODNÍKŮ bez chodníčku a plochy u zahr.domku, bez plochy na sušení prádla</v>
      </c>
      <c r="F80" s="391"/>
      <c r="G80" s="391"/>
      <c r="H80" s="391"/>
      <c r="I80" s="165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65"/>
      <c r="J81" s="64"/>
      <c r="K81" s="64"/>
      <c r="L81" s="62"/>
    </row>
    <row r="82" spans="2:12" s="1" customFormat="1" ht="18" customHeight="1">
      <c r="B82" s="42"/>
      <c r="C82" s="66" t="s">
        <v>24</v>
      </c>
      <c r="D82" s="64"/>
      <c r="E82" s="64"/>
      <c r="F82" s="166" t="str">
        <f>F12</f>
        <v>DĚČÍN BŘEZINY</v>
      </c>
      <c r="G82" s="64"/>
      <c r="H82" s="64"/>
      <c r="I82" s="167" t="s">
        <v>26</v>
      </c>
      <c r="J82" s="74" t="str">
        <f>IF(J12="","",J12)</f>
        <v>3.4.2017</v>
      </c>
      <c r="K82" s="64"/>
      <c r="L82" s="62"/>
    </row>
    <row r="83" spans="2:12" s="1" customFormat="1" ht="6.95" customHeight="1">
      <c r="B83" s="42"/>
      <c r="C83" s="64"/>
      <c r="D83" s="64"/>
      <c r="E83" s="64"/>
      <c r="F83" s="64"/>
      <c r="G83" s="64"/>
      <c r="H83" s="64"/>
      <c r="I83" s="165"/>
      <c r="J83" s="64"/>
      <c r="K83" s="64"/>
      <c r="L83" s="62"/>
    </row>
    <row r="84" spans="2:12" s="1" customFormat="1" ht="15">
      <c r="B84" s="42"/>
      <c r="C84" s="66" t="s">
        <v>30</v>
      </c>
      <c r="D84" s="64"/>
      <c r="E84" s="64"/>
      <c r="F84" s="166" t="str">
        <f>E15</f>
        <v>ZŠ a MŠ Kosmonautů 177, Děčín 27</v>
      </c>
      <c r="G84" s="64"/>
      <c r="H84" s="64"/>
      <c r="I84" s="167" t="s">
        <v>37</v>
      </c>
      <c r="J84" s="166" t="str">
        <f>E21</f>
        <v>bez DPH</v>
      </c>
      <c r="K84" s="64"/>
      <c r="L84" s="62"/>
    </row>
    <row r="85" spans="2:12" s="1" customFormat="1" ht="14.45" customHeight="1">
      <c r="B85" s="42"/>
      <c r="C85" s="66" t="s">
        <v>35</v>
      </c>
      <c r="D85" s="64"/>
      <c r="E85" s="64"/>
      <c r="F85" s="166" t="str">
        <f>IF(E18="","",E18)</f>
        <v/>
      </c>
      <c r="G85" s="64"/>
      <c r="H85" s="64"/>
      <c r="I85" s="165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65"/>
      <c r="J86" s="64"/>
      <c r="K86" s="64"/>
      <c r="L86" s="62"/>
    </row>
    <row r="87" spans="2:20" s="9" customFormat="1" ht="29.25" customHeight="1">
      <c r="B87" s="168"/>
      <c r="C87" s="169" t="s">
        <v>126</v>
      </c>
      <c r="D87" s="170" t="s">
        <v>61</v>
      </c>
      <c r="E87" s="170" t="s">
        <v>57</v>
      </c>
      <c r="F87" s="170" t="s">
        <v>127</v>
      </c>
      <c r="G87" s="170" t="s">
        <v>128</v>
      </c>
      <c r="H87" s="170" t="s">
        <v>129</v>
      </c>
      <c r="I87" s="171" t="s">
        <v>130</v>
      </c>
      <c r="J87" s="170" t="s">
        <v>110</v>
      </c>
      <c r="K87" s="172" t="s">
        <v>131</v>
      </c>
      <c r="L87" s="173"/>
      <c r="M87" s="82" t="s">
        <v>132</v>
      </c>
      <c r="N87" s="83" t="s">
        <v>46</v>
      </c>
      <c r="O87" s="83" t="s">
        <v>133</v>
      </c>
      <c r="P87" s="83" t="s">
        <v>134</v>
      </c>
      <c r="Q87" s="83" t="s">
        <v>135</v>
      </c>
      <c r="R87" s="83" t="s">
        <v>136</v>
      </c>
      <c r="S87" s="83" t="s">
        <v>137</v>
      </c>
      <c r="T87" s="84" t="s">
        <v>138</v>
      </c>
    </row>
    <row r="88" spans="2:63" s="1" customFormat="1" ht="29.25" customHeight="1">
      <c r="B88" s="42"/>
      <c r="C88" s="88" t="s">
        <v>111</v>
      </c>
      <c r="D88" s="64"/>
      <c r="E88" s="64"/>
      <c r="F88" s="64"/>
      <c r="G88" s="64"/>
      <c r="H88" s="64"/>
      <c r="I88" s="165"/>
      <c r="J88" s="174">
        <f>BK88</f>
        <v>0</v>
      </c>
      <c r="K88" s="64"/>
      <c r="L88" s="62"/>
      <c r="M88" s="85"/>
      <c r="N88" s="86"/>
      <c r="O88" s="86"/>
      <c r="P88" s="175">
        <f>P89</f>
        <v>0</v>
      </c>
      <c r="Q88" s="86"/>
      <c r="R88" s="175">
        <f>R89</f>
        <v>77.99591005</v>
      </c>
      <c r="S88" s="86"/>
      <c r="T88" s="176">
        <f>T89</f>
        <v>201.420625</v>
      </c>
      <c r="AT88" s="24" t="s">
        <v>75</v>
      </c>
      <c r="AU88" s="24" t="s">
        <v>112</v>
      </c>
      <c r="BK88" s="177">
        <f>BK89</f>
        <v>0</v>
      </c>
    </row>
    <row r="89" spans="2:63" s="10" customFormat="1" ht="37.35" customHeight="1">
      <c r="B89" s="178"/>
      <c r="C89" s="179"/>
      <c r="D89" s="180" t="s">
        <v>75</v>
      </c>
      <c r="E89" s="181" t="s">
        <v>139</v>
      </c>
      <c r="F89" s="181" t="s">
        <v>140</v>
      </c>
      <c r="G89" s="179"/>
      <c r="H89" s="179"/>
      <c r="I89" s="182"/>
      <c r="J89" s="183">
        <f>BK89</f>
        <v>0</v>
      </c>
      <c r="K89" s="179"/>
      <c r="L89" s="184"/>
      <c r="M89" s="185"/>
      <c r="N89" s="186"/>
      <c r="O89" s="186"/>
      <c r="P89" s="187">
        <f>P90+P128+P143+P195</f>
        <v>0</v>
      </c>
      <c r="Q89" s="186"/>
      <c r="R89" s="187">
        <f>R90+R128+R143+R195</f>
        <v>77.99591005</v>
      </c>
      <c r="S89" s="186"/>
      <c r="T89" s="188">
        <f>T90+T128+T143+T195</f>
        <v>201.420625</v>
      </c>
      <c r="AR89" s="189" t="s">
        <v>81</v>
      </c>
      <c r="AT89" s="190" t="s">
        <v>75</v>
      </c>
      <c r="AU89" s="190" t="s">
        <v>76</v>
      </c>
      <c r="AY89" s="189" t="s">
        <v>141</v>
      </c>
      <c r="BK89" s="191">
        <f>BK90+BK128+BK143+BK195</f>
        <v>0</v>
      </c>
    </row>
    <row r="90" spans="2:63" s="10" customFormat="1" ht="19.9" customHeight="1">
      <c r="B90" s="178"/>
      <c r="C90" s="179"/>
      <c r="D90" s="180" t="s">
        <v>75</v>
      </c>
      <c r="E90" s="192" t="s">
        <v>81</v>
      </c>
      <c r="F90" s="192" t="s">
        <v>142</v>
      </c>
      <c r="G90" s="179"/>
      <c r="H90" s="179"/>
      <c r="I90" s="182"/>
      <c r="J90" s="193">
        <f>BK90</f>
        <v>0</v>
      </c>
      <c r="K90" s="179"/>
      <c r="L90" s="184"/>
      <c r="M90" s="185"/>
      <c r="N90" s="186"/>
      <c r="O90" s="186"/>
      <c r="P90" s="187">
        <f>P91+P98+P106+P110</f>
        <v>0</v>
      </c>
      <c r="Q90" s="186"/>
      <c r="R90" s="187">
        <f>R91+R98+R106+R110</f>
        <v>0.002653</v>
      </c>
      <c r="S90" s="186"/>
      <c r="T90" s="188">
        <f>T91+T98+T106+T110</f>
        <v>0</v>
      </c>
      <c r="AR90" s="189" t="s">
        <v>81</v>
      </c>
      <c r="AT90" s="190" t="s">
        <v>75</v>
      </c>
      <c r="AU90" s="190" t="s">
        <v>81</v>
      </c>
      <c r="AY90" s="189" t="s">
        <v>141</v>
      </c>
      <c r="BK90" s="191">
        <f>BK91+BK98+BK106+BK110</f>
        <v>0</v>
      </c>
    </row>
    <row r="91" spans="2:63" s="10" customFormat="1" ht="14.85" customHeight="1">
      <c r="B91" s="178"/>
      <c r="C91" s="179"/>
      <c r="D91" s="194" t="s">
        <v>75</v>
      </c>
      <c r="E91" s="195" t="s">
        <v>143</v>
      </c>
      <c r="F91" s="195" t="s">
        <v>144</v>
      </c>
      <c r="G91" s="179"/>
      <c r="H91" s="179"/>
      <c r="I91" s="182"/>
      <c r="J91" s="196">
        <f>BK91</f>
        <v>0</v>
      </c>
      <c r="K91" s="179"/>
      <c r="L91" s="184"/>
      <c r="M91" s="185"/>
      <c r="N91" s="186"/>
      <c r="O91" s="186"/>
      <c r="P91" s="187">
        <f>SUM(P92:P97)</f>
        <v>0</v>
      </c>
      <c r="Q91" s="186"/>
      <c r="R91" s="187">
        <f>SUM(R92:R97)</f>
        <v>9E-05</v>
      </c>
      <c r="S91" s="186"/>
      <c r="T91" s="188">
        <f>SUM(T92:T97)</f>
        <v>0</v>
      </c>
      <c r="AR91" s="189" t="s">
        <v>81</v>
      </c>
      <c r="AT91" s="190" t="s">
        <v>75</v>
      </c>
      <c r="AU91" s="190" t="s">
        <v>85</v>
      </c>
      <c r="AY91" s="189" t="s">
        <v>141</v>
      </c>
      <c r="BK91" s="191">
        <f>SUM(BK92:BK97)</f>
        <v>0</v>
      </c>
    </row>
    <row r="92" spans="2:65" s="1" customFormat="1" ht="28.9" customHeight="1">
      <c r="B92" s="42"/>
      <c r="C92" s="197" t="s">
        <v>81</v>
      </c>
      <c r="D92" s="197" t="s">
        <v>145</v>
      </c>
      <c r="E92" s="198" t="s">
        <v>146</v>
      </c>
      <c r="F92" s="199" t="s">
        <v>147</v>
      </c>
      <c r="G92" s="200" t="s">
        <v>148</v>
      </c>
      <c r="H92" s="201">
        <v>1</v>
      </c>
      <c r="I92" s="202"/>
      <c r="J92" s="203">
        <f>ROUND(I92*H92,2)</f>
        <v>0</v>
      </c>
      <c r="K92" s="199" t="s">
        <v>149</v>
      </c>
      <c r="L92" s="62"/>
      <c r="M92" s="204" t="s">
        <v>32</v>
      </c>
      <c r="N92" s="205" t="s">
        <v>47</v>
      </c>
      <c r="O92" s="43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AR92" s="24" t="s">
        <v>91</v>
      </c>
      <c r="AT92" s="24" t="s">
        <v>145</v>
      </c>
      <c r="AU92" s="24" t="s">
        <v>88</v>
      </c>
      <c r="AY92" s="24" t="s">
        <v>141</v>
      </c>
      <c r="BE92" s="208">
        <f>IF(N92="základní",J92,0)</f>
        <v>0</v>
      </c>
      <c r="BF92" s="208">
        <f>IF(N92="snížená",J92,0)</f>
        <v>0</v>
      </c>
      <c r="BG92" s="208">
        <f>IF(N92="zákl. přenesená",J92,0)</f>
        <v>0</v>
      </c>
      <c r="BH92" s="208">
        <f>IF(N92="sníž. přenesená",J92,0)</f>
        <v>0</v>
      </c>
      <c r="BI92" s="208">
        <f>IF(N92="nulová",J92,0)</f>
        <v>0</v>
      </c>
      <c r="BJ92" s="24" t="s">
        <v>81</v>
      </c>
      <c r="BK92" s="208">
        <f>ROUND(I92*H92,2)</f>
        <v>0</v>
      </c>
      <c r="BL92" s="24" t="s">
        <v>91</v>
      </c>
      <c r="BM92" s="24" t="s">
        <v>150</v>
      </c>
    </row>
    <row r="93" spans="2:51" s="11" customFormat="1" ht="13.5">
      <c r="B93" s="209"/>
      <c r="C93" s="210"/>
      <c r="D93" s="211" t="s">
        <v>151</v>
      </c>
      <c r="E93" s="212" t="s">
        <v>32</v>
      </c>
      <c r="F93" s="213" t="s">
        <v>152</v>
      </c>
      <c r="G93" s="210"/>
      <c r="H93" s="214">
        <v>1</v>
      </c>
      <c r="I93" s="215"/>
      <c r="J93" s="210"/>
      <c r="K93" s="210"/>
      <c r="L93" s="216"/>
      <c r="M93" s="217"/>
      <c r="N93" s="218"/>
      <c r="O93" s="218"/>
      <c r="P93" s="218"/>
      <c r="Q93" s="218"/>
      <c r="R93" s="218"/>
      <c r="S93" s="218"/>
      <c r="T93" s="219"/>
      <c r="AT93" s="220" t="s">
        <v>151</v>
      </c>
      <c r="AU93" s="220" t="s">
        <v>88</v>
      </c>
      <c r="AV93" s="11" t="s">
        <v>85</v>
      </c>
      <c r="AW93" s="11" t="s">
        <v>39</v>
      </c>
      <c r="AX93" s="11" t="s">
        <v>81</v>
      </c>
      <c r="AY93" s="220" t="s">
        <v>141</v>
      </c>
    </row>
    <row r="94" spans="2:65" s="1" customFormat="1" ht="28.9" customHeight="1">
      <c r="B94" s="42"/>
      <c r="C94" s="197" t="s">
        <v>85</v>
      </c>
      <c r="D94" s="197" t="s">
        <v>145</v>
      </c>
      <c r="E94" s="198" t="s">
        <v>153</v>
      </c>
      <c r="F94" s="199" t="s">
        <v>154</v>
      </c>
      <c r="G94" s="200" t="s">
        <v>148</v>
      </c>
      <c r="H94" s="201">
        <v>1</v>
      </c>
      <c r="I94" s="202"/>
      <c r="J94" s="203">
        <f>ROUND(I94*H94,2)</f>
        <v>0</v>
      </c>
      <c r="K94" s="199" t="s">
        <v>149</v>
      </c>
      <c r="L94" s="62"/>
      <c r="M94" s="204" t="s">
        <v>32</v>
      </c>
      <c r="N94" s="205" t="s">
        <v>47</v>
      </c>
      <c r="O94" s="43"/>
      <c r="P94" s="206">
        <f>O94*H94</f>
        <v>0</v>
      </c>
      <c r="Q94" s="206">
        <v>9E-05</v>
      </c>
      <c r="R94" s="206">
        <f>Q94*H94</f>
        <v>9E-05</v>
      </c>
      <c r="S94" s="206">
        <v>0</v>
      </c>
      <c r="T94" s="207">
        <f>S94*H94</f>
        <v>0</v>
      </c>
      <c r="AR94" s="24" t="s">
        <v>91</v>
      </c>
      <c r="AT94" s="24" t="s">
        <v>145</v>
      </c>
      <c r="AU94" s="24" t="s">
        <v>88</v>
      </c>
      <c r="AY94" s="24" t="s">
        <v>141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24" t="s">
        <v>81</v>
      </c>
      <c r="BK94" s="208">
        <f>ROUND(I94*H94,2)</f>
        <v>0</v>
      </c>
      <c r="BL94" s="24" t="s">
        <v>91</v>
      </c>
      <c r="BM94" s="24" t="s">
        <v>155</v>
      </c>
    </row>
    <row r="95" spans="2:65" s="1" customFormat="1" ht="40.15" customHeight="1">
      <c r="B95" s="42"/>
      <c r="C95" s="197" t="s">
        <v>88</v>
      </c>
      <c r="D95" s="197" t="s">
        <v>145</v>
      </c>
      <c r="E95" s="198" t="s">
        <v>156</v>
      </c>
      <c r="F95" s="199" t="s">
        <v>157</v>
      </c>
      <c r="G95" s="200" t="s">
        <v>148</v>
      </c>
      <c r="H95" s="201">
        <v>1</v>
      </c>
      <c r="I95" s="202"/>
      <c r="J95" s="203">
        <f>ROUND(I95*H95,2)</f>
        <v>0</v>
      </c>
      <c r="K95" s="199" t="s">
        <v>149</v>
      </c>
      <c r="L95" s="62"/>
      <c r="M95" s="204" t="s">
        <v>32</v>
      </c>
      <c r="N95" s="205" t="s">
        <v>47</v>
      </c>
      <c r="O95" s="43"/>
      <c r="P95" s="206">
        <f>O95*H95</f>
        <v>0</v>
      </c>
      <c r="Q95" s="206">
        <v>0</v>
      </c>
      <c r="R95" s="206">
        <f>Q95*H95</f>
        <v>0</v>
      </c>
      <c r="S95" s="206">
        <v>0</v>
      </c>
      <c r="T95" s="207">
        <f>S95*H95</f>
        <v>0</v>
      </c>
      <c r="AR95" s="24" t="s">
        <v>91</v>
      </c>
      <c r="AT95" s="24" t="s">
        <v>145</v>
      </c>
      <c r="AU95" s="24" t="s">
        <v>88</v>
      </c>
      <c r="AY95" s="24" t="s">
        <v>141</v>
      </c>
      <c r="BE95" s="208">
        <f>IF(N95="základní",J95,0)</f>
        <v>0</v>
      </c>
      <c r="BF95" s="208">
        <f>IF(N95="snížená",J95,0)</f>
        <v>0</v>
      </c>
      <c r="BG95" s="208">
        <f>IF(N95="zákl. přenesená",J95,0)</f>
        <v>0</v>
      </c>
      <c r="BH95" s="208">
        <f>IF(N95="sníž. přenesená",J95,0)</f>
        <v>0</v>
      </c>
      <c r="BI95" s="208">
        <f>IF(N95="nulová",J95,0)</f>
        <v>0</v>
      </c>
      <c r="BJ95" s="24" t="s">
        <v>81</v>
      </c>
      <c r="BK95" s="208">
        <f>ROUND(I95*H95,2)</f>
        <v>0</v>
      </c>
      <c r="BL95" s="24" t="s">
        <v>91</v>
      </c>
      <c r="BM95" s="24" t="s">
        <v>158</v>
      </c>
    </row>
    <row r="96" spans="2:65" s="1" customFormat="1" ht="40.15" customHeight="1">
      <c r="B96" s="42"/>
      <c r="C96" s="197" t="s">
        <v>91</v>
      </c>
      <c r="D96" s="197" t="s">
        <v>145</v>
      </c>
      <c r="E96" s="198" t="s">
        <v>159</v>
      </c>
      <c r="F96" s="199" t="s">
        <v>160</v>
      </c>
      <c r="G96" s="200" t="s">
        <v>148</v>
      </c>
      <c r="H96" s="201">
        <v>1</v>
      </c>
      <c r="I96" s="202"/>
      <c r="J96" s="203">
        <f>ROUND(I96*H96,2)</f>
        <v>0</v>
      </c>
      <c r="K96" s="199" t="s">
        <v>149</v>
      </c>
      <c r="L96" s="62"/>
      <c r="M96" s="204" t="s">
        <v>32</v>
      </c>
      <c r="N96" s="205" t="s">
        <v>47</v>
      </c>
      <c r="O96" s="43"/>
      <c r="P96" s="206">
        <f>O96*H96</f>
        <v>0</v>
      </c>
      <c r="Q96" s="206">
        <v>0</v>
      </c>
      <c r="R96" s="206">
        <f>Q96*H96</f>
        <v>0</v>
      </c>
      <c r="S96" s="206">
        <v>0</v>
      </c>
      <c r="T96" s="207">
        <f>S96*H96</f>
        <v>0</v>
      </c>
      <c r="AR96" s="24" t="s">
        <v>91</v>
      </c>
      <c r="AT96" s="24" t="s">
        <v>145</v>
      </c>
      <c r="AU96" s="24" t="s">
        <v>88</v>
      </c>
      <c r="AY96" s="24" t="s">
        <v>141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24" t="s">
        <v>81</v>
      </c>
      <c r="BK96" s="208">
        <f>ROUND(I96*H96,2)</f>
        <v>0</v>
      </c>
      <c r="BL96" s="24" t="s">
        <v>91</v>
      </c>
      <c r="BM96" s="24" t="s">
        <v>161</v>
      </c>
    </row>
    <row r="97" spans="2:65" s="1" customFormat="1" ht="28.9" customHeight="1">
      <c r="B97" s="42"/>
      <c r="C97" s="197" t="s">
        <v>94</v>
      </c>
      <c r="D97" s="197" t="s">
        <v>145</v>
      </c>
      <c r="E97" s="198" t="s">
        <v>162</v>
      </c>
      <c r="F97" s="199" t="s">
        <v>163</v>
      </c>
      <c r="G97" s="200" t="s">
        <v>148</v>
      </c>
      <c r="H97" s="201">
        <v>1</v>
      </c>
      <c r="I97" s="202"/>
      <c r="J97" s="203">
        <f>ROUND(I97*H97,2)</f>
        <v>0</v>
      </c>
      <c r="K97" s="199" t="s">
        <v>149</v>
      </c>
      <c r="L97" s="62"/>
      <c r="M97" s="204" t="s">
        <v>32</v>
      </c>
      <c r="N97" s="205" t="s">
        <v>47</v>
      </c>
      <c r="O97" s="43"/>
      <c r="P97" s="206">
        <f>O97*H97</f>
        <v>0</v>
      </c>
      <c r="Q97" s="206">
        <v>0</v>
      </c>
      <c r="R97" s="206">
        <f>Q97*H97</f>
        <v>0</v>
      </c>
      <c r="S97" s="206">
        <v>0</v>
      </c>
      <c r="T97" s="207">
        <f>S97*H97</f>
        <v>0</v>
      </c>
      <c r="AR97" s="24" t="s">
        <v>91</v>
      </c>
      <c r="AT97" s="24" t="s">
        <v>145</v>
      </c>
      <c r="AU97" s="24" t="s">
        <v>88</v>
      </c>
      <c r="AY97" s="24" t="s">
        <v>141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24" t="s">
        <v>81</v>
      </c>
      <c r="BK97" s="208">
        <f>ROUND(I97*H97,2)</f>
        <v>0</v>
      </c>
      <c r="BL97" s="24" t="s">
        <v>91</v>
      </c>
      <c r="BM97" s="24" t="s">
        <v>164</v>
      </c>
    </row>
    <row r="98" spans="2:63" s="10" customFormat="1" ht="22.35" customHeight="1">
      <c r="B98" s="178"/>
      <c r="C98" s="179"/>
      <c r="D98" s="194" t="s">
        <v>75</v>
      </c>
      <c r="E98" s="195" t="s">
        <v>165</v>
      </c>
      <c r="F98" s="195" t="s">
        <v>166</v>
      </c>
      <c r="G98" s="179"/>
      <c r="H98" s="179"/>
      <c r="I98" s="182"/>
      <c r="J98" s="196">
        <f>BK98</f>
        <v>0</v>
      </c>
      <c r="K98" s="179"/>
      <c r="L98" s="184"/>
      <c r="M98" s="185"/>
      <c r="N98" s="186"/>
      <c r="O98" s="186"/>
      <c r="P98" s="187">
        <f>SUM(P99:P105)</f>
        <v>0</v>
      </c>
      <c r="Q98" s="186"/>
      <c r="R98" s="187">
        <f>SUM(R99:R105)</f>
        <v>0</v>
      </c>
      <c r="S98" s="186"/>
      <c r="T98" s="188">
        <f>SUM(T99:T105)</f>
        <v>0</v>
      </c>
      <c r="AR98" s="189" t="s">
        <v>81</v>
      </c>
      <c r="AT98" s="190" t="s">
        <v>75</v>
      </c>
      <c r="AU98" s="190" t="s">
        <v>85</v>
      </c>
      <c r="AY98" s="189" t="s">
        <v>141</v>
      </c>
      <c r="BK98" s="191">
        <f>SUM(BK99:BK105)</f>
        <v>0</v>
      </c>
    </row>
    <row r="99" spans="2:65" s="1" customFormat="1" ht="20.45" customHeight="1">
      <c r="B99" s="42"/>
      <c r="C99" s="197" t="s">
        <v>97</v>
      </c>
      <c r="D99" s="197" t="s">
        <v>145</v>
      </c>
      <c r="E99" s="198" t="s">
        <v>167</v>
      </c>
      <c r="F99" s="199" t="s">
        <v>168</v>
      </c>
      <c r="G99" s="200" t="s">
        <v>169</v>
      </c>
      <c r="H99" s="201">
        <v>0.45</v>
      </c>
      <c r="I99" s="202"/>
      <c r="J99" s="203">
        <f>ROUND(I99*H99,2)</f>
        <v>0</v>
      </c>
      <c r="K99" s="199" t="s">
        <v>32</v>
      </c>
      <c r="L99" s="62"/>
      <c r="M99" s="204" t="s">
        <v>32</v>
      </c>
      <c r="N99" s="205" t="s">
        <v>47</v>
      </c>
      <c r="O99" s="43"/>
      <c r="P99" s="206">
        <f>O99*H99</f>
        <v>0</v>
      </c>
      <c r="Q99" s="206">
        <v>0</v>
      </c>
      <c r="R99" s="206">
        <f>Q99*H99</f>
        <v>0</v>
      </c>
      <c r="S99" s="206">
        <v>0</v>
      </c>
      <c r="T99" s="207">
        <f>S99*H99</f>
        <v>0</v>
      </c>
      <c r="AR99" s="24" t="s">
        <v>91</v>
      </c>
      <c r="AT99" s="24" t="s">
        <v>145</v>
      </c>
      <c r="AU99" s="24" t="s">
        <v>88</v>
      </c>
      <c r="AY99" s="24" t="s">
        <v>141</v>
      </c>
      <c r="BE99" s="208">
        <f>IF(N99="základní",J99,0)</f>
        <v>0</v>
      </c>
      <c r="BF99" s="208">
        <f>IF(N99="snížená",J99,0)</f>
        <v>0</v>
      </c>
      <c r="BG99" s="208">
        <f>IF(N99="zákl. přenesená",J99,0)</f>
        <v>0</v>
      </c>
      <c r="BH99" s="208">
        <f>IF(N99="sníž. přenesená",J99,0)</f>
        <v>0</v>
      </c>
      <c r="BI99" s="208">
        <f>IF(N99="nulová",J99,0)</f>
        <v>0</v>
      </c>
      <c r="BJ99" s="24" t="s">
        <v>81</v>
      </c>
      <c r="BK99" s="208">
        <f>ROUND(I99*H99,2)</f>
        <v>0</v>
      </c>
      <c r="BL99" s="24" t="s">
        <v>91</v>
      </c>
      <c r="BM99" s="24" t="s">
        <v>170</v>
      </c>
    </row>
    <row r="100" spans="2:51" s="12" customFormat="1" ht="13.5">
      <c r="B100" s="221"/>
      <c r="C100" s="222"/>
      <c r="D100" s="223" t="s">
        <v>151</v>
      </c>
      <c r="E100" s="224" t="s">
        <v>32</v>
      </c>
      <c r="F100" s="225" t="s">
        <v>171</v>
      </c>
      <c r="G100" s="222"/>
      <c r="H100" s="226" t="s">
        <v>32</v>
      </c>
      <c r="I100" s="227"/>
      <c r="J100" s="222"/>
      <c r="K100" s="222"/>
      <c r="L100" s="228"/>
      <c r="M100" s="229"/>
      <c r="N100" s="230"/>
      <c r="O100" s="230"/>
      <c r="P100" s="230"/>
      <c r="Q100" s="230"/>
      <c r="R100" s="230"/>
      <c r="S100" s="230"/>
      <c r="T100" s="231"/>
      <c r="AT100" s="232" t="s">
        <v>151</v>
      </c>
      <c r="AU100" s="232" t="s">
        <v>88</v>
      </c>
      <c r="AV100" s="12" t="s">
        <v>81</v>
      </c>
      <c r="AW100" s="12" t="s">
        <v>39</v>
      </c>
      <c r="AX100" s="12" t="s">
        <v>76</v>
      </c>
      <c r="AY100" s="232" t="s">
        <v>141</v>
      </c>
    </row>
    <row r="101" spans="2:51" s="11" customFormat="1" ht="13.5">
      <c r="B101" s="209"/>
      <c r="C101" s="210"/>
      <c r="D101" s="211" t="s">
        <v>151</v>
      </c>
      <c r="E101" s="212" t="s">
        <v>32</v>
      </c>
      <c r="F101" s="213" t="s">
        <v>172</v>
      </c>
      <c r="G101" s="210"/>
      <c r="H101" s="214">
        <v>0.45</v>
      </c>
      <c r="I101" s="215"/>
      <c r="J101" s="210"/>
      <c r="K101" s="210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151</v>
      </c>
      <c r="AU101" s="220" t="s">
        <v>88</v>
      </c>
      <c r="AV101" s="11" t="s">
        <v>85</v>
      </c>
      <c r="AW101" s="11" t="s">
        <v>39</v>
      </c>
      <c r="AX101" s="11" t="s">
        <v>81</v>
      </c>
      <c r="AY101" s="220" t="s">
        <v>141</v>
      </c>
    </row>
    <row r="102" spans="2:65" s="1" customFormat="1" ht="28.9" customHeight="1">
      <c r="B102" s="42"/>
      <c r="C102" s="197" t="s">
        <v>173</v>
      </c>
      <c r="D102" s="197" t="s">
        <v>145</v>
      </c>
      <c r="E102" s="198" t="s">
        <v>174</v>
      </c>
      <c r="F102" s="199" t="s">
        <v>175</v>
      </c>
      <c r="G102" s="200" t="s">
        <v>169</v>
      </c>
      <c r="H102" s="201">
        <v>32.86</v>
      </c>
      <c r="I102" s="202"/>
      <c r="J102" s="203">
        <f>ROUND(I102*H102,2)</f>
        <v>0</v>
      </c>
      <c r="K102" s="199" t="s">
        <v>149</v>
      </c>
      <c r="L102" s="62"/>
      <c r="M102" s="204" t="s">
        <v>32</v>
      </c>
      <c r="N102" s="205" t="s">
        <v>47</v>
      </c>
      <c r="O102" s="43"/>
      <c r="P102" s="206">
        <f>O102*H102</f>
        <v>0</v>
      </c>
      <c r="Q102" s="206">
        <v>0</v>
      </c>
      <c r="R102" s="206">
        <f>Q102*H102</f>
        <v>0</v>
      </c>
      <c r="S102" s="206">
        <v>0</v>
      </c>
      <c r="T102" s="207">
        <f>S102*H102</f>
        <v>0</v>
      </c>
      <c r="AR102" s="24" t="s">
        <v>91</v>
      </c>
      <c r="AT102" s="24" t="s">
        <v>145</v>
      </c>
      <c r="AU102" s="24" t="s">
        <v>88</v>
      </c>
      <c r="AY102" s="24" t="s">
        <v>141</v>
      </c>
      <c r="BE102" s="208">
        <f>IF(N102="základní",J102,0)</f>
        <v>0</v>
      </c>
      <c r="BF102" s="208">
        <f>IF(N102="snížená",J102,0)</f>
        <v>0</v>
      </c>
      <c r="BG102" s="208">
        <f>IF(N102="zákl. přenesená",J102,0)</f>
        <v>0</v>
      </c>
      <c r="BH102" s="208">
        <f>IF(N102="sníž. přenesená",J102,0)</f>
        <v>0</v>
      </c>
      <c r="BI102" s="208">
        <f>IF(N102="nulová",J102,0)</f>
        <v>0</v>
      </c>
      <c r="BJ102" s="24" t="s">
        <v>81</v>
      </c>
      <c r="BK102" s="208">
        <f>ROUND(I102*H102,2)</f>
        <v>0</v>
      </c>
      <c r="BL102" s="24" t="s">
        <v>91</v>
      </c>
      <c r="BM102" s="24" t="s">
        <v>176</v>
      </c>
    </row>
    <row r="103" spans="2:51" s="12" customFormat="1" ht="13.5">
      <c r="B103" s="221"/>
      <c r="C103" s="222"/>
      <c r="D103" s="223" t="s">
        <v>151</v>
      </c>
      <c r="E103" s="224" t="s">
        <v>32</v>
      </c>
      <c r="F103" s="225" t="s">
        <v>177</v>
      </c>
      <c r="G103" s="222"/>
      <c r="H103" s="226" t="s">
        <v>32</v>
      </c>
      <c r="I103" s="227"/>
      <c r="J103" s="222"/>
      <c r="K103" s="222"/>
      <c r="L103" s="228"/>
      <c r="M103" s="229"/>
      <c r="N103" s="230"/>
      <c r="O103" s="230"/>
      <c r="P103" s="230"/>
      <c r="Q103" s="230"/>
      <c r="R103" s="230"/>
      <c r="S103" s="230"/>
      <c r="T103" s="231"/>
      <c r="AT103" s="232" t="s">
        <v>151</v>
      </c>
      <c r="AU103" s="232" t="s">
        <v>88</v>
      </c>
      <c r="AV103" s="12" t="s">
        <v>81</v>
      </c>
      <c r="AW103" s="12" t="s">
        <v>39</v>
      </c>
      <c r="AX103" s="12" t="s">
        <v>76</v>
      </c>
      <c r="AY103" s="232" t="s">
        <v>141</v>
      </c>
    </row>
    <row r="104" spans="2:51" s="12" customFormat="1" ht="13.5">
      <c r="B104" s="221"/>
      <c r="C104" s="222"/>
      <c r="D104" s="223" t="s">
        <v>151</v>
      </c>
      <c r="E104" s="224" t="s">
        <v>32</v>
      </c>
      <c r="F104" s="225" t="s">
        <v>178</v>
      </c>
      <c r="G104" s="222"/>
      <c r="H104" s="226" t="s">
        <v>32</v>
      </c>
      <c r="I104" s="227"/>
      <c r="J104" s="222"/>
      <c r="K104" s="222"/>
      <c r="L104" s="228"/>
      <c r="M104" s="229"/>
      <c r="N104" s="230"/>
      <c r="O104" s="230"/>
      <c r="P104" s="230"/>
      <c r="Q104" s="230"/>
      <c r="R104" s="230"/>
      <c r="S104" s="230"/>
      <c r="T104" s="231"/>
      <c r="AT104" s="232" t="s">
        <v>151</v>
      </c>
      <c r="AU104" s="232" t="s">
        <v>88</v>
      </c>
      <c r="AV104" s="12" t="s">
        <v>81</v>
      </c>
      <c r="AW104" s="12" t="s">
        <v>39</v>
      </c>
      <c r="AX104" s="12" t="s">
        <v>76</v>
      </c>
      <c r="AY104" s="232" t="s">
        <v>141</v>
      </c>
    </row>
    <row r="105" spans="2:51" s="11" customFormat="1" ht="13.5">
      <c r="B105" s="209"/>
      <c r="C105" s="210"/>
      <c r="D105" s="223" t="s">
        <v>151</v>
      </c>
      <c r="E105" s="233" t="s">
        <v>32</v>
      </c>
      <c r="F105" s="234" t="s">
        <v>179</v>
      </c>
      <c r="G105" s="210"/>
      <c r="H105" s="235">
        <v>32.86</v>
      </c>
      <c r="I105" s="215"/>
      <c r="J105" s="210"/>
      <c r="K105" s="210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151</v>
      </c>
      <c r="AU105" s="220" t="s">
        <v>88</v>
      </c>
      <c r="AV105" s="11" t="s">
        <v>85</v>
      </c>
      <c r="AW105" s="11" t="s">
        <v>39</v>
      </c>
      <c r="AX105" s="11" t="s">
        <v>81</v>
      </c>
      <c r="AY105" s="220" t="s">
        <v>141</v>
      </c>
    </row>
    <row r="106" spans="2:63" s="10" customFormat="1" ht="22.35" customHeight="1">
      <c r="B106" s="178"/>
      <c r="C106" s="179"/>
      <c r="D106" s="194" t="s">
        <v>75</v>
      </c>
      <c r="E106" s="195" t="s">
        <v>180</v>
      </c>
      <c r="F106" s="195" t="s">
        <v>181</v>
      </c>
      <c r="G106" s="179"/>
      <c r="H106" s="179"/>
      <c r="I106" s="182"/>
      <c r="J106" s="196">
        <f>BK106</f>
        <v>0</v>
      </c>
      <c r="K106" s="179"/>
      <c r="L106" s="184"/>
      <c r="M106" s="185"/>
      <c r="N106" s="186"/>
      <c r="O106" s="186"/>
      <c r="P106" s="187">
        <f>SUM(P107:P109)</f>
        <v>0</v>
      </c>
      <c r="Q106" s="186"/>
      <c r="R106" s="187">
        <f>SUM(R107:R109)</f>
        <v>0</v>
      </c>
      <c r="S106" s="186"/>
      <c r="T106" s="188">
        <f>SUM(T107:T109)</f>
        <v>0</v>
      </c>
      <c r="AR106" s="189" t="s">
        <v>81</v>
      </c>
      <c r="AT106" s="190" t="s">
        <v>75</v>
      </c>
      <c r="AU106" s="190" t="s">
        <v>85</v>
      </c>
      <c r="AY106" s="189" t="s">
        <v>141</v>
      </c>
      <c r="BK106" s="191">
        <f>SUM(BK107:BK109)</f>
        <v>0</v>
      </c>
    </row>
    <row r="107" spans="2:65" s="1" customFormat="1" ht="40.15" customHeight="1">
      <c r="B107" s="42"/>
      <c r="C107" s="197" t="s">
        <v>182</v>
      </c>
      <c r="D107" s="197" t="s">
        <v>145</v>
      </c>
      <c r="E107" s="198" t="s">
        <v>183</v>
      </c>
      <c r="F107" s="199" t="s">
        <v>184</v>
      </c>
      <c r="G107" s="200" t="s">
        <v>169</v>
      </c>
      <c r="H107" s="201">
        <v>33.31</v>
      </c>
      <c r="I107" s="202"/>
      <c r="J107" s="203">
        <f>ROUND(I107*H107,2)</f>
        <v>0</v>
      </c>
      <c r="K107" s="199" t="s">
        <v>149</v>
      </c>
      <c r="L107" s="62"/>
      <c r="M107" s="204" t="s">
        <v>32</v>
      </c>
      <c r="N107" s="205" t="s">
        <v>47</v>
      </c>
      <c r="O107" s="43"/>
      <c r="P107" s="206">
        <f>O107*H107</f>
        <v>0</v>
      </c>
      <c r="Q107" s="206">
        <v>0</v>
      </c>
      <c r="R107" s="206">
        <f>Q107*H107</f>
        <v>0</v>
      </c>
      <c r="S107" s="206">
        <v>0</v>
      </c>
      <c r="T107" s="207">
        <f>S107*H107</f>
        <v>0</v>
      </c>
      <c r="AR107" s="24" t="s">
        <v>91</v>
      </c>
      <c r="AT107" s="24" t="s">
        <v>145</v>
      </c>
      <c r="AU107" s="24" t="s">
        <v>88</v>
      </c>
      <c r="AY107" s="24" t="s">
        <v>141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24" t="s">
        <v>81</v>
      </c>
      <c r="BK107" s="208">
        <f>ROUND(I107*H107,2)</f>
        <v>0</v>
      </c>
      <c r="BL107" s="24" t="s">
        <v>91</v>
      </c>
      <c r="BM107" s="24" t="s">
        <v>185</v>
      </c>
    </row>
    <row r="108" spans="2:51" s="12" customFormat="1" ht="13.5">
      <c r="B108" s="221"/>
      <c r="C108" s="222"/>
      <c r="D108" s="223" t="s">
        <v>151</v>
      </c>
      <c r="E108" s="224" t="s">
        <v>32</v>
      </c>
      <c r="F108" s="225" t="s">
        <v>186</v>
      </c>
      <c r="G108" s="222"/>
      <c r="H108" s="226" t="s">
        <v>32</v>
      </c>
      <c r="I108" s="227"/>
      <c r="J108" s="222"/>
      <c r="K108" s="222"/>
      <c r="L108" s="228"/>
      <c r="M108" s="229"/>
      <c r="N108" s="230"/>
      <c r="O108" s="230"/>
      <c r="P108" s="230"/>
      <c r="Q108" s="230"/>
      <c r="R108" s="230"/>
      <c r="S108" s="230"/>
      <c r="T108" s="231"/>
      <c r="AT108" s="232" t="s">
        <v>151</v>
      </c>
      <c r="AU108" s="232" t="s">
        <v>88</v>
      </c>
      <c r="AV108" s="12" t="s">
        <v>81</v>
      </c>
      <c r="AW108" s="12" t="s">
        <v>39</v>
      </c>
      <c r="AX108" s="12" t="s">
        <v>76</v>
      </c>
      <c r="AY108" s="232" t="s">
        <v>141</v>
      </c>
    </row>
    <row r="109" spans="2:51" s="11" customFormat="1" ht="13.5">
      <c r="B109" s="209"/>
      <c r="C109" s="210"/>
      <c r="D109" s="223" t="s">
        <v>151</v>
      </c>
      <c r="E109" s="233" t="s">
        <v>32</v>
      </c>
      <c r="F109" s="234" t="s">
        <v>187</v>
      </c>
      <c r="G109" s="210"/>
      <c r="H109" s="235">
        <v>33.31</v>
      </c>
      <c r="I109" s="215"/>
      <c r="J109" s="210"/>
      <c r="K109" s="210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151</v>
      </c>
      <c r="AU109" s="220" t="s">
        <v>88</v>
      </c>
      <c r="AV109" s="11" t="s">
        <v>85</v>
      </c>
      <c r="AW109" s="11" t="s">
        <v>39</v>
      </c>
      <c r="AX109" s="11" t="s">
        <v>81</v>
      </c>
      <c r="AY109" s="220" t="s">
        <v>141</v>
      </c>
    </row>
    <row r="110" spans="2:63" s="10" customFormat="1" ht="22.35" customHeight="1">
      <c r="B110" s="178"/>
      <c r="C110" s="179"/>
      <c r="D110" s="194" t="s">
        <v>75</v>
      </c>
      <c r="E110" s="195" t="s">
        <v>188</v>
      </c>
      <c r="F110" s="195" t="s">
        <v>189</v>
      </c>
      <c r="G110" s="179"/>
      <c r="H110" s="179"/>
      <c r="I110" s="182"/>
      <c r="J110" s="196">
        <f>BK110</f>
        <v>0</v>
      </c>
      <c r="K110" s="179"/>
      <c r="L110" s="184"/>
      <c r="M110" s="185"/>
      <c r="N110" s="186"/>
      <c r="O110" s="186"/>
      <c r="P110" s="187">
        <f>SUM(P111:P127)</f>
        <v>0</v>
      </c>
      <c r="Q110" s="186"/>
      <c r="R110" s="187">
        <f>SUM(R111:R127)</f>
        <v>0.002563</v>
      </c>
      <c r="S110" s="186"/>
      <c r="T110" s="188">
        <f>SUM(T111:T127)</f>
        <v>0</v>
      </c>
      <c r="AR110" s="189" t="s">
        <v>81</v>
      </c>
      <c r="AT110" s="190" t="s">
        <v>75</v>
      </c>
      <c r="AU110" s="190" t="s">
        <v>85</v>
      </c>
      <c r="AY110" s="189" t="s">
        <v>141</v>
      </c>
      <c r="BK110" s="191">
        <f>SUM(BK111:BK127)</f>
        <v>0</v>
      </c>
    </row>
    <row r="111" spans="2:65" s="1" customFormat="1" ht="28.9" customHeight="1">
      <c r="B111" s="42"/>
      <c r="C111" s="197" t="s">
        <v>190</v>
      </c>
      <c r="D111" s="197" t="s">
        <v>145</v>
      </c>
      <c r="E111" s="198" t="s">
        <v>191</v>
      </c>
      <c r="F111" s="199" t="s">
        <v>192</v>
      </c>
      <c r="G111" s="200" t="s">
        <v>169</v>
      </c>
      <c r="H111" s="201">
        <v>3.06</v>
      </c>
      <c r="I111" s="202"/>
      <c r="J111" s="203">
        <f>ROUND(I111*H111,2)</f>
        <v>0</v>
      </c>
      <c r="K111" s="199" t="s">
        <v>149</v>
      </c>
      <c r="L111" s="62"/>
      <c r="M111" s="204" t="s">
        <v>32</v>
      </c>
      <c r="N111" s="205" t="s">
        <v>47</v>
      </c>
      <c r="O111" s="43"/>
      <c r="P111" s="206">
        <f>O111*H111</f>
        <v>0</v>
      </c>
      <c r="Q111" s="206">
        <v>0</v>
      </c>
      <c r="R111" s="206">
        <f>Q111*H111</f>
        <v>0</v>
      </c>
      <c r="S111" s="206">
        <v>0</v>
      </c>
      <c r="T111" s="207">
        <f>S111*H111</f>
        <v>0</v>
      </c>
      <c r="AR111" s="24" t="s">
        <v>91</v>
      </c>
      <c r="AT111" s="24" t="s">
        <v>145</v>
      </c>
      <c r="AU111" s="24" t="s">
        <v>88</v>
      </c>
      <c r="AY111" s="24" t="s">
        <v>141</v>
      </c>
      <c r="BE111" s="208">
        <f>IF(N111="základní",J111,0)</f>
        <v>0</v>
      </c>
      <c r="BF111" s="208">
        <f>IF(N111="snížená",J111,0)</f>
        <v>0</v>
      </c>
      <c r="BG111" s="208">
        <f>IF(N111="zákl. přenesená",J111,0)</f>
        <v>0</v>
      </c>
      <c r="BH111" s="208">
        <f>IF(N111="sníž. přenesená",J111,0)</f>
        <v>0</v>
      </c>
      <c r="BI111" s="208">
        <f>IF(N111="nulová",J111,0)</f>
        <v>0</v>
      </c>
      <c r="BJ111" s="24" t="s">
        <v>81</v>
      </c>
      <c r="BK111" s="208">
        <f>ROUND(I111*H111,2)</f>
        <v>0</v>
      </c>
      <c r="BL111" s="24" t="s">
        <v>91</v>
      </c>
      <c r="BM111" s="24" t="s">
        <v>193</v>
      </c>
    </row>
    <row r="112" spans="2:51" s="12" customFormat="1" ht="13.5">
      <c r="B112" s="221"/>
      <c r="C112" s="222"/>
      <c r="D112" s="223" t="s">
        <v>151</v>
      </c>
      <c r="E112" s="224" t="s">
        <v>32</v>
      </c>
      <c r="F112" s="225" t="s">
        <v>194</v>
      </c>
      <c r="G112" s="222"/>
      <c r="H112" s="226" t="s">
        <v>32</v>
      </c>
      <c r="I112" s="227"/>
      <c r="J112" s="222"/>
      <c r="K112" s="222"/>
      <c r="L112" s="228"/>
      <c r="M112" s="229"/>
      <c r="N112" s="230"/>
      <c r="O112" s="230"/>
      <c r="P112" s="230"/>
      <c r="Q112" s="230"/>
      <c r="R112" s="230"/>
      <c r="S112" s="230"/>
      <c r="T112" s="231"/>
      <c r="AT112" s="232" t="s">
        <v>151</v>
      </c>
      <c r="AU112" s="232" t="s">
        <v>88</v>
      </c>
      <c r="AV112" s="12" t="s">
        <v>81</v>
      </c>
      <c r="AW112" s="12" t="s">
        <v>39</v>
      </c>
      <c r="AX112" s="12" t="s">
        <v>76</v>
      </c>
      <c r="AY112" s="232" t="s">
        <v>141</v>
      </c>
    </row>
    <row r="113" spans="2:51" s="11" customFormat="1" ht="13.5">
      <c r="B113" s="209"/>
      <c r="C113" s="210"/>
      <c r="D113" s="223" t="s">
        <v>151</v>
      </c>
      <c r="E113" s="233" t="s">
        <v>32</v>
      </c>
      <c r="F113" s="234" t="s">
        <v>32</v>
      </c>
      <c r="G113" s="210"/>
      <c r="H113" s="235">
        <v>0</v>
      </c>
      <c r="I113" s="215"/>
      <c r="J113" s="210"/>
      <c r="K113" s="210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151</v>
      </c>
      <c r="AU113" s="220" t="s">
        <v>88</v>
      </c>
      <c r="AV113" s="11" t="s">
        <v>85</v>
      </c>
      <c r="AW113" s="11" t="s">
        <v>39</v>
      </c>
      <c r="AX113" s="11" t="s">
        <v>76</v>
      </c>
      <c r="AY113" s="220" t="s">
        <v>141</v>
      </c>
    </row>
    <row r="114" spans="2:51" s="11" customFormat="1" ht="13.5">
      <c r="B114" s="209"/>
      <c r="C114" s="210"/>
      <c r="D114" s="223" t="s">
        <v>151</v>
      </c>
      <c r="E114" s="233" t="s">
        <v>32</v>
      </c>
      <c r="F114" s="234" t="s">
        <v>195</v>
      </c>
      <c r="G114" s="210"/>
      <c r="H114" s="235">
        <v>0.9</v>
      </c>
      <c r="I114" s="215"/>
      <c r="J114" s="210"/>
      <c r="K114" s="210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151</v>
      </c>
      <c r="AU114" s="220" t="s">
        <v>88</v>
      </c>
      <c r="AV114" s="11" t="s">
        <v>85</v>
      </c>
      <c r="AW114" s="11" t="s">
        <v>39</v>
      </c>
      <c r="AX114" s="11" t="s">
        <v>76</v>
      </c>
      <c r="AY114" s="220" t="s">
        <v>141</v>
      </c>
    </row>
    <row r="115" spans="2:51" s="13" customFormat="1" ht="13.5">
      <c r="B115" s="236"/>
      <c r="C115" s="237"/>
      <c r="D115" s="223" t="s">
        <v>151</v>
      </c>
      <c r="E115" s="238" t="s">
        <v>32</v>
      </c>
      <c r="F115" s="239" t="s">
        <v>196</v>
      </c>
      <c r="G115" s="237"/>
      <c r="H115" s="240">
        <v>0.9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AT115" s="246" t="s">
        <v>151</v>
      </c>
      <c r="AU115" s="246" t="s">
        <v>88</v>
      </c>
      <c r="AV115" s="13" t="s">
        <v>88</v>
      </c>
      <c r="AW115" s="13" t="s">
        <v>39</v>
      </c>
      <c r="AX115" s="13" t="s">
        <v>76</v>
      </c>
      <c r="AY115" s="246" t="s">
        <v>141</v>
      </c>
    </row>
    <row r="116" spans="2:51" s="11" customFormat="1" ht="13.5">
      <c r="B116" s="209"/>
      <c r="C116" s="210"/>
      <c r="D116" s="223" t="s">
        <v>151</v>
      </c>
      <c r="E116" s="233" t="s">
        <v>32</v>
      </c>
      <c r="F116" s="234" t="s">
        <v>197</v>
      </c>
      <c r="G116" s="210"/>
      <c r="H116" s="235">
        <v>2.16</v>
      </c>
      <c r="I116" s="215"/>
      <c r="J116" s="210"/>
      <c r="K116" s="210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151</v>
      </c>
      <c r="AU116" s="220" t="s">
        <v>88</v>
      </c>
      <c r="AV116" s="11" t="s">
        <v>85</v>
      </c>
      <c r="AW116" s="11" t="s">
        <v>39</v>
      </c>
      <c r="AX116" s="11" t="s">
        <v>76</v>
      </c>
      <c r="AY116" s="220" t="s">
        <v>141</v>
      </c>
    </row>
    <row r="117" spans="2:51" s="13" customFormat="1" ht="13.5">
      <c r="B117" s="236"/>
      <c r="C117" s="237"/>
      <c r="D117" s="223" t="s">
        <v>151</v>
      </c>
      <c r="E117" s="238" t="s">
        <v>32</v>
      </c>
      <c r="F117" s="239" t="s">
        <v>198</v>
      </c>
      <c r="G117" s="237"/>
      <c r="H117" s="240">
        <v>2.16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AT117" s="246" t="s">
        <v>151</v>
      </c>
      <c r="AU117" s="246" t="s">
        <v>88</v>
      </c>
      <c r="AV117" s="13" t="s">
        <v>88</v>
      </c>
      <c r="AW117" s="13" t="s">
        <v>39</v>
      </c>
      <c r="AX117" s="13" t="s">
        <v>76</v>
      </c>
      <c r="AY117" s="246" t="s">
        <v>141</v>
      </c>
    </row>
    <row r="118" spans="2:51" s="14" customFormat="1" ht="13.5">
      <c r="B118" s="247"/>
      <c r="C118" s="248"/>
      <c r="D118" s="211" t="s">
        <v>151</v>
      </c>
      <c r="E118" s="249" t="s">
        <v>32</v>
      </c>
      <c r="F118" s="250" t="s">
        <v>199</v>
      </c>
      <c r="G118" s="248"/>
      <c r="H118" s="251">
        <v>3.06</v>
      </c>
      <c r="I118" s="252"/>
      <c r="J118" s="248"/>
      <c r="K118" s="248"/>
      <c r="L118" s="253"/>
      <c r="M118" s="254"/>
      <c r="N118" s="255"/>
      <c r="O118" s="255"/>
      <c r="P118" s="255"/>
      <c r="Q118" s="255"/>
      <c r="R118" s="255"/>
      <c r="S118" s="255"/>
      <c r="T118" s="256"/>
      <c r="AT118" s="257" t="s">
        <v>151</v>
      </c>
      <c r="AU118" s="257" t="s">
        <v>88</v>
      </c>
      <c r="AV118" s="14" t="s">
        <v>91</v>
      </c>
      <c r="AW118" s="14" t="s">
        <v>39</v>
      </c>
      <c r="AX118" s="14" t="s">
        <v>81</v>
      </c>
      <c r="AY118" s="257" t="s">
        <v>141</v>
      </c>
    </row>
    <row r="119" spans="2:65" s="1" customFormat="1" ht="40.15" customHeight="1">
      <c r="B119" s="42"/>
      <c r="C119" s="197" t="s">
        <v>200</v>
      </c>
      <c r="D119" s="197" t="s">
        <v>145</v>
      </c>
      <c r="E119" s="198" t="s">
        <v>201</v>
      </c>
      <c r="F119" s="199" t="s">
        <v>202</v>
      </c>
      <c r="G119" s="200" t="s">
        <v>203</v>
      </c>
      <c r="H119" s="201">
        <v>170.88</v>
      </c>
      <c r="I119" s="202"/>
      <c r="J119" s="203">
        <f>ROUND(I119*H119,2)</f>
        <v>0</v>
      </c>
      <c r="K119" s="199" t="s">
        <v>149</v>
      </c>
      <c r="L119" s="62"/>
      <c r="M119" s="204" t="s">
        <v>32</v>
      </c>
      <c r="N119" s="205" t="s">
        <v>47</v>
      </c>
      <c r="O119" s="43"/>
      <c r="P119" s="206">
        <f>O119*H119</f>
        <v>0</v>
      </c>
      <c r="Q119" s="206">
        <v>0</v>
      </c>
      <c r="R119" s="206">
        <f>Q119*H119</f>
        <v>0</v>
      </c>
      <c r="S119" s="206">
        <v>0</v>
      </c>
      <c r="T119" s="207">
        <f>S119*H119</f>
        <v>0</v>
      </c>
      <c r="AR119" s="24" t="s">
        <v>91</v>
      </c>
      <c r="AT119" s="24" t="s">
        <v>145</v>
      </c>
      <c r="AU119" s="24" t="s">
        <v>88</v>
      </c>
      <c r="AY119" s="24" t="s">
        <v>141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24" t="s">
        <v>81</v>
      </c>
      <c r="BK119" s="208">
        <f>ROUND(I119*H119,2)</f>
        <v>0</v>
      </c>
      <c r="BL119" s="24" t="s">
        <v>91</v>
      </c>
      <c r="BM119" s="24" t="s">
        <v>204</v>
      </c>
    </row>
    <row r="120" spans="2:51" s="12" customFormat="1" ht="13.5">
      <c r="B120" s="221"/>
      <c r="C120" s="222"/>
      <c r="D120" s="223" t="s">
        <v>151</v>
      </c>
      <c r="E120" s="224" t="s">
        <v>32</v>
      </c>
      <c r="F120" s="225" t="s">
        <v>177</v>
      </c>
      <c r="G120" s="222"/>
      <c r="H120" s="226" t="s">
        <v>32</v>
      </c>
      <c r="I120" s="227"/>
      <c r="J120" s="222"/>
      <c r="K120" s="222"/>
      <c r="L120" s="228"/>
      <c r="M120" s="229"/>
      <c r="N120" s="230"/>
      <c r="O120" s="230"/>
      <c r="P120" s="230"/>
      <c r="Q120" s="230"/>
      <c r="R120" s="230"/>
      <c r="S120" s="230"/>
      <c r="T120" s="231"/>
      <c r="AT120" s="232" t="s">
        <v>151</v>
      </c>
      <c r="AU120" s="232" t="s">
        <v>88</v>
      </c>
      <c r="AV120" s="12" t="s">
        <v>81</v>
      </c>
      <c r="AW120" s="12" t="s">
        <v>39</v>
      </c>
      <c r="AX120" s="12" t="s">
        <v>76</v>
      </c>
      <c r="AY120" s="232" t="s">
        <v>141</v>
      </c>
    </row>
    <row r="121" spans="2:51" s="12" customFormat="1" ht="13.5">
      <c r="B121" s="221"/>
      <c r="C121" s="222"/>
      <c r="D121" s="223" t="s">
        <v>151</v>
      </c>
      <c r="E121" s="224" t="s">
        <v>32</v>
      </c>
      <c r="F121" s="225" t="s">
        <v>178</v>
      </c>
      <c r="G121" s="222"/>
      <c r="H121" s="226" t="s">
        <v>32</v>
      </c>
      <c r="I121" s="227"/>
      <c r="J121" s="222"/>
      <c r="K121" s="222"/>
      <c r="L121" s="228"/>
      <c r="M121" s="229"/>
      <c r="N121" s="230"/>
      <c r="O121" s="230"/>
      <c r="P121" s="230"/>
      <c r="Q121" s="230"/>
      <c r="R121" s="230"/>
      <c r="S121" s="230"/>
      <c r="T121" s="231"/>
      <c r="AT121" s="232" t="s">
        <v>151</v>
      </c>
      <c r="AU121" s="232" t="s">
        <v>88</v>
      </c>
      <c r="AV121" s="12" t="s">
        <v>81</v>
      </c>
      <c r="AW121" s="12" t="s">
        <v>39</v>
      </c>
      <c r="AX121" s="12" t="s">
        <v>76</v>
      </c>
      <c r="AY121" s="232" t="s">
        <v>141</v>
      </c>
    </row>
    <row r="122" spans="2:51" s="11" customFormat="1" ht="13.5">
      <c r="B122" s="209"/>
      <c r="C122" s="210"/>
      <c r="D122" s="211" t="s">
        <v>151</v>
      </c>
      <c r="E122" s="212" t="s">
        <v>32</v>
      </c>
      <c r="F122" s="213" t="s">
        <v>205</v>
      </c>
      <c r="G122" s="210"/>
      <c r="H122" s="214">
        <v>170.88</v>
      </c>
      <c r="I122" s="215"/>
      <c r="J122" s="210"/>
      <c r="K122" s="210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151</v>
      </c>
      <c r="AU122" s="220" t="s">
        <v>88</v>
      </c>
      <c r="AV122" s="11" t="s">
        <v>85</v>
      </c>
      <c r="AW122" s="11" t="s">
        <v>39</v>
      </c>
      <c r="AX122" s="11" t="s">
        <v>81</v>
      </c>
      <c r="AY122" s="220" t="s">
        <v>141</v>
      </c>
    </row>
    <row r="123" spans="2:65" s="1" customFormat="1" ht="28.9" customHeight="1">
      <c r="B123" s="42"/>
      <c r="C123" s="197" t="s">
        <v>143</v>
      </c>
      <c r="D123" s="197" t="s">
        <v>145</v>
      </c>
      <c r="E123" s="198" t="s">
        <v>206</v>
      </c>
      <c r="F123" s="199" t="s">
        <v>207</v>
      </c>
      <c r="G123" s="200" t="s">
        <v>203</v>
      </c>
      <c r="H123" s="201">
        <v>341.76</v>
      </c>
      <c r="I123" s="202"/>
      <c r="J123" s="203">
        <f>ROUND(I123*H123,2)</f>
        <v>0</v>
      </c>
      <c r="K123" s="199" t="s">
        <v>149</v>
      </c>
      <c r="L123" s="62"/>
      <c r="M123" s="204" t="s">
        <v>32</v>
      </c>
      <c r="N123" s="205" t="s">
        <v>47</v>
      </c>
      <c r="O123" s="43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AR123" s="24" t="s">
        <v>91</v>
      </c>
      <c r="AT123" s="24" t="s">
        <v>145</v>
      </c>
      <c r="AU123" s="24" t="s">
        <v>88</v>
      </c>
      <c r="AY123" s="24" t="s">
        <v>141</v>
      </c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24" t="s">
        <v>81</v>
      </c>
      <c r="BK123" s="208">
        <f>ROUND(I123*H123,2)</f>
        <v>0</v>
      </c>
      <c r="BL123" s="24" t="s">
        <v>91</v>
      </c>
      <c r="BM123" s="24" t="s">
        <v>208</v>
      </c>
    </row>
    <row r="124" spans="2:51" s="12" customFormat="1" ht="13.5">
      <c r="B124" s="221"/>
      <c r="C124" s="222"/>
      <c r="D124" s="223" t="s">
        <v>151</v>
      </c>
      <c r="E124" s="224" t="s">
        <v>32</v>
      </c>
      <c r="F124" s="225" t="s">
        <v>209</v>
      </c>
      <c r="G124" s="222"/>
      <c r="H124" s="226" t="s">
        <v>32</v>
      </c>
      <c r="I124" s="227"/>
      <c r="J124" s="222"/>
      <c r="K124" s="222"/>
      <c r="L124" s="228"/>
      <c r="M124" s="229"/>
      <c r="N124" s="230"/>
      <c r="O124" s="230"/>
      <c r="P124" s="230"/>
      <c r="Q124" s="230"/>
      <c r="R124" s="230"/>
      <c r="S124" s="230"/>
      <c r="T124" s="231"/>
      <c r="AT124" s="232" t="s">
        <v>151</v>
      </c>
      <c r="AU124" s="232" t="s">
        <v>88</v>
      </c>
      <c r="AV124" s="12" t="s">
        <v>81</v>
      </c>
      <c r="AW124" s="12" t="s">
        <v>39</v>
      </c>
      <c r="AX124" s="12" t="s">
        <v>76</v>
      </c>
      <c r="AY124" s="232" t="s">
        <v>141</v>
      </c>
    </row>
    <row r="125" spans="2:51" s="11" customFormat="1" ht="13.5">
      <c r="B125" s="209"/>
      <c r="C125" s="210"/>
      <c r="D125" s="211" t="s">
        <v>151</v>
      </c>
      <c r="E125" s="212" t="s">
        <v>32</v>
      </c>
      <c r="F125" s="213" t="s">
        <v>210</v>
      </c>
      <c r="G125" s="210"/>
      <c r="H125" s="214">
        <v>341.76</v>
      </c>
      <c r="I125" s="215"/>
      <c r="J125" s="210"/>
      <c r="K125" s="210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151</v>
      </c>
      <c r="AU125" s="220" t="s">
        <v>88</v>
      </c>
      <c r="AV125" s="11" t="s">
        <v>85</v>
      </c>
      <c r="AW125" s="11" t="s">
        <v>39</v>
      </c>
      <c r="AX125" s="11" t="s">
        <v>81</v>
      </c>
      <c r="AY125" s="220" t="s">
        <v>141</v>
      </c>
    </row>
    <row r="126" spans="2:65" s="1" customFormat="1" ht="20.45" customHeight="1">
      <c r="B126" s="42"/>
      <c r="C126" s="258" t="s">
        <v>165</v>
      </c>
      <c r="D126" s="258" t="s">
        <v>211</v>
      </c>
      <c r="E126" s="259" t="s">
        <v>212</v>
      </c>
      <c r="F126" s="260" t="s">
        <v>213</v>
      </c>
      <c r="G126" s="261" t="s">
        <v>214</v>
      </c>
      <c r="H126" s="262">
        <v>2.563</v>
      </c>
      <c r="I126" s="263"/>
      <c r="J126" s="264">
        <f>ROUND(I126*H126,2)</f>
        <v>0</v>
      </c>
      <c r="K126" s="260" t="s">
        <v>149</v>
      </c>
      <c r="L126" s="265"/>
      <c r="M126" s="266" t="s">
        <v>32</v>
      </c>
      <c r="N126" s="267" t="s">
        <v>47</v>
      </c>
      <c r="O126" s="43"/>
      <c r="P126" s="206">
        <f>O126*H126</f>
        <v>0</v>
      </c>
      <c r="Q126" s="206">
        <v>0.001</v>
      </c>
      <c r="R126" s="206">
        <f>Q126*H126</f>
        <v>0.002563</v>
      </c>
      <c r="S126" s="206">
        <v>0</v>
      </c>
      <c r="T126" s="207">
        <f>S126*H126</f>
        <v>0</v>
      </c>
      <c r="AR126" s="24" t="s">
        <v>182</v>
      </c>
      <c r="AT126" s="24" t="s">
        <v>211</v>
      </c>
      <c r="AU126" s="24" t="s">
        <v>88</v>
      </c>
      <c r="AY126" s="24" t="s">
        <v>141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24" t="s">
        <v>81</v>
      </c>
      <c r="BK126" s="208">
        <f>ROUND(I126*H126,2)</f>
        <v>0</v>
      </c>
      <c r="BL126" s="24" t="s">
        <v>91</v>
      </c>
      <c r="BM126" s="24" t="s">
        <v>215</v>
      </c>
    </row>
    <row r="127" spans="2:51" s="11" customFormat="1" ht="13.5">
      <c r="B127" s="209"/>
      <c r="C127" s="210"/>
      <c r="D127" s="223" t="s">
        <v>151</v>
      </c>
      <c r="E127" s="233" t="s">
        <v>32</v>
      </c>
      <c r="F127" s="234" t="s">
        <v>216</v>
      </c>
      <c r="G127" s="210"/>
      <c r="H127" s="235">
        <v>2.563</v>
      </c>
      <c r="I127" s="215"/>
      <c r="J127" s="210"/>
      <c r="K127" s="210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151</v>
      </c>
      <c r="AU127" s="220" t="s">
        <v>88</v>
      </c>
      <c r="AV127" s="11" t="s">
        <v>85</v>
      </c>
      <c r="AW127" s="11" t="s">
        <v>39</v>
      </c>
      <c r="AX127" s="11" t="s">
        <v>81</v>
      </c>
      <c r="AY127" s="220" t="s">
        <v>141</v>
      </c>
    </row>
    <row r="128" spans="2:63" s="10" customFormat="1" ht="29.85" customHeight="1">
      <c r="B128" s="178"/>
      <c r="C128" s="179"/>
      <c r="D128" s="180" t="s">
        <v>75</v>
      </c>
      <c r="E128" s="192" t="s">
        <v>94</v>
      </c>
      <c r="F128" s="192" t="s">
        <v>217</v>
      </c>
      <c r="G128" s="179"/>
      <c r="H128" s="179"/>
      <c r="I128" s="182"/>
      <c r="J128" s="193">
        <f>BK128</f>
        <v>0</v>
      </c>
      <c r="K128" s="179"/>
      <c r="L128" s="184"/>
      <c r="M128" s="185"/>
      <c r="N128" s="186"/>
      <c r="O128" s="186"/>
      <c r="P128" s="187">
        <f>P129</f>
        <v>0</v>
      </c>
      <c r="Q128" s="186"/>
      <c r="R128" s="187">
        <f>R129</f>
        <v>55.111196250000006</v>
      </c>
      <c r="S128" s="186"/>
      <c r="T128" s="188">
        <f>T129</f>
        <v>0</v>
      </c>
      <c r="AR128" s="189" t="s">
        <v>81</v>
      </c>
      <c r="AT128" s="190" t="s">
        <v>75</v>
      </c>
      <c r="AU128" s="190" t="s">
        <v>81</v>
      </c>
      <c r="AY128" s="189" t="s">
        <v>141</v>
      </c>
      <c r="BK128" s="191">
        <f>BK129</f>
        <v>0</v>
      </c>
    </row>
    <row r="129" spans="2:63" s="10" customFormat="1" ht="14.85" customHeight="1">
      <c r="B129" s="178"/>
      <c r="C129" s="179"/>
      <c r="D129" s="194" t="s">
        <v>75</v>
      </c>
      <c r="E129" s="195" t="s">
        <v>218</v>
      </c>
      <c r="F129" s="195" t="s">
        <v>219</v>
      </c>
      <c r="G129" s="179"/>
      <c r="H129" s="179"/>
      <c r="I129" s="182"/>
      <c r="J129" s="196">
        <f>BK129</f>
        <v>0</v>
      </c>
      <c r="K129" s="179"/>
      <c r="L129" s="184"/>
      <c r="M129" s="185"/>
      <c r="N129" s="186"/>
      <c r="O129" s="186"/>
      <c r="P129" s="187">
        <f>SUM(P130:P142)</f>
        <v>0</v>
      </c>
      <c r="Q129" s="186"/>
      <c r="R129" s="187">
        <f>SUM(R130:R142)</f>
        <v>55.111196250000006</v>
      </c>
      <c r="S129" s="186"/>
      <c r="T129" s="188">
        <f>SUM(T130:T142)</f>
        <v>0</v>
      </c>
      <c r="AR129" s="189" t="s">
        <v>81</v>
      </c>
      <c r="AT129" s="190" t="s">
        <v>75</v>
      </c>
      <c r="AU129" s="190" t="s">
        <v>85</v>
      </c>
      <c r="AY129" s="189" t="s">
        <v>141</v>
      </c>
      <c r="BK129" s="191">
        <f>SUM(BK130:BK142)</f>
        <v>0</v>
      </c>
    </row>
    <row r="130" spans="2:65" s="1" customFormat="1" ht="28.9" customHeight="1">
      <c r="B130" s="42"/>
      <c r="C130" s="197" t="s">
        <v>220</v>
      </c>
      <c r="D130" s="197" t="s">
        <v>145</v>
      </c>
      <c r="E130" s="198" t="s">
        <v>221</v>
      </c>
      <c r="F130" s="199" t="s">
        <v>222</v>
      </c>
      <c r="G130" s="200" t="s">
        <v>203</v>
      </c>
      <c r="H130" s="201">
        <v>241.345</v>
      </c>
      <c r="I130" s="202"/>
      <c r="J130" s="203">
        <f>ROUND(I130*H130,2)</f>
        <v>0</v>
      </c>
      <c r="K130" s="199" t="s">
        <v>149</v>
      </c>
      <c r="L130" s="62"/>
      <c r="M130" s="204" t="s">
        <v>32</v>
      </c>
      <c r="N130" s="205" t="s">
        <v>47</v>
      </c>
      <c r="O130" s="43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AR130" s="24" t="s">
        <v>91</v>
      </c>
      <c r="AT130" s="24" t="s">
        <v>145</v>
      </c>
      <c r="AU130" s="24" t="s">
        <v>88</v>
      </c>
      <c r="AY130" s="24" t="s">
        <v>141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24" t="s">
        <v>81</v>
      </c>
      <c r="BK130" s="208">
        <f>ROUND(I130*H130,2)</f>
        <v>0</v>
      </c>
      <c r="BL130" s="24" t="s">
        <v>91</v>
      </c>
      <c r="BM130" s="24" t="s">
        <v>223</v>
      </c>
    </row>
    <row r="131" spans="2:51" s="11" customFormat="1" ht="13.5">
      <c r="B131" s="209"/>
      <c r="C131" s="210"/>
      <c r="D131" s="223" t="s">
        <v>151</v>
      </c>
      <c r="E131" s="233" t="s">
        <v>32</v>
      </c>
      <c r="F131" s="234" t="s">
        <v>224</v>
      </c>
      <c r="G131" s="210"/>
      <c r="H131" s="235">
        <v>107.8</v>
      </c>
      <c r="I131" s="215"/>
      <c r="J131" s="210"/>
      <c r="K131" s="210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151</v>
      </c>
      <c r="AU131" s="220" t="s">
        <v>88</v>
      </c>
      <c r="AV131" s="11" t="s">
        <v>85</v>
      </c>
      <c r="AW131" s="11" t="s">
        <v>39</v>
      </c>
      <c r="AX131" s="11" t="s">
        <v>76</v>
      </c>
      <c r="AY131" s="220" t="s">
        <v>141</v>
      </c>
    </row>
    <row r="132" spans="2:51" s="11" customFormat="1" ht="13.5">
      <c r="B132" s="209"/>
      <c r="C132" s="210"/>
      <c r="D132" s="223" t="s">
        <v>151</v>
      </c>
      <c r="E132" s="233" t="s">
        <v>32</v>
      </c>
      <c r="F132" s="234" t="s">
        <v>225</v>
      </c>
      <c r="G132" s="210"/>
      <c r="H132" s="235">
        <v>70</v>
      </c>
      <c r="I132" s="215"/>
      <c r="J132" s="210"/>
      <c r="K132" s="210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151</v>
      </c>
      <c r="AU132" s="220" t="s">
        <v>88</v>
      </c>
      <c r="AV132" s="11" t="s">
        <v>85</v>
      </c>
      <c r="AW132" s="11" t="s">
        <v>39</v>
      </c>
      <c r="AX132" s="11" t="s">
        <v>76</v>
      </c>
      <c r="AY132" s="220" t="s">
        <v>141</v>
      </c>
    </row>
    <row r="133" spans="2:51" s="11" customFormat="1" ht="13.5">
      <c r="B133" s="209"/>
      <c r="C133" s="210"/>
      <c r="D133" s="223" t="s">
        <v>151</v>
      </c>
      <c r="E133" s="233" t="s">
        <v>32</v>
      </c>
      <c r="F133" s="234" t="s">
        <v>226</v>
      </c>
      <c r="G133" s="210"/>
      <c r="H133" s="235">
        <v>4.2</v>
      </c>
      <c r="I133" s="215"/>
      <c r="J133" s="210"/>
      <c r="K133" s="210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151</v>
      </c>
      <c r="AU133" s="220" t="s">
        <v>88</v>
      </c>
      <c r="AV133" s="11" t="s">
        <v>85</v>
      </c>
      <c r="AW133" s="11" t="s">
        <v>39</v>
      </c>
      <c r="AX133" s="11" t="s">
        <v>76</v>
      </c>
      <c r="AY133" s="220" t="s">
        <v>141</v>
      </c>
    </row>
    <row r="134" spans="2:51" s="11" customFormat="1" ht="13.5">
      <c r="B134" s="209"/>
      <c r="C134" s="210"/>
      <c r="D134" s="223" t="s">
        <v>151</v>
      </c>
      <c r="E134" s="233" t="s">
        <v>32</v>
      </c>
      <c r="F134" s="234" t="s">
        <v>227</v>
      </c>
      <c r="G134" s="210"/>
      <c r="H134" s="235">
        <v>59.345</v>
      </c>
      <c r="I134" s="215"/>
      <c r="J134" s="210"/>
      <c r="K134" s="210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151</v>
      </c>
      <c r="AU134" s="220" t="s">
        <v>88</v>
      </c>
      <c r="AV134" s="11" t="s">
        <v>85</v>
      </c>
      <c r="AW134" s="11" t="s">
        <v>39</v>
      </c>
      <c r="AX134" s="11" t="s">
        <v>76</v>
      </c>
      <c r="AY134" s="220" t="s">
        <v>141</v>
      </c>
    </row>
    <row r="135" spans="2:51" s="14" customFormat="1" ht="13.5">
      <c r="B135" s="247"/>
      <c r="C135" s="248"/>
      <c r="D135" s="211" t="s">
        <v>151</v>
      </c>
      <c r="E135" s="249" t="s">
        <v>32</v>
      </c>
      <c r="F135" s="250" t="s">
        <v>199</v>
      </c>
      <c r="G135" s="248"/>
      <c r="H135" s="251">
        <v>241.345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151</v>
      </c>
      <c r="AU135" s="257" t="s">
        <v>88</v>
      </c>
      <c r="AV135" s="14" t="s">
        <v>91</v>
      </c>
      <c r="AW135" s="14" t="s">
        <v>39</v>
      </c>
      <c r="AX135" s="14" t="s">
        <v>81</v>
      </c>
      <c r="AY135" s="257" t="s">
        <v>141</v>
      </c>
    </row>
    <row r="136" spans="2:65" s="1" customFormat="1" ht="28.9" customHeight="1">
      <c r="B136" s="42"/>
      <c r="C136" s="197" t="s">
        <v>228</v>
      </c>
      <c r="D136" s="197" t="s">
        <v>145</v>
      </c>
      <c r="E136" s="198" t="s">
        <v>229</v>
      </c>
      <c r="F136" s="199" t="s">
        <v>230</v>
      </c>
      <c r="G136" s="200" t="s">
        <v>203</v>
      </c>
      <c r="H136" s="201">
        <v>241.345</v>
      </c>
      <c r="I136" s="202"/>
      <c r="J136" s="203">
        <f>ROUND(I136*H136,2)</f>
        <v>0</v>
      </c>
      <c r="K136" s="199" t="s">
        <v>149</v>
      </c>
      <c r="L136" s="62"/>
      <c r="M136" s="204" t="s">
        <v>32</v>
      </c>
      <c r="N136" s="205" t="s">
        <v>47</v>
      </c>
      <c r="O136" s="43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AR136" s="24" t="s">
        <v>91</v>
      </c>
      <c r="AT136" s="24" t="s">
        <v>145</v>
      </c>
      <c r="AU136" s="24" t="s">
        <v>88</v>
      </c>
      <c r="AY136" s="24" t="s">
        <v>141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24" t="s">
        <v>81</v>
      </c>
      <c r="BK136" s="208">
        <f>ROUND(I136*H136,2)</f>
        <v>0</v>
      </c>
      <c r="BL136" s="24" t="s">
        <v>91</v>
      </c>
      <c r="BM136" s="24" t="s">
        <v>231</v>
      </c>
    </row>
    <row r="137" spans="2:51" s="12" customFormat="1" ht="13.5">
      <c r="B137" s="221"/>
      <c r="C137" s="222"/>
      <c r="D137" s="223" t="s">
        <v>151</v>
      </c>
      <c r="E137" s="224" t="s">
        <v>32</v>
      </c>
      <c r="F137" s="225" t="s">
        <v>232</v>
      </c>
      <c r="G137" s="222"/>
      <c r="H137" s="226" t="s">
        <v>32</v>
      </c>
      <c r="I137" s="227"/>
      <c r="J137" s="222"/>
      <c r="K137" s="222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151</v>
      </c>
      <c r="AU137" s="232" t="s">
        <v>88</v>
      </c>
      <c r="AV137" s="12" t="s">
        <v>81</v>
      </c>
      <c r="AW137" s="12" t="s">
        <v>39</v>
      </c>
      <c r="AX137" s="12" t="s">
        <v>76</v>
      </c>
      <c r="AY137" s="232" t="s">
        <v>141</v>
      </c>
    </row>
    <row r="138" spans="2:51" s="11" customFormat="1" ht="13.5">
      <c r="B138" s="209"/>
      <c r="C138" s="210"/>
      <c r="D138" s="211" t="s">
        <v>151</v>
      </c>
      <c r="E138" s="212" t="s">
        <v>32</v>
      </c>
      <c r="F138" s="213" t="s">
        <v>233</v>
      </c>
      <c r="G138" s="210"/>
      <c r="H138" s="214">
        <v>241.345</v>
      </c>
      <c r="I138" s="215"/>
      <c r="J138" s="210"/>
      <c r="K138" s="210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151</v>
      </c>
      <c r="AU138" s="220" t="s">
        <v>88</v>
      </c>
      <c r="AV138" s="11" t="s">
        <v>85</v>
      </c>
      <c r="AW138" s="11" t="s">
        <v>39</v>
      </c>
      <c r="AX138" s="11" t="s">
        <v>81</v>
      </c>
      <c r="AY138" s="220" t="s">
        <v>141</v>
      </c>
    </row>
    <row r="139" spans="2:65" s="1" customFormat="1" ht="28.9" customHeight="1">
      <c r="B139" s="42"/>
      <c r="C139" s="197" t="s">
        <v>10</v>
      </c>
      <c r="D139" s="197" t="s">
        <v>145</v>
      </c>
      <c r="E139" s="198" t="s">
        <v>234</v>
      </c>
      <c r="F139" s="199" t="s">
        <v>235</v>
      </c>
      <c r="G139" s="200" t="s">
        <v>203</v>
      </c>
      <c r="H139" s="201">
        <v>241.345</v>
      </c>
      <c r="I139" s="202"/>
      <c r="J139" s="203">
        <f>ROUND(I139*H139,2)</f>
        <v>0</v>
      </c>
      <c r="K139" s="199" t="s">
        <v>149</v>
      </c>
      <c r="L139" s="62"/>
      <c r="M139" s="204" t="s">
        <v>32</v>
      </c>
      <c r="N139" s="205" t="s">
        <v>47</v>
      </c>
      <c r="O139" s="43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AR139" s="24" t="s">
        <v>91</v>
      </c>
      <c r="AT139" s="24" t="s">
        <v>145</v>
      </c>
      <c r="AU139" s="24" t="s">
        <v>88</v>
      </c>
      <c r="AY139" s="24" t="s">
        <v>141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24" t="s">
        <v>81</v>
      </c>
      <c r="BK139" s="208">
        <f>ROUND(I139*H139,2)</f>
        <v>0</v>
      </c>
      <c r="BL139" s="24" t="s">
        <v>91</v>
      </c>
      <c r="BM139" s="24" t="s">
        <v>236</v>
      </c>
    </row>
    <row r="140" spans="2:65" s="1" customFormat="1" ht="51.6" customHeight="1">
      <c r="B140" s="42"/>
      <c r="C140" s="197" t="s">
        <v>180</v>
      </c>
      <c r="D140" s="197" t="s">
        <v>145</v>
      </c>
      <c r="E140" s="198" t="s">
        <v>237</v>
      </c>
      <c r="F140" s="199" t="s">
        <v>238</v>
      </c>
      <c r="G140" s="200" t="s">
        <v>203</v>
      </c>
      <c r="H140" s="201">
        <v>241.345</v>
      </c>
      <c r="I140" s="202"/>
      <c r="J140" s="203">
        <f>ROUND(I140*H140,2)</f>
        <v>0</v>
      </c>
      <c r="K140" s="199" t="s">
        <v>149</v>
      </c>
      <c r="L140" s="62"/>
      <c r="M140" s="204" t="s">
        <v>32</v>
      </c>
      <c r="N140" s="205" t="s">
        <v>47</v>
      </c>
      <c r="O140" s="43"/>
      <c r="P140" s="206">
        <f>O140*H140</f>
        <v>0</v>
      </c>
      <c r="Q140" s="206">
        <v>0.08425</v>
      </c>
      <c r="R140" s="206">
        <f>Q140*H140</f>
        <v>20.333316250000003</v>
      </c>
      <c r="S140" s="206">
        <v>0</v>
      </c>
      <c r="T140" s="207">
        <f>S140*H140</f>
        <v>0</v>
      </c>
      <c r="AR140" s="24" t="s">
        <v>91</v>
      </c>
      <c r="AT140" s="24" t="s">
        <v>145</v>
      </c>
      <c r="AU140" s="24" t="s">
        <v>88</v>
      </c>
      <c r="AY140" s="24" t="s">
        <v>141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24" t="s">
        <v>81</v>
      </c>
      <c r="BK140" s="208">
        <f>ROUND(I140*H140,2)</f>
        <v>0</v>
      </c>
      <c r="BL140" s="24" t="s">
        <v>91</v>
      </c>
      <c r="BM140" s="24" t="s">
        <v>239</v>
      </c>
    </row>
    <row r="141" spans="2:65" s="1" customFormat="1" ht="20.45" customHeight="1">
      <c r="B141" s="42"/>
      <c r="C141" s="258" t="s">
        <v>240</v>
      </c>
      <c r="D141" s="258" t="s">
        <v>211</v>
      </c>
      <c r="E141" s="259" t="s">
        <v>241</v>
      </c>
      <c r="F141" s="260" t="s">
        <v>242</v>
      </c>
      <c r="G141" s="261" t="s">
        <v>203</v>
      </c>
      <c r="H141" s="262">
        <v>265.48</v>
      </c>
      <c r="I141" s="263"/>
      <c r="J141" s="264">
        <f>ROUND(I141*H141,2)</f>
        <v>0</v>
      </c>
      <c r="K141" s="260" t="s">
        <v>149</v>
      </c>
      <c r="L141" s="265"/>
      <c r="M141" s="266" t="s">
        <v>32</v>
      </c>
      <c r="N141" s="267" t="s">
        <v>47</v>
      </c>
      <c r="O141" s="43"/>
      <c r="P141" s="206">
        <f>O141*H141</f>
        <v>0</v>
      </c>
      <c r="Q141" s="206">
        <v>0.131</v>
      </c>
      <c r="R141" s="206">
        <f>Q141*H141</f>
        <v>34.77788</v>
      </c>
      <c r="S141" s="206">
        <v>0</v>
      </c>
      <c r="T141" s="207">
        <f>S141*H141</f>
        <v>0</v>
      </c>
      <c r="AR141" s="24" t="s">
        <v>182</v>
      </c>
      <c r="AT141" s="24" t="s">
        <v>211</v>
      </c>
      <c r="AU141" s="24" t="s">
        <v>88</v>
      </c>
      <c r="AY141" s="24" t="s">
        <v>141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24" t="s">
        <v>81</v>
      </c>
      <c r="BK141" s="208">
        <f>ROUND(I141*H141,2)</f>
        <v>0</v>
      </c>
      <c r="BL141" s="24" t="s">
        <v>91</v>
      </c>
      <c r="BM141" s="24" t="s">
        <v>243</v>
      </c>
    </row>
    <row r="142" spans="2:51" s="11" customFormat="1" ht="13.5">
      <c r="B142" s="209"/>
      <c r="C142" s="210"/>
      <c r="D142" s="223" t="s">
        <v>151</v>
      </c>
      <c r="E142" s="233" t="s">
        <v>32</v>
      </c>
      <c r="F142" s="234" t="s">
        <v>244</v>
      </c>
      <c r="G142" s="210"/>
      <c r="H142" s="235">
        <v>265.48</v>
      </c>
      <c r="I142" s="215"/>
      <c r="J142" s="210"/>
      <c r="K142" s="210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151</v>
      </c>
      <c r="AU142" s="220" t="s">
        <v>88</v>
      </c>
      <c r="AV142" s="11" t="s">
        <v>85</v>
      </c>
      <c r="AW142" s="11" t="s">
        <v>39</v>
      </c>
      <c r="AX142" s="11" t="s">
        <v>81</v>
      </c>
      <c r="AY142" s="220" t="s">
        <v>141</v>
      </c>
    </row>
    <row r="143" spans="2:63" s="10" customFormat="1" ht="29.85" customHeight="1">
      <c r="B143" s="178"/>
      <c r="C143" s="179"/>
      <c r="D143" s="180" t="s">
        <v>75</v>
      </c>
      <c r="E143" s="192" t="s">
        <v>190</v>
      </c>
      <c r="F143" s="192" t="s">
        <v>245</v>
      </c>
      <c r="G143" s="179"/>
      <c r="H143" s="179"/>
      <c r="I143" s="182"/>
      <c r="J143" s="193">
        <f>BK143</f>
        <v>0</v>
      </c>
      <c r="K143" s="179"/>
      <c r="L143" s="184"/>
      <c r="M143" s="185"/>
      <c r="N143" s="186"/>
      <c r="O143" s="186"/>
      <c r="P143" s="187">
        <f>P144+P162</f>
        <v>0</v>
      </c>
      <c r="Q143" s="186"/>
      <c r="R143" s="187">
        <f>R144+R162</f>
        <v>22.8820608</v>
      </c>
      <c r="S143" s="186"/>
      <c r="T143" s="188">
        <f>T144+T162</f>
        <v>201.420625</v>
      </c>
      <c r="AR143" s="189" t="s">
        <v>81</v>
      </c>
      <c r="AT143" s="190" t="s">
        <v>75</v>
      </c>
      <c r="AU143" s="190" t="s">
        <v>81</v>
      </c>
      <c r="AY143" s="189" t="s">
        <v>141</v>
      </c>
      <c r="BK143" s="191">
        <f>BK144+BK162</f>
        <v>0</v>
      </c>
    </row>
    <row r="144" spans="2:63" s="10" customFormat="1" ht="14.85" customHeight="1">
      <c r="B144" s="178"/>
      <c r="C144" s="179"/>
      <c r="D144" s="194" t="s">
        <v>75</v>
      </c>
      <c r="E144" s="195" t="s">
        <v>246</v>
      </c>
      <c r="F144" s="195" t="s">
        <v>247</v>
      </c>
      <c r="G144" s="179"/>
      <c r="H144" s="179"/>
      <c r="I144" s="182"/>
      <c r="J144" s="196">
        <f>BK144</f>
        <v>0</v>
      </c>
      <c r="K144" s="179"/>
      <c r="L144" s="184"/>
      <c r="M144" s="185"/>
      <c r="N144" s="186"/>
      <c r="O144" s="186"/>
      <c r="P144" s="187">
        <f>SUM(P145:P161)</f>
        <v>0</v>
      </c>
      <c r="Q144" s="186"/>
      <c r="R144" s="187">
        <f>SUM(R145:R161)</f>
        <v>22.8817728</v>
      </c>
      <c r="S144" s="186"/>
      <c r="T144" s="188">
        <f>SUM(T145:T161)</f>
        <v>0</v>
      </c>
      <c r="AR144" s="189" t="s">
        <v>81</v>
      </c>
      <c r="AT144" s="190" t="s">
        <v>75</v>
      </c>
      <c r="AU144" s="190" t="s">
        <v>85</v>
      </c>
      <c r="AY144" s="189" t="s">
        <v>141</v>
      </c>
      <c r="BK144" s="191">
        <f>SUM(BK145:BK161)</f>
        <v>0</v>
      </c>
    </row>
    <row r="145" spans="2:65" s="1" customFormat="1" ht="28.9" customHeight="1">
      <c r="B145" s="42"/>
      <c r="C145" s="197" t="s">
        <v>188</v>
      </c>
      <c r="D145" s="197" t="s">
        <v>145</v>
      </c>
      <c r="E145" s="198" t="s">
        <v>248</v>
      </c>
      <c r="F145" s="199" t="s">
        <v>249</v>
      </c>
      <c r="G145" s="200" t="s">
        <v>250</v>
      </c>
      <c r="H145" s="201">
        <v>170.88</v>
      </c>
      <c r="I145" s="202"/>
      <c r="J145" s="203">
        <f>ROUND(I145*H145,2)</f>
        <v>0</v>
      </c>
      <c r="K145" s="199" t="s">
        <v>149</v>
      </c>
      <c r="L145" s="62"/>
      <c r="M145" s="204" t="s">
        <v>32</v>
      </c>
      <c r="N145" s="205" t="s">
        <v>47</v>
      </c>
      <c r="O145" s="43"/>
      <c r="P145" s="206">
        <f>O145*H145</f>
        <v>0</v>
      </c>
      <c r="Q145" s="206">
        <v>0.08531</v>
      </c>
      <c r="R145" s="206">
        <f>Q145*H145</f>
        <v>14.5777728</v>
      </c>
      <c r="S145" s="206">
        <v>0</v>
      </c>
      <c r="T145" s="207">
        <f>S145*H145</f>
        <v>0</v>
      </c>
      <c r="AR145" s="24" t="s">
        <v>91</v>
      </c>
      <c r="AT145" s="24" t="s">
        <v>145</v>
      </c>
      <c r="AU145" s="24" t="s">
        <v>88</v>
      </c>
      <c r="AY145" s="24" t="s">
        <v>141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24" t="s">
        <v>81</v>
      </c>
      <c r="BK145" s="208">
        <f>ROUND(I145*H145,2)</f>
        <v>0</v>
      </c>
      <c r="BL145" s="24" t="s">
        <v>91</v>
      </c>
      <c r="BM145" s="24" t="s">
        <v>251</v>
      </c>
    </row>
    <row r="146" spans="2:51" s="12" customFormat="1" ht="13.5">
      <c r="B146" s="221"/>
      <c r="C146" s="222"/>
      <c r="D146" s="223" t="s">
        <v>151</v>
      </c>
      <c r="E146" s="224" t="s">
        <v>32</v>
      </c>
      <c r="F146" s="225" t="s">
        <v>252</v>
      </c>
      <c r="G146" s="222"/>
      <c r="H146" s="226" t="s">
        <v>32</v>
      </c>
      <c r="I146" s="227"/>
      <c r="J146" s="222"/>
      <c r="K146" s="222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151</v>
      </c>
      <c r="AU146" s="232" t="s">
        <v>88</v>
      </c>
      <c r="AV146" s="12" t="s">
        <v>81</v>
      </c>
      <c r="AW146" s="12" t="s">
        <v>39</v>
      </c>
      <c r="AX146" s="12" t="s">
        <v>76</v>
      </c>
      <c r="AY146" s="232" t="s">
        <v>141</v>
      </c>
    </row>
    <row r="147" spans="2:51" s="11" customFormat="1" ht="13.5">
      <c r="B147" s="209"/>
      <c r="C147" s="210"/>
      <c r="D147" s="223" t="s">
        <v>151</v>
      </c>
      <c r="E147" s="233" t="s">
        <v>32</v>
      </c>
      <c r="F147" s="234" t="s">
        <v>32</v>
      </c>
      <c r="G147" s="210"/>
      <c r="H147" s="235">
        <v>0</v>
      </c>
      <c r="I147" s="215"/>
      <c r="J147" s="210"/>
      <c r="K147" s="210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151</v>
      </c>
      <c r="AU147" s="220" t="s">
        <v>88</v>
      </c>
      <c r="AV147" s="11" t="s">
        <v>85</v>
      </c>
      <c r="AW147" s="11" t="s">
        <v>39</v>
      </c>
      <c r="AX147" s="11" t="s">
        <v>76</v>
      </c>
      <c r="AY147" s="220" t="s">
        <v>141</v>
      </c>
    </row>
    <row r="148" spans="2:51" s="11" customFormat="1" ht="13.5">
      <c r="B148" s="209"/>
      <c r="C148" s="210"/>
      <c r="D148" s="223" t="s">
        <v>151</v>
      </c>
      <c r="E148" s="233" t="s">
        <v>32</v>
      </c>
      <c r="F148" s="234" t="s">
        <v>253</v>
      </c>
      <c r="G148" s="210"/>
      <c r="H148" s="235">
        <v>75.5</v>
      </c>
      <c r="I148" s="215"/>
      <c r="J148" s="210"/>
      <c r="K148" s="210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151</v>
      </c>
      <c r="AU148" s="220" t="s">
        <v>88</v>
      </c>
      <c r="AV148" s="11" t="s">
        <v>85</v>
      </c>
      <c r="AW148" s="11" t="s">
        <v>39</v>
      </c>
      <c r="AX148" s="11" t="s">
        <v>76</v>
      </c>
      <c r="AY148" s="220" t="s">
        <v>141</v>
      </c>
    </row>
    <row r="149" spans="2:51" s="11" customFormat="1" ht="13.5">
      <c r="B149" s="209"/>
      <c r="C149" s="210"/>
      <c r="D149" s="223" t="s">
        <v>151</v>
      </c>
      <c r="E149" s="233" t="s">
        <v>32</v>
      </c>
      <c r="F149" s="234" t="s">
        <v>254</v>
      </c>
      <c r="G149" s="210"/>
      <c r="H149" s="235">
        <v>56.1</v>
      </c>
      <c r="I149" s="215"/>
      <c r="J149" s="210"/>
      <c r="K149" s="210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151</v>
      </c>
      <c r="AU149" s="220" t="s">
        <v>88</v>
      </c>
      <c r="AV149" s="11" t="s">
        <v>85</v>
      </c>
      <c r="AW149" s="11" t="s">
        <v>39</v>
      </c>
      <c r="AX149" s="11" t="s">
        <v>76</v>
      </c>
      <c r="AY149" s="220" t="s">
        <v>141</v>
      </c>
    </row>
    <row r="150" spans="2:51" s="11" customFormat="1" ht="13.5">
      <c r="B150" s="209"/>
      <c r="C150" s="210"/>
      <c r="D150" s="223" t="s">
        <v>151</v>
      </c>
      <c r="E150" s="233" t="s">
        <v>32</v>
      </c>
      <c r="F150" s="234" t="s">
        <v>255</v>
      </c>
      <c r="G150" s="210"/>
      <c r="H150" s="235">
        <v>48.5</v>
      </c>
      <c r="I150" s="215"/>
      <c r="J150" s="210"/>
      <c r="K150" s="210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151</v>
      </c>
      <c r="AU150" s="220" t="s">
        <v>88</v>
      </c>
      <c r="AV150" s="11" t="s">
        <v>85</v>
      </c>
      <c r="AW150" s="11" t="s">
        <v>39</v>
      </c>
      <c r="AX150" s="11" t="s">
        <v>76</v>
      </c>
      <c r="AY150" s="220" t="s">
        <v>141</v>
      </c>
    </row>
    <row r="151" spans="2:51" s="11" customFormat="1" ht="13.5">
      <c r="B151" s="209"/>
      <c r="C151" s="210"/>
      <c r="D151" s="223" t="s">
        <v>151</v>
      </c>
      <c r="E151" s="233" t="s">
        <v>32</v>
      </c>
      <c r="F151" s="234" t="s">
        <v>256</v>
      </c>
      <c r="G151" s="210"/>
      <c r="H151" s="235">
        <v>-14.32</v>
      </c>
      <c r="I151" s="215"/>
      <c r="J151" s="210"/>
      <c r="K151" s="210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151</v>
      </c>
      <c r="AU151" s="220" t="s">
        <v>88</v>
      </c>
      <c r="AV151" s="11" t="s">
        <v>85</v>
      </c>
      <c r="AW151" s="11" t="s">
        <v>39</v>
      </c>
      <c r="AX151" s="11" t="s">
        <v>76</v>
      </c>
      <c r="AY151" s="220" t="s">
        <v>141</v>
      </c>
    </row>
    <row r="152" spans="2:51" s="13" customFormat="1" ht="13.5">
      <c r="B152" s="236"/>
      <c r="C152" s="237"/>
      <c r="D152" s="223" t="s">
        <v>151</v>
      </c>
      <c r="E152" s="238" t="s">
        <v>32</v>
      </c>
      <c r="F152" s="239" t="s">
        <v>257</v>
      </c>
      <c r="G152" s="237"/>
      <c r="H152" s="240">
        <v>165.78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AT152" s="246" t="s">
        <v>151</v>
      </c>
      <c r="AU152" s="246" t="s">
        <v>88</v>
      </c>
      <c r="AV152" s="13" t="s">
        <v>88</v>
      </c>
      <c r="AW152" s="13" t="s">
        <v>39</v>
      </c>
      <c r="AX152" s="13" t="s">
        <v>76</v>
      </c>
      <c r="AY152" s="246" t="s">
        <v>141</v>
      </c>
    </row>
    <row r="153" spans="2:51" s="11" customFormat="1" ht="13.5">
      <c r="B153" s="209"/>
      <c r="C153" s="210"/>
      <c r="D153" s="223" t="s">
        <v>151</v>
      </c>
      <c r="E153" s="233" t="s">
        <v>32</v>
      </c>
      <c r="F153" s="234" t="s">
        <v>258</v>
      </c>
      <c r="G153" s="210"/>
      <c r="H153" s="235">
        <v>1.5</v>
      </c>
      <c r="I153" s="215"/>
      <c r="J153" s="210"/>
      <c r="K153" s="210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151</v>
      </c>
      <c r="AU153" s="220" t="s">
        <v>88</v>
      </c>
      <c r="AV153" s="11" t="s">
        <v>85</v>
      </c>
      <c r="AW153" s="11" t="s">
        <v>39</v>
      </c>
      <c r="AX153" s="11" t="s">
        <v>76</v>
      </c>
      <c r="AY153" s="220" t="s">
        <v>141</v>
      </c>
    </row>
    <row r="154" spans="2:51" s="13" customFormat="1" ht="13.5">
      <c r="B154" s="236"/>
      <c r="C154" s="237"/>
      <c r="D154" s="223" t="s">
        <v>151</v>
      </c>
      <c r="E154" s="238" t="s">
        <v>32</v>
      </c>
      <c r="F154" s="239" t="s">
        <v>259</v>
      </c>
      <c r="G154" s="237"/>
      <c r="H154" s="240">
        <v>1.5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AT154" s="246" t="s">
        <v>151</v>
      </c>
      <c r="AU154" s="246" t="s">
        <v>88</v>
      </c>
      <c r="AV154" s="13" t="s">
        <v>88</v>
      </c>
      <c r="AW154" s="13" t="s">
        <v>39</v>
      </c>
      <c r="AX154" s="13" t="s">
        <v>76</v>
      </c>
      <c r="AY154" s="246" t="s">
        <v>141</v>
      </c>
    </row>
    <row r="155" spans="2:51" s="11" customFormat="1" ht="13.5">
      <c r="B155" s="209"/>
      <c r="C155" s="210"/>
      <c r="D155" s="223" t="s">
        <v>151</v>
      </c>
      <c r="E155" s="233" t="s">
        <v>32</v>
      </c>
      <c r="F155" s="234" t="s">
        <v>260</v>
      </c>
      <c r="G155" s="210"/>
      <c r="H155" s="235">
        <v>3.6</v>
      </c>
      <c r="I155" s="215"/>
      <c r="J155" s="210"/>
      <c r="K155" s="210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151</v>
      </c>
      <c r="AU155" s="220" t="s">
        <v>88</v>
      </c>
      <c r="AV155" s="11" t="s">
        <v>85</v>
      </c>
      <c r="AW155" s="11" t="s">
        <v>39</v>
      </c>
      <c r="AX155" s="11" t="s">
        <v>76</v>
      </c>
      <c r="AY155" s="220" t="s">
        <v>141</v>
      </c>
    </row>
    <row r="156" spans="2:51" s="13" customFormat="1" ht="13.5">
      <c r="B156" s="236"/>
      <c r="C156" s="237"/>
      <c r="D156" s="223" t="s">
        <v>151</v>
      </c>
      <c r="E156" s="238" t="s">
        <v>32</v>
      </c>
      <c r="F156" s="239" t="s">
        <v>261</v>
      </c>
      <c r="G156" s="237"/>
      <c r="H156" s="240">
        <v>3.6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AT156" s="246" t="s">
        <v>151</v>
      </c>
      <c r="AU156" s="246" t="s">
        <v>88</v>
      </c>
      <c r="AV156" s="13" t="s">
        <v>88</v>
      </c>
      <c r="AW156" s="13" t="s">
        <v>39</v>
      </c>
      <c r="AX156" s="13" t="s">
        <v>76</v>
      </c>
      <c r="AY156" s="246" t="s">
        <v>141</v>
      </c>
    </row>
    <row r="157" spans="2:51" s="14" customFormat="1" ht="13.5">
      <c r="B157" s="247"/>
      <c r="C157" s="248"/>
      <c r="D157" s="211" t="s">
        <v>151</v>
      </c>
      <c r="E157" s="249" t="s">
        <v>32</v>
      </c>
      <c r="F157" s="250" t="s">
        <v>199</v>
      </c>
      <c r="G157" s="248"/>
      <c r="H157" s="251">
        <v>170.88</v>
      </c>
      <c r="I157" s="252"/>
      <c r="J157" s="248"/>
      <c r="K157" s="248"/>
      <c r="L157" s="253"/>
      <c r="M157" s="254"/>
      <c r="N157" s="255"/>
      <c r="O157" s="255"/>
      <c r="P157" s="255"/>
      <c r="Q157" s="255"/>
      <c r="R157" s="255"/>
      <c r="S157" s="255"/>
      <c r="T157" s="256"/>
      <c r="AT157" s="257" t="s">
        <v>151</v>
      </c>
      <c r="AU157" s="257" t="s">
        <v>88</v>
      </c>
      <c r="AV157" s="14" t="s">
        <v>91</v>
      </c>
      <c r="AW157" s="14" t="s">
        <v>39</v>
      </c>
      <c r="AX157" s="14" t="s">
        <v>81</v>
      </c>
      <c r="AY157" s="257" t="s">
        <v>141</v>
      </c>
    </row>
    <row r="158" spans="2:65" s="1" customFormat="1" ht="20.45" customHeight="1">
      <c r="B158" s="42"/>
      <c r="C158" s="258" t="s">
        <v>262</v>
      </c>
      <c r="D158" s="258" t="s">
        <v>211</v>
      </c>
      <c r="E158" s="259" t="s">
        <v>263</v>
      </c>
      <c r="F158" s="260" t="s">
        <v>264</v>
      </c>
      <c r="G158" s="261" t="s">
        <v>148</v>
      </c>
      <c r="H158" s="262">
        <v>346</v>
      </c>
      <c r="I158" s="263"/>
      <c r="J158" s="264">
        <f>ROUND(I158*H158,2)</f>
        <v>0</v>
      </c>
      <c r="K158" s="260" t="s">
        <v>149</v>
      </c>
      <c r="L158" s="265"/>
      <c r="M158" s="266" t="s">
        <v>32</v>
      </c>
      <c r="N158" s="267" t="s">
        <v>47</v>
      </c>
      <c r="O158" s="43"/>
      <c r="P158" s="206">
        <f>O158*H158</f>
        <v>0</v>
      </c>
      <c r="Q158" s="206">
        <v>0.024</v>
      </c>
      <c r="R158" s="206">
        <f>Q158*H158</f>
        <v>8.304</v>
      </c>
      <c r="S158" s="206">
        <v>0</v>
      </c>
      <c r="T158" s="207">
        <f>S158*H158</f>
        <v>0</v>
      </c>
      <c r="AR158" s="24" t="s">
        <v>182</v>
      </c>
      <c r="AT158" s="24" t="s">
        <v>211</v>
      </c>
      <c r="AU158" s="24" t="s">
        <v>88</v>
      </c>
      <c r="AY158" s="24" t="s">
        <v>141</v>
      </c>
      <c r="BE158" s="208">
        <f>IF(N158="základní",J158,0)</f>
        <v>0</v>
      </c>
      <c r="BF158" s="208">
        <f>IF(N158="snížená",J158,0)</f>
        <v>0</v>
      </c>
      <c r="BG158" s="208">
        <f>IF(N158="zákl. přenesená",J158,0)</f>
        <v>0</v>
      </c>
      <c r="BH158" s="208">
        <f>IF(N158="sníž. přenesená",J158,0)</f>
        <v>0</v>
      </c>
      <c r="BI158" s="208">
        <f>IF(N158="nulová",J158,0)</f>
        <v>0</v>
      </c>
      <c r="BJ158" s="24" t="s">
        <v>81</v>
      </c>
      <c r="BK158" s="208">
        <f>ROUND(I158*H158,2)</f>
        <v>0</v>
      </c>
      <c r="BL158" s="24" t="s">
        <v>91</v>
      </c>
      <c r="BM158" s="24" t="s">
        <v>265</v>
      </c>
    </row>
    <row r="159" spans="2:51" s="11" customFormat="1" ht="13.5">
      <c r="B159" s="209"/>
      <c r="C159" s="210"/>
      <c r="D159" s="223" t="s">
        <v>151</v>
      </c>
      <c r="E159" s="233" t="s">
        <v>32</v>
      </c>
      <c r="F159" s="234" t="s">
        <v>266</v>
      </c>
      <c r="G159" s="210"/>
      <c r="H159" s="235">
        <v>345.178</v>
      </c>
      <c r="I159" s="215"/>
      <c r="J159" s="210"/>
      <c r="K159" s="210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151</v>
      </c>
      <c r="AU159" s="220" t="s">
        <v>88</v>
      </c>
      <c r="AV159" s="11" t="s">
        <v>85</v>
      </c>
      <c r="AW159" s="11" t="s">
        <v>39</v>
      </c>
      <c r="AX159" s="11" t="s">
        <v>76</v>
      </c>
      <c r="AY159" s="220" t="s">
        <v>141</v>
      </c>
    </row>
    <row r="160" spans="2:51" s="13" customFormat="1" ht="13.5">
      <c r="B160" s="236"/>
      <c r="C160" s="237"/>
      <c r="D160" s="223" t="s">
        <v>151</v>
      </c>
      <c r="E160" s="238" t="s">
        <v>32</v>
      </c>
      <c r="F160" s="239" t="s">
        <v>257</v>
      </c>
      <c r="G160" s="237"/>
      <c r="H160" s="240">
        <v>345.178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AT160" s="246" t="s">
        <v>151</v>
      </c>
      <c r="AU160" s="246" t="s">
        <v>88</v>
      </c>
      <c r="AV160" s="13" t="s">
        <v>88</v>
      </c>
      <c r="AW160" s="13" t="s">
        <v>39</v>
      </c>
      <c r="AX160" s="13" t="s">
        <v>76</v>
      </c>
      <c r="AY160" s="246" t="s">
        <v>141</v>
      </c>
    </row>
    <row r="161" spans="2:51" s="11" customFormat="1" ht="13.5">
      <c r="B161" s="209"/>
      <c r="C161" s="210"/>
      <c r="D161" s="223" t="s">
        <v>151</v>
      </c>
      <c r="E161" s="233" t="s">
        <v>32</v>
      </c>
      <c r="F161" s="234" t="s">
        <v>267</v>
      </c>
      <c r="G161" s="210"/>
      <c r="H161" s="235">
        <v>346</v>
      </c>
      <c r="I161" s="215"/>
      <c r="J161" s="210"/>
      <c r="K161" s="210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151</v>
      </c>
      <c r="AU161" s="220" t="s">
        <v>88</v>
      </c>
      <c r="AV161" s="11" t="s">
        <v>85</v>
      </c>
      <c r="AW161" s="11" t="s">
        <v>39</v>
      </c>
      <c r="AX161" s="11" t="s">
        <v>81</v>
      </c>
      <c r="AY161" s="220" t="s">
        <v>141</v>
      </c>
    </row>
    <row r="162" spans="2:63" s="10" customFormat="1" ht="22.35" customHeight="1">
      <c r="B162" s="178"/>
      <c r="C162" s="179"/>
      <c r="D162" s="194" t="s">
        <v>75</v>
      </c>
      <c r="E162" s="195" t="s">
        <v>268</v>
      </c>
      <c r="F162" s="195" t="s">
        <v>269</v>
      </c>
      <c r="G162" s="179"/>
      <c r="H162" s="179"/>
      <c r="I162" s="182"/>
      <c r="J162" s="196">
        <f>BK162</f>
        <v>0</v>
      </c>
      <c r="K162" s="179"/>
      <c r="L162" s="184"/>
      <c r="M162" s="185"/>
      <c r="N162" s="186"/>
      <c r="O162" s="186"/>
      <c r="P162" s="187">
        <f>SUM(P163:P194)</f>
        <v>0</v>
      </c>
      <c r="Q162" s="186"/>
      <c r="R162" s="187">
        <f>SUM(R163:R194)</f>
        <v>0.000288</v>
      </c>
      <c r="S162" s="186"/>
      <c r="T162" s="188">
        <f>SUM(T163:T194)</f>
        <v>201.420625</v>
      </c>
      <c r="AR162" s="189" t="s">
        <v>81</v>
      </c>
      <c r="AT162" s="190" t="s">
        <v>75</v>
      </c>
      <c r="AU162" s="190" t="s">
        <v>85</v>
      </c>
      <c r="AY162" s="189" t="s">
        <v>141</v>
      </c>
      <c r="BK162" s="191">
        <f>SUM(BK163:BK194)</f>
        <v>0</v>
      </c>
    </row>
    <row r="163" spans="2:65" s="1" customFormat="1" ht="40.15" customHeight="1">
      <c r="B163" s="42"/>
      <c r="C163" s="197" t="s">
        <v>270</v>
      </c>
      <c r="D163" s="197" t="s">
        <v>145</v>
      </c>
      <c r="E163" s="198" t="s">
        <v>271</v>
      </c>
      <c r="F163" s="199" t="s">
        <v>272</v>
      </c>
      <c r="G163" s="200" t="s">
        <v>203</v>
      </c>
      <c r="H163" s="201">
        <v>182</v>
      </c>
      <c r="I163" s="202"/>
      <c r="J163" s="203">
        <f>ROUND(I163*H163,2)</f>
        <v>0</v>
      </c>
      <c r="K163" s="199" t="s">
        <v>149</v>
      </c>
      <c r="L163" s="62"/>
      <c r="M163" s="204" t="s">
        <v>32</v>
      </c>
      <c r="N163" s="205" t="s">
        <v>47</v>
      </c>
      <c r="O163" s="43"/>
      <c r="P163" s="206">
        <f>O163*H163</f>
        <v>0</v>
      </c>
      <c r="Q163" s="206">
        <v>0</v>
      </c>
      <c r="R163" s="206">
        <f>Q163*H163</f>
        <v>0</v>
      </c>
      <c r="S163" s="206">
        <v>0.098</v>
      </c>
      <c r="T163" s="207">
        <f>S163*H163</f>
        <v>17.836000000000002</v>
      </c>
      <c r="AR163" s="24" t="s">
        <v>91</v>
      </c>
      <c r="AT163" s="24" t="s">
        <v>145</v>
      </c>
      <c r="AU163" s="24" t="s">
        <v>88</v>
      </c>
      <c r="AY163" s="24" t="s">
        <v>141</v>
      </c>
      <c r="BE163" s="208">
        <f>IF(N163="základní",J163,0)</f>
        <v>0</v>
      </c>
      <c r="BF163" s="208">
        <f>IF(N163="snížená",J163,0)</f>
        <v>0</v>
      </c>
      <c r="BG163" s="208">
        <f>IF(N163="zákl. přenesená",J163,0)</f>
        <v>0</v>
      </c>
      <c r="BH163" s="208">
        <f>IF(N163="sníž. přenesená",J163,0)</f>
        <v>0</v>
      </c>
      <c r="BI163" s="208">
        <f>IF(N163="nulová",J163,0)</f>
        <v>0</v>
      </c>
      <c r="BJ163" s="24" t="s">
        <v>81</v>
      </c>
      <c r="BK163" s="208">
        <f>ROUND(I163*H163,2)</f>
        <v>0</v>
      </c>
      <c r="BL163" s="24" t="s">
        <v>91</v>
      </c>
      <c r="BM163" s="24" t="s">
        <v>273</v>
      </c>
    </row>
    <row r="164" spans="2:51" s="11" customFormat="1" ht="13.5">
      <c r="B164" s="209"/>
      <c r="C164" s="210"/>
      <c r="D164" s="223" t="s">
        <v>151</v>
      </c>
      <c r="E164" s="233" t="s">
        <v>32</v>
      </c>
      <c r="F164" s="234" t="s">
        <v>224</v>
      </c>
      <c r="G164" s="210"/>
      <c r="H164" s="235">
        <v>107.8</v>
      </c>
      <c r="I164" s="215"/>
      <c r="J164" s="210"/>
      <c r="K164" s="210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151</v>
      </c>
      <c r="AU164" s="220" t="s">
        <v>88</v>
      </c>
      <c r="AV164" s="11" t="s">
        <v>85</v>
      </c>
      <c r="AW164" s="11" t="s">
        <v>39</v>
      </c>
      <c r="AX164" s="11" t="s">
        <v>76</v>
      </c>
      <c r="AY164" s="220" t="s">
        <v>141</v>
      </c>
    </row>
    <row r="165" spans="2:51" s="11" customFormat="1" ht="13.5">
      <c r="B165" s="209"/>
      <c r="C165" s="210"/>
      <c r="D165" s="223" t="s">
        <v>151</v>
      </c>
      <c r="E165" s="233" t="s">
        <v>32</v>
      </c>
      <c r="F165" s="234" t="s">
        <v>274</v>
      </c>
      <c r="G165" s="210"/>
      <c r="H165" s="235">
        <v>70</v>
      </c>
      <c r="I165" s="215"/>
      <c r="J165" s="210"/>
      <c r="K165" s="210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151</v>
      </c>
      <c r="AU165" s="220" t="s">
        <v>88</v>
      </c>
      <c r="AV165" s="11" t="s">
        <v>85</v>
      </c>
      <c r="AW165" s="11" t="s">
        <v>39</v>
      </c>
      <c r="AX165" s="11" t="s">
        <v>76</v>
      </c>
      <c r="AY165" s="220" t="s">
        <v>141</v>
      </c>
    </row>
    <row r="166" spans="2:51" s="11" customFormat="1" ht="13.5">
      <c r="B166" s="209"/>
      <c r="C166" s="210"/>
      <c r="D166" s="223" t="s">
        <v>151</v>
      </c>
      <c r="E166" s="233" t="s">
        <v>32</v>
      </c>
      <c r="F166" s="234" t="s">
        <v>226</v>
      </c>
      <c r="G166" s="210"/>
      <c r="H166" s="235">
        <v>4.2</v>
      </c>
      <c r="I166" s="215"/>
      <c r="J166" s="210"/>
      <c r="K166" s="210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151</v>
      </c>
      <c r="AU166" s="220" t="s">
        <v>88</v>
      </c>
      <c r="AV166" s="11" t="s">
        <v>85</v>
      </c>
      <c r="AW166" s="11" t="s">
        <v>39</v>
      </c>
      <c r="AX166" s="11" t="s">
        <v>76</v>
      </c>
      <c r="AY166" s="220" t="s">
        <v>141</v>
      </c>
    </row>
    <row r="167" spans="2:51" s="14" customFormat="1" ht="13.5">
      <c r="B167" s="247"/>
      <c r="C167" s="248"/>
      <c r="D167" s="211" t="s">
        <v>151</v>
      </c>
      <c r="E167" s="249" t="s">
        <v>32</v>
      </c>
      <c r="F167" s="250" t="s">
        <v>275</v>
      </c>
      <c r="G167" s="248"/>
      <c r="H167" s="251">
        <v>182</v>
      </c>
      <c r="I167" s="252"/>
      <c r="J167" s="248"/>
      <c r="K167" s="248"/>
      <c r="L167" s="253"/>
      <c r="M167" s="254"/>
      <c r="N167" s="255"/>
      <c r="O167" s="255"/>
      <c r="P167" s="255"/>
      <c r="Q167" s="255"/>
      <c r="R167" s="255"/>
      <c r="S167" s="255"/>
      <c r="T167" s="256"/>
      <c r="AT167" s="257" t="s">
        <v>151</v>
      </c>
      <c r="AU167" s="257" t="s">
        <v>88</v>
      </c>
      <c r="AV167" s="14" t="s">
        <v>91</v>
      </c>
      <c r="AW167" s="14" t="s">
        <v>39</v>
      </c>
      <c r="AX167" s="14" t="s">
        <v>81</v>
      </c>
      <c r="AY167" s="257" t="s">
        <v>141</v>
      </c>
    </row>
    <row r="168" spans="2:65" s="1" customFormat="1" ht="51.6" customHeight="1">
      <c r="B168" s="42"/>
      <c r="C168" s="197" t="s">
        <v>9</v>
      </c>
      <c r="D168" s="197" t="s">
        <v>145</v>
      </c>
      <c r="E168" s="198" t="s">
        <v>276</v>
      </c>
      <c r="F168" s="199" t="s">
        <v>277</v>
      </c>
      <c r="G168" s="200" t="s">
        <v>203</v>
      </c>
      <c r="H168" s="201">
        <v>239.845</v>
      </c>
      <c r="I168" s="202"/>
      <c r="J168" s="203">
        <f>ROUND(I168*H168,2)</f>
        <v>0</v>
      </c>
      <c r="K168" s="199" t="s">
        <v>149</v>
      </c>
      <c r="L168" s="62"/>
      <c r="M168" s="204" t="s">
        <v>32</v>
      </c>
      <c r="N168" s="205" t="s">
        <v>47</v>
      </c>
      <c r="O168" s="43"/>
      <c r="P168" s="206">
        <f>O168*H168</f>
        <v>0</v>
      </c>
      <c r="Q168" s="206">
        <v>0</v>
      </c>
      <c r="R168" s="206">
        <f>Q168*H168</f>
        <v>0</v>
      </c>
      <c r="S168" s="206">
        <v>0.625</v>
      </c>
      <c r="T168" s="207">
        <f>S168*H168</f>
        <v>149.903125</v>
      </c>
      <c r="AR168" s="24" t="s">
        <v>91</v>
      </c>
      <c r="AT168" s="24" t="s">
        <v>145</v>
      </c>
      <c r="AU168" s="24" t="s">
        <v>88</v>
      </c>
      <c r="AY168" s="24" t="s">
        <v>141</v>
      </c>
      <c r="BE168" s="208">
        <f>IF(N168="základní",J168,0)</f>
        <v>0</v>
      </c>
      <c r="BF168" s="208">
        <f>IF(N168="snížená",J168,0)</f>
        <v>0</v>
      </c>
      <c r="BG168" s="208">
        <f>IF(N168="zákl. přenesená",J168,0)</f>
        <v>0</v>
      </c>
      <c r="BH168" s="208">
        <f>IF(N168="sníž. přenesená",J168,0)</f>
        <v>0</v>
      </c>
      <c r="BI168" s="208">
        <f>IF(N168="nulová",J168,0)</f>
        <v>0</v>
      </c>
      <c r="BJ168" s="24" t="s">
        <v>81</v>
      </c>
      <c r="BK168" s="208">
        <f>ROUND(I168*H168,2)</f>
        <v>0</v>
      </c>
      <c r="BL168" s="24" t="s">
        <v>91</v>
      </c>
      <c r="BM168" s="24" t="s">
        <v>278</v>
      </c>
    </row>
    <row r="169" spans="2:51" s="12" customFormat="1" ht="13.5">
      <c r="B169" s="221"/>
      <c r="C169" s="222"/>
      <c r="D169" s="223" t="s">
        <v>151</v>
      </c>
      <c r="E169" s="224" t="s">
        <v>32</v>
      </c>
      <c r="F169" s="225" t="s">
        <v>279</v>
      </c>
      <c r="G169" s="222"/>
      <c r="H169" s="226" t="s">
        <v>32</v>
      </c>
      <c r="I169" s="227"/>
      <c r="J169" s="222"/>
      <c r="K169" s="222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151</v>
      </c>
      <c r="AU169" s="232" t="s">
        <v>88</v>
      </c>
      <c r="AV169" s="12" t="s">
        <v>81</v>
      </c>
      <c r="AW169" s="12" t="s">
        <v>39</v>
      </c>
      <c r="AX169" s="12" t="s">
        <v>76</v>
      </c>
      <c r="AY169" s="232" t="s">
        <v>141</v>
      </c>
    </row>
    <row r="170" spans="2:51" s="11" customFormat="1" ht="13.5">
      <c r="B170" s="209"/>
      <c r="C170" s="210"/>
      <c r="D170" s="223" t="s">
        <v>151</v>
      </c>
      <c r="E170" s="233" t="s">
        <v>32</v>
      </c>
      <c r="F170" s="234" t="s">
        <v>32</v>
      </c>
      <c r="G170" s="210"/>
      <c r="H170" s="235">
        <v>0</v>
      </c>
      <c r="I170" s="215"/>
      <c r="J170" s="210"/>
      <c r="K170" s="210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151</v>
      </c>
      <c r="AU170" s="220" t="s">
        <v>88</v>
      </c>
      <c r="AV170" s="11" t="s">
        <v>85</v>
      </c>
      <c r="AW170" s="11" t="s">
        <v>39</v>
      </c>
      <c r="AX170" s="11" t="s">
        <v>76</v>
      </c>
      <c r="AY170" s="220" t="s">
        <v>141</v>
      </c>
    </row>
    <row r="171" spans="2:51" s="11" customFormat="1" ht="13.5">
      <c r="B171" s="209"/>
      <c r="C171" s="210"/>
      <c r="D171" s="223" t="s">
        <v>151</v>
      </c>
      <c r="E171" s="233" t="s">
        <v>32</v>
      </c>
      <c r="F171" s="234" t="s">
        <v>224</v>
      </c>
      <c r="G171" s="210"/>
      <c r="H171" s="235">
        <v>107.8</v>
      </c>
      <c r="I171" s="215"/>
      <c r="J171" s="210"/>
      <c r="K171" s="210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151</v>
      </c>
      <c r="AU171" s="220" t="s">
        <v>88</v>
      </c>
      <c r="AV171" s="11" t="s">
        <v>85</v>
      </c>
      <c r="AW171" s="11" t="s">
        <v>39</v>
      </c>
      <c r="AX171" s="11" t="s">
        <v>76</v>
      </c>
      <c r="AY171" s="220" t="s">
        <v>141</v>
      </c>
    </row>
    <row r="172" spans="2:51" s="11" customFormat="1" ht="13.5">
      <c r="B172" s="209"/>
      <c r="C172" s="210"/>
      <c r="D172" s="223" t="s">
        <v>151</v>
      </c>
      <c r="E172" s="233" t="s">
        <v>32</v>
      </c>
      <c r="F172" s="234" t="s">
        <v>274</v>
      </c>
      <c r="G172" s="210"/>
      <c r="H172" s="235">
        <v>70</v>
      </c>
      <c r="I172" s="215"/>
      <c r="J172" s="210"/>
      <c r="K172" s="210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151</v>
      </c>
      <c r="AU172" s="220" t="s">
        <v>88</v>
      </c>
      <c r="AV172" s="11" t="s">
        <v>85</v>
      </c>
      <c r="AW172" s="11" t="s">
        <v>39</v>
      </c>
      <c r="AX172" s="11" t="s">
        <v>76</v>
      </c>
      <c r="AY172" s="220" t="s">
        <v>141</v>
      </c>
    </row>
    <row r="173" spans="2:51" s="11" customFormat="1" ht="13.5">
      <c r="B173" s="209"/>
      <c r="C173" s="210"/>
      <c r="D173" s="223" t="s">
        <v>151</v>
      </c>
      <c r="E173" s="233" t="s">
        <v>32</v>
      </c>
      <c r="F173" s="234" t="s">
        <v>226</v>
      </c>
      <c r="G173" s="210"/>
      <c r="H173" s="235">
        <v>4.2</v>
      </c>
      <c r="I173" s="215"/>
      <c r="J173" s="210"/>
      <c r="K173" s="210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151</v>
      </c>
      <c r="AU173" s="220" t="s">
        <v>88</v>
      </c>
      <c r="AV173" s="11" t="s">
        <v>85</v>
      </c>
      <c r="AW173" s="11" t="s">
        <v>39</v>
      </c>
      <c r="AX173" s="11" t="s">
        <v>76</v>
      </c>
      <c r="AY173" s="220" t="s">
        <v>141</v>
      </c>
    </row>
    <row r="174" spans="2:51" s="13" customFormat="1" ht="13.5">
      <c r="B174" s="236"/>
      <c r="C174" s="237"/>
      <c r="D174" s="223" t="s">
        <v>151</v>
      </c>
      <c r="E174" s="238" t="s">
        <v>32</v>
      </c>
      <c r="F174" s="239" t="s">
        <v>280</v>
      </c>
      <c r="G174" s="237"/>
      <c r="H174" s="240">
        <v>182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AT174" s="246" t="s">
        <v>151</v>
      </c>
      <c r="AU174" s="246" t="s">
        <v>88</v>
      </c>
      <c r="AV174" s="13" t="s">
        <v>88</v>
      </c>
      <c r="AW174" s="13" t="s">
        <v>39</v>
      </c>
      <c r="AX174" s="13" t="s">
        <v>76</v>
      </c>
      <c r="AY174" s="246" t="s">
        <v>141</v>
      </c>
    </row>
    <row r="175" spans="2:51" s="11" customFormat="1" ht="13.5">
      <c r="B175" s="209"/>
      <c r="C175" s="210"/>
      <c r="D175" s="223" t="s">
        <v>151</v>
      </c>
      <c r="E175" s="233" t="s">
        <v>32</v>
      </c>
      <c r="F175" s="234" t="s">
        <v>281</v>
      </c>
      <c r="G175" s="210"/>
      <c r="H175" s="235">
        <v>59.345</v>
      </c>
      <c r="I175" s="215"/>
      <c r="J175" s="210"/>
      <c r="K175" s="210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151</v>
      </c>
      <c r="AU175" s="220" t="s">
        <v>88</v>
      </c>
      <c r="AV175" s="11" t="s">
        <v>85</v>
      </c>
      <c r="AW175" s="11" t="s">
        <v>39</v>
      </c>
      <c r="AX175" s="11" t="s">
        <v>76</v>
      </c>
      <c r="AY175" s="220" t="s">
        <v>141</v>
      </c>
    </row>
    <row r="176" spans="2:51" s="11" customFormat="1" ht="13.5">
      <c r="B176" s="209"/>
      <c r="C176" s="210"/>
      <c r="D176" s="223" t="s">
        <v>151</v>
      </c>
      <c r="E176" s="233" t="s">
        <v>32</v>
      </c>
      <c r="F176" s="234" t="s">
        <v>282</v>
      </c>
      <c r="G176" s="210"/>
      <c r="H176" s="235">
        <v>-1.5</v>
      </c>
      <c r="I176" s="215"/>
      <c r="J176" s="210"/>
      <c r="K176" s="210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151</v>
      </c>
      <c r="AU176" s="220" t="s">
        <v>88</v>
      </c>
      <c r="AV176" s="11" t="s">
        <v>85</v>
      </c>
      <c r="AW176" s="11" t="s">
        <v>39</v>
      </c>
      <c r="AX176" s="11" t="s">
        <v>76</v>
      </c>
      <c r="AY176" s="220" t="s">
        <v>141</v>
      </c>
    </row>
    <row r="177" spans="2:51" s="13" customFormat="1" ht="13.5">
      <c r="B177" s="236"/>
      <c r="C177" s="237"/>
      <c r="D177" s="223" t="s">
        <v>151</v>
      </c>
      <c r="E177" s="238" t="s">
        <v>32</v>
      </c>
      <c r="F177" s="239" t="s">
        <v>283</v>
      </c>
      <c r="G177" s="237"/>
      <c r="H177" s="240">
        <v>57.845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AT177" s="246" t="s">
        <v>151</v>
      </c>
      <c r="AU177" s="246" t="s">
        <v>88</v>
      </c>
      <c r="AV177" s="13" t="s">
        <v>88</v>
      </c>
      <c r="AW177" s="13" t="s">
        <v>39</v>
      </c>
      <c r="AX177" s="13" t="s">
        <v>76</v>
      </c>
      <c r="AY177" s="246" t="s">
        <v>141</v>
      </c>
    </row>
    <row r="178" spans="2:51" s="14" customFormat="1" ht="13.5">
      <c r="B178" s="247"/>
      <c r="C178" s="248"/>
      <c r="D178" s="211" t="s">
        <v>151</v>
      </c>
      <c r="E178" s="249" t="s">
        <v>32</v>
      </c>
      <c r="F178" s="250" t="s">
        <v>284</v>
      </c>
      <c r="G178" s="248"/>
      <c r="H178" s="251">
        <v>239.845</v>
      </c>
      <c r="I178" s="252"/>
      <c r="J178" s="248"/>
      <c r="K178" s="248"/>
      <c r="L178" s="253"/>
      <c r="M178" s="254"/>
      <c r="N178" s="255"/>
      <c r="O178" s="255"/>
      <c r="P178" s="255"/>
      <c r="Q178" s="255"/>
      <c r="R178" s="255"/>
      <c r="S178" s="255"/>
      <c r="T178" s="256"/>
      <c r="AT178" s="257" t="s">
        <v>151</v>
      </c>
      <c r="AU178" s="257" t="s">
        <v>88</v>
      </c>
      <c r="AV178" s="14" t="s">
        <v>91</v>
      </c>
      <c r="AW178" s="14" t="s">
        <v>39</v>
      </c>
      <c r="AX178" s="14" t="s">
        <v>81</v>
      </c>
      <c r="AY178" s="257" t="s">
        <v>141</v>
      </c>
    </row>
    <row r="179" spans="2:65" s="1" customFormat="1" ht="20.45" customHeight="1">
      <c r="B179" s="42"/>
      <c r="C179" s="197" t="s">
        <v>285</v>
      </c>
      <c r="D179" s="197" t="s">
        <v>145</v>
      </c>
      <c r="E179" s="198" t="s">
        <v>286</v>
      </c>
      <c r="F179" s="199" t="s">
        <v>287</v>
      </c>
      <c r="G179" s="200" t="s">
        <v>250</v>
      </c>
      <c r="H179" s="201">
        <v>3.6</v>
      </c>
      <c r="I179" s="202"/>
      <c r="J179" s="203">
        <f>ROUND(I179*H179,2)</f>
        <v>0</v>
      </c>
      <c r="K179" s="199" t="s">
        <v>149</v>
      </c>
      <c r="L179" s="62"/>
      <c r="M179" s="204" t="s">
        <v>32</v>
      </c>
      <c r="N179" s="205" t="s">
        <v>47</v>
      </c>
      <c r="O179" s="43"/>
      <c r="P179" s="206">
        <f>O179*H179</f>
        <v>0</v>
      </c>
      <c r="Q179" s="206">
        <v>0</v>
      </c>
      <c r="R179" s="206">
        <f>Q179*H179</f>
        <v>0</v>
      </c>
      <c r="S179" s="206">
        <v>0</v>
      </c>
      <c r="T179" s="207">
        <f>S179*H179</f>
        <v>0</v>
      </c>
      <c r="AR179" s="24" t="s">
        <v>91</v>
      </c>
      <c r="AT179" s="24" t="s">
        <v>145</v>
      </c>
      <c r="AU179" s="24" t="s">
        <v>88</v>
      </c>
      <c r="AY179" s="24" t="s">
        <v>141</v>
      </c>
      <c r="BE179" s="208">
        <f>IF(N179="základní",J179,0)</f>
        <v>0</v>
      </c>
      <c r="BF179" s="208">
        <f>IF(N179="snížená",J179,0)</f>
        <v>0</v>
      </c>
      <c r="BG179" s="208">
        <f>IF(N179="zákl. přenesená",J179,0)</f>
        <v>0</v>
      </c>
      <c r="BH179" s="208">
        <f>IF(N179="sníž. přenesená",J179,0)</f>
        <v>0</v>
      </c>
      <c r="BI179" s="208">
        <f>IF(N179="nulová",J179,0)</f>
        <v>0</v>
      </c>
      <c r="BJ179" s="24" t="s">
        <v>81</v>
      </c>
      <c r="BK179" s="208">
        <f>ROUND(I179*H179,2)</f>
        <v>0</v>
      </c>
      <c r="BL179" s="24" t="s">
        <v>91</v>
      </c>
      <c r="BM179" s="24" t="s">
        <v>288</v>
      </c>
    </row>
    <row r="180" spans="2:51" s="11" customFormat="1" ht="13.5">
      <c r="B180" s="209"/>
      <c r="C180" s="210"/>
      <c r="D180" s="211" t="s">
        <v>151</v>
      </c>
      <c r="E180" s="212" t="s">
        <v>32</v>
      </c>
      <c r="F180" s="213" t="s">
        <v>289</v>
      </c>
      <c r="G180" s="210"/>
      <c r="H180" s="214">
        <v>3.6</v>
      </c>
      <c r="I180" s="215"/>
      <c r="J180" s="210"/>
      <c r="K180" s="210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151</v>
      </c>
      <c r="AU180" s="220" t="s">
        <v>88</v>
      </c>
      <c r="AV180" s="11" t="s">
        <v>85</v>
      </c>
      <c r="AW180" s="11" t="s">
        <v>39</v>
      </c>
      <c r="AX180" s="11" t="s">
        <v>81</v>
      </c>
      <c r="AY180" s="220" t="s">
        <v>141</v>
      </c>
    </row>
    <row r="181" spans="2:65" s="1" customFormat="1" ht="28.9" customHeight="1">
      <c r="B181" s="42"/>
      <c r="C181" s="197" t="s">
        <v>290</v>
      </c>
      <c r="D181" s="197" t="s">
        <v>145</v>
      </c>
      <c r="E181" s="198" t="s">
        <v>291</v>
      </c>
      <c r="F181" s="199" t="s">
        <v>292</v>
      </c>
      <c r="G181" s="200" t="s">
        <v>250</v>
      </c>
      <c r="H181" s="201">
        <v>3.6</v>
      </c>
      <c r="I181" s="202"/>
      <c r="J181" s="203">
        <f>ROUND(I181*H181,2)</f>
        <v>0</v>
      </c>
      <c r="K181" s="199" t="s">
        <v>149</v>
      </c>
      <c r="L181" s="62"/>
      <c r="M181" s="204" t="s">
        <v>32</v>
      </c>
      <c r="N181" s="205" t="s">
        <v>47</v>
      </c>
      <c r="O181" s="43"/>
      <c r="P181" s="206">
        <f>O181*H181</f>
        <v>0</v>
      </c>
      <c r="Q181" s="206">
        <v>8E-05</v>
      </c>
      <c r="R181" s="206">
        <f>Q181*H181</f>
        <v>0.000288</v>
      </c>
      <c r="S181" s="206">
        <v>0</v>
      </c>
      <c r="T181" s="207">
        <f>S181*H181</f>
        <v>0</v>
      </c>
      <c r="AR181" s="24" t="s">
        <v>91</v>
      </c>
      <c r="AT181" s="24" t="s">
        <v>145</v>
      </c>
      <c r="AU181" s="24" t="s">
        <v>88</v>
      </c>
      <c r="AY181" s="24" t="s">
        <v>141</v>
      </c>
      <c r="BE181" s="208">
        <f>IF(N181="základní",J181,0)</f>
        <v>0</v>
      </c>
      <c r="BF181" s="208">
        <f>IF(N181="snížená",J181,0)</f>
        <v>0</v>
      </c>
      <c r="BG181" s="208">
        <f>IF(N181="zákl. přenesená",J181,0)</f>
        <v>0</v>
      </c>
      <c r="BH181" s="208">
        <f>IF(N181="sníž. přenesená",J181,0)</f>
        <v>0</v>
      </c>
      <c r="BI181" s="208">
        <f>IF(N181="nulová",J181,0)</f>
        <v>0</v>
      </c>
      <c r="BJ181" s="24" t="s">
        <v>81</v>
      </c>
      <c r="BK181" s="208">
        <f>ROUND(I181*H181,2)</f>
        <v>0</v>
      </c>
      <c r="BL181" s="24" t="s">
        <v>91</v>
      </c>
      <c r="BM181" s="24" t="s">
        <v>293</v>
      </c>
    </row>
    <row r="182" spans="2:51" s="11" customFormat="1" ht="13.5">
      <c r="B182" s="209"/>
      <c r="C182" s="210"/>
      <c r="D182" s="211" t="s">
        <v>151</v>
      </c>
      <c r="E182" s="212" t="s">
        <v>32</v>
      </c>
      <c r="F182" s="213" t="s">
        <v>289</v>
      </c>
      <c r="G182" s="210"/>
      <c r="H182" s="214">
        <v>3.6</v>
      </c>
      <c r="I182" s="215"/>
      <c r="J182" s="210"/>
      <c r="K182" s="210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151</v>
      </c>
      <c r="AU182" s="220" t="s">
        <v>88</v>
      </c>
      <c r="AV182" s="11" t="s">
        <v>85</v>
      </c>
      <c r="AW182" s="11" t="s">
        <v>39</v>
      </c>
      <c r="AX182" s="11" t="s">
        <v>81</v>
      </c>
      <c r="AY182" s="220" t="s">
        <v>141</v>
      </c>
    </row>
    <row r="183" spans="2:65" s="1" customFormat="1" ht="40.15" customHeight="1">
      <c r="B183" s="42"/>
      <c r="C183" s="197" t="s">
        <v>294</v>
      </c>
      <c r="D183" s="197" t="s">
        <v>145</v>
      </c>
      <c r="E183" s="198" t="s">
        <v>295</v>
      </c>
      <c r="F183" s="199" t="s">
        <v>296</v>
      </c>
      <c r="G183" s="200" t="s">
        <v>250</v>
      </c>
      <c r="H183" s="201">
        <v>164.3</v>
      </c>
      <c r="I183" s="202"/>
      <c r="J183" s="203">
        <f>ROUND(I183*H183,2)</f>
        <v>0</v>
      </c>
      <c r="K183" s="199" t="s">
        <v>149</v>
      </c>
      <c r="L183" s="62"/>
      <c r="M183" s="204" t="s">
        <v>32</v>
      </c>
      <c r="N183" s="205" t="s">
        <v>47</v>
      </c>
      <c r="O183" s="43"/>
      <c r="P183" s="206">
        <f>O183*H183</f>
        <v>0</v>
      </c>
      <c r="Q183" s="206">
        <v>0</v>
      </c>
      <c r="R183" s="206">
        <f>Q183*H183</f>
        <v>0</v>
      </c>
      <c r="S183" s="206">
        <v>0.205</v>
      </c>
      <c r="T183" s="207">
        <f>S183*H183</f>
        <v>33.6815</v>
      </c>
      <c r="AR183" s="24" t="s">
        <v>91</v>
      </c>
      <c r="AT183" s="24" t="s">
        <v>145</v>
      </c>
      <c r="AU183" s="24" t="s">
        <v>88</v>
      </c>
      <c r="AY183" s="24" t="s">
        <v>141</v>
      </c>
      <c r="BE183" s="208">
        <f>IF(N183="základní",J183,0)</f>
        <v>0</v>
      </c>
      <c r="BF183" s="208">
        <f>IF(N183="snížená",J183,0)</f>
        <v>0</v>
      </c>
      <c r="BG183" s="208">
        <f>IF(N183="zákl. přenesená",J183,0)</f>
        <v>0</v>
      </c>
      <c r="BH183" s="208">
        <f>IF(N183="sníž. přenesená",J183,0)</f>
        <v>0</v>
      </c>
      <c r="BI183" s="208">
        <f>IF(N183="nulová",J183,0)</f>
        <v>0</v>
      </c>
      <c r="BJ183" s="24" t="s">
        <v>81</v>
      </c>
      <c r="BK183" s="208">
        <f>ROUND(I183*H183,2)</f>
        <v>0</v>
      </c>
      <c r="BL183" s="24" t="s">
        <v>91</v>
      </c>
      <c r="BM183" s="24" t="s">
        <v>297</v>
      </c>
    </row>
    <row r="184" spans="2:51" s="11" customFormat="1" ht="13.5">
      <c r="B184" s="209"/>
      <c r="C184" s="210"/>
      <c r="D184" s="223" t="s">
        <v>151</v>
      </c>
      <c r="E184" s="233" t="s">
        <v>32</v>
      </c>
      <c r="F184" s="234" t="s">
        <v>298</v>
      </c>
      <c r="G184" s="210"/>
      <c r="H184" s="235">
        <v>75.5</v>
      </c>
      <c r="I184" s="215"/>
      <c r="J184" s="210"/>
      <c r="K184" s="210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151</v>
      </c>
      <c r="AU184" s="220" t="s">
        <v>88</v>
      </c>
      <c r="AV184" s="11" t="s">
        <v>85</v>
      </c>
      <c r="AW184" s="11" t="s">
        <v>39</v>
      </c>
      <c r="AX184" s="11" t="s">
        <v>76</v>
      </c>
      <c r="AY184" s="220" t="s">
        <v>141</v>
      </c>
    </row>
    <row r="185" spans="2:51" s="11" customFormat="1" ht="13.5">
      <c r="B185" s="209"/>
      <c r="C185" s="210"/>
      <c r="D185" s="223" t="s">
        <v>151</v>
      </c>
      <c r="E185" s="233" t="s">
        <v>32</v>
      </c>
      <c r="F185" s="234" t="s">
        <v>299</v>
      </c>
      <c r="G185" s="210"/>
      <c r="H185" s="235">
        <v>67.7</v>
      </c>
      <c r="I185" s="215"/>
      <c r="J185" s="210"/>
      <c r="K185" s="210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151</v>
      </c>
      <c r="AU185" s="220" t="s">
        <v>88</v>
      </c>
      <c r="AV185" s="11" t="s">
        <v>85</v>
      </c>
      <c r="AW185" s="11" t="s">
        <v>39</v>
      </c>
      <c r="AX185" s="11" t="s">
        <v>76</v>
      </c>
      <c r="AY185" s="220" t="s">
        <v>141</v>
      </c>
    </row>
    <row r="186" spans="2:51" s="11" customFormat="1" ht="13.5">
      <c r="B186" s="209"/>
      <c r="C186" s="210"/>
      <c r="D186" s="223" t="s">
        <v>151</v>
      </c>
      <c r="E186" s="233" t="s">
        <v>32</v>
      </c>
      <c r="F186" s="234" t="s">
        <v>300</v>
      </c>
      <c r="G186" s="210"/>
      <c r="H186" s="235">
        <v>36.9</v>
      </c>
      <c r="I186" s="215"/>
      <c r="J186" s="210"/>
      <c r="K186" s="210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151</v>
      </c>
      <c r="AU186" s="220" t="s">
        <v>88</v>
      </c>
      <c r="AV186" s="11" t="s">
        <v>85</v>
      </c>
      <c r="AW186" s="11" t="s">
        <v>39</v>
      </c>
      <c r="AX186" s="11" t="s">
        <v>76</v>
      </c>
      <c r="AY186" s="220" t="s">
        <v>141</v>
      </c>
    </row>
    <row r="187" spans="2:51" s="11" customFormat="1" ht="13.5">
      <c r="B187" s="209"/>
      <c r="C187" s="210"/>
      <c r="D187" s="223" t="s">
        <v>151</v>
      </c>
      <c r="E187" s="233" t="s">
        <v>32</v>
      </c>
      <c r="F187" s="234" t="s">
        <v>301</v>
      </c>
      <c r="G187" s="210"/>
      <c r="H187" s="235">
        <v>-15.8</v>
      </c>
      <c r="I187" s="215"/>
      <c r="J187" s="210"/>
      <c r="K187" s="210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151</v>
      </c>
      <c r="AU187" s="220" t="s">
        <v>88</v>
      </c>
      <c r="AV187" s="11" t="s">
        <v>85</v>
      </c>
      <c r="AW187" s="11" t="s">
        <v>39</v>
      </c>
      <c r="AX187" s="11" t="s">
        <v>76</v>
      </c>
      <c r="AY187" s="220" t="s">
        <v>141</v>
      </c>
    </row>
    <row r="188" spans="2:51" s="14" customFormat="1" ht="13.5">
      <c r="B188" s="247"/>
      <c r="C188" s="248"/>
      <c r="D188" s="211" t="s">
        <v>151</v>
      </c>
      <c r="E188" s="249" t="s">
        <v>32</v>
      </c>
      <c r="F188" s="250" t="s">
        <v>199</v>
      </c>
      <c r="G188" s="248"/>
      <c r="H188" s="251">
        <v>164.3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151</v>
      </c>
      <c r="AU188" s="257" t="s">
        <v>88</v>
      </c>
      <c r="AV188" s="14" t="s">
        <v>91</v>
      </c>
      <c r="AW188" s="14" t="s">
        <v>39</v>
      </c>
      <c r="AX188" s="14" t="s">
        <v>81</v>
      </c>
      <c r="AY188" s="257" t="s">
        <v>141</v>
      </c>
    </row>
    <row r="189" spans="2:65" s="1" customFormat="1" ht="28.9" customHeight="1">
      <c r="B189" s="42"/>
      <c r="C189" s="197" t="s">
        <v>302</v>
      </c>
      <c r="D189" s="197" t="s">
        <v>145</v>
      </c>
      <c r="E189" s="198" t="s">
        <v>303</v>
      </c>
      <c r="F189" s="199" t="s">
        <v>304</v>
      </c>
      <c r="G189" s="200" t="s">
        <v>305</v>
      </c>
      <c r="H189" s="201">
        <v>201.421</v>
      </c>
      <c r="I189" s="202"/>
      <c r="J189" s="203">
        <f>ROUND(I189*H189,2)</f>
        <v>0</v>
      </c>
      <c r="K189" s="199" t="s">
        <v>149</v>
      </c>
      <c r="L189" s="62"/>
      <c r="M189" s="204" t="s">
        <v>32</v>
      </c>
      <c r="N189" s="205" t="s">
        <v>47</v>
      </c>
      <c r="O189" s="43"/>
      <c r="P189" s="206">
        <f>O189*H189</f>
        <v>0</v>
      </c>
      <c r="Q189" s="206">
        <v>0</v>
      </c>
      <c r="R189" s="206">
        <f>Q189*H189</f>
        <v>0</v>
      </c>
      <c r="S189" s="206">
        <v>0</v>
      </c>
      <c r="T189" s="207">
        <f>S189*H189</f>
        <v>0</v>
      </c>
      <c r="AR189" s="24" t="s">
        <v>91</v>
      </c>
      <c r="AT189" s="24" t="s">
        <v>145</v>
      </c>
      <c r="AU189" s="24" t="s">
        <v>88</v>
      </c>
      <c r="AY189" s="24" t="s">
        <v>141</v>
      </c>
      <c r="BE189" s="208">
        <f>IF(N189="základní",J189,0)</f>
        <v>0</v>
      </c>
      <c r="BF189" s="208">
        <f>IF(N189="snížená",J189,0)</f>
        <v>0</v>
      </c>
      <c r="BG189" s="208">
        <f>IF(N189="zákl. přenesená",J189,0)</f>
        <v>0</v>
      </c>
      <c r="BH189" s="208">
        <f>IF(N189="sníž. přenesená",J189,0)</f>
        <v>0</v>
      </c>
      <c r="BI189" s="208">
        <f>IF(N189="nulová",J189,0)</f>
        <v>0</v>
      </c>
      <c r="BJ189" s="24" t="s">
        <v>81</v>
      </c>
      <c r="BK189" s="208">
        <f>ROUND(I189*H189,2)</f>
        <v>0</v>
      </c>
      <c r="BL189" s="24" t="s">
        <v>91</v>
      </c>
      <c r="BM189" s="24" t="s">
        <v>306</v>
      </c>
    </row>
    <row r="190" spans="2:65" s="1" customFormat="1" ht="28.9" customHeight="1">
      <c r="B190" s="42"/>
      <c r="C190" s="197" t="s">
        <v>307</v>
      </c>
      <c r="D190" s="197" t="s">
        <v>145</v>
      </c>
      <c r="E190" s="198" t="s">
        <v>308</v>
      </c>
      <c r="F190" s="199" t="s">
        <v>309</v>
      </c>
      <c r="G190" s="200" t="s">
        <v>305</v>
      </c>
      <c r="H190" s="201">
        <v>2417.052</v>
      </c>
      <c r="I190" s="202"/>
      <c r="J190" s="203">
        <f>ROUND(I190*H190,2)</f>
        <v>0</v>
      </c>
      <c r="K190" s="199" t="s">
        <v>149</v>
      </c>
      <c r="L190" s="62"/>
      <c r="M190" s="204" t="s">
        <v>32</v>
      </c>
      <c r="N190" s="205" t="s">
        <v>47</v>
      </c>
      <c r="O190" s="43"/>
      <c r="P190" s="206">
        <f>O190*H190</f>
        <v>0</v>
      </c>
      <c r="Q190" s="206">
        <v>0</v>
      </c>
      <c r="R190" s="206">
        <f>Q190*H190</f>
        <v>0</v>
      </c>
      <c r="S190" s="206">
        <v>0</v>
      </c>
      <c r="T190" s="207">
        <f>S190*H190</f>
        <v>0</v>
      </c>
      <c r="AR190" s="24" t="s">
        <v>91</v>
      </c>
      <c r="AT190" s="24" t="s">
        <v>145</v>
      </c>
      <c r="AU190" s="24" t="s">
        <v>88</v>
      </c>
      <c r="AY190" s="24" t="s">
        <v>141</v>
      </c>
      <c r="BE190" s="208">
        <f>IF(N190="základní",J190,0)</f>
        <v>0</v>
      </c>
      <c r="BF190" s="208">
        <f>IF(N190="snížená",J190,0)</f>
        <v>0</v>
      </c>
      <c r="BG190" s="208">
        <f>IF(N190="zákl. přenesená",J190,0)</f>
        <v>0</v>
      </c>
      <c r="BH190" s="208">
        <f>IF(N190="sníž. přenesená",J190,0)</f>
        <v>0</v>
      </c>
      <c r="BI190" s="208">
        <f>IF(N190="nulová",J190,0)</f>
        <v>0</v>
      </c>
      <c r="BJ190" s="24" t="s">
        <v>81</v>
      </c>
      <c r="BK190" s="208">
        <f>ROUND(I190*H190,2)</f>
        <v>0</v>
      </c>
      <c r="BL190" s="24" t="s">
        <v>91</v>
      </c>
      <c r="BM190" s="24" t="s">
        <v>310</v>
      </c>
    </row>
    <row r="191" spans="2:51" s="11" customFormat="1" ht="13.5">
      <c r="B191" s="209"/>
      <c r="C191" s="210"/>
      <c r="D191" s="211" t="s">
        <v>151</v>
      </c>
      <c r="E191" s="212" t="s">
        <v>32</v>
      </c>
      <c r="F191" s="213" t="s">
        <v>311</v>
      </c>
      <c r="G191" s="210"/>
      <c r="H191" s="214">
        <v>2417.052</v>
      </c>
      <c r="I191" s="215"/>
      <c r="J191" s="210"/>
      <c r="K191" s="210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151</v>
      </c>
      <c r="AU191" s="220" t="s">
        <v>88</v>
      </c>
      <c r="AV191" s="11" t="s">
        <v>85</v>
      </c>
      <c r="AW191" s="11" t="s">
        <v>39</v>
      </c>
      <c r="AX191" s="11" t="s">
        <v>81</v>
      </c>
      <c r="AY191" s="220" t="s">
        <v>141</v>
      </c>
    </row>
    <row r="192" spans="2:65" s="1" customFormat="1" ht="20.45" customHeight="1">
      <c r="B192" s="42"/>
      <c r="C192" s="197" t="s">
        <v>312</v>
      </c>
      <c r="D192" s="197" t="s">
        <v>145</v>
      </c>
      <c r="E192" s="198" t="s">
        <v>313</v>
      </c>
      <c r="F192" s="199" t="s">
        <v>314</v>
      </c>
      <c r="G192" s="200" t="s">
        <v>305</v>
      </c>
      <c r="H192" s="201">
        <v>183.585</v>
      </c>
      <c r="I192" s="202"/>
      <c r="J192" s="203">
        <f>ROUND(I192*H192,2)</f>
        <v>0</v>
      </c>
      <c r="K192" s="199" t="s">
        <v>149</v>
      </c>
      <c r="L192" s="62"/>
      <c r="M192" s="204" t="s">
        <v>32</v>
      </c>
      <c r="N192" s="205" t="s">
        <v>47</v>
      </c>
      <c r="O192" s="43"/>
      <c r="P192" s="206">
        <f>O192*H192</f>
        <v>0</v>
      </c>
      <c r="Q192" s="206">
        <v>0</v>
      </c>
      <c r="R192" s="206">
        <f>Q192*H192</f>
        <v>0</v>
      </c>
      <c r="S192" s="206">
        <v>0</v>
      </c>
      <c r="T192" s="207">
        <f>S192*H192</f>
        <v>0</v>
      </c>
      <c r="AR192" s="24" t="s">
        <v>91</v>
      </c>
      <c r="AT192" s="24" t="s">
        <v>145</v>
      </c>
      <c r="AU192" s="24" t="s">
        <v>88</v>
      </c>
      <c r="AY192" s="24" t="s">
        <v>141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24" t="s">
        <v>81</v>
      </c>
      <c r="BK192" s="208">
        <f>ROUND(I192*H192,2)</f>
        <v>0</v>
      </c>
      <c r="BL192" s="24" t="s">
        <v>91</v>
      </c>
      <c r="BM192" s="24" t="s">
        <v>315</v>
      </c>
    </row>
    <row r="193" spans="2:51" s="11" customFormat="1" ht="13.5">
      <c r="B193" s="209"/>
      <c r="C193" s="210"/>
      <c r="D193" s="211" t="s">
        <v>151</v>
      </c>
      <c r="E193" s="212" t="s">
        <v>32</v>
      </c>
      <c r="F193" s="213" t="s">
        <v>316</v>
      </c>
      <c r="G193" s="210"/>
      <c r="H193" s="214">
        <v>183.585</v>
      </c>
      <c r="I193" s="215"/>
      <c r="J193" s="210"/>
      <c r="K193" s="210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151</v>
      </c>
      <c r="AU193" s="220" t="s">
        <v>88</v>
      </c>
      <c r="AV193" s="11" t="s">
        <v>85</v>
      </c>
      <c r="AW193" s="11" t="s">
        <v>39</v>
      </c>
      <c r="AX193" s="11" t="s">
        <v>81</v>
      </c>
      <c r="AY193" s="220" t="s">
        <v>141</v>
      </c>
    </row>
    <row r="194" spans="2:65" s="1" customFormat="1" ht="28.9" customHeight="1">
      <c r="B194" s="42"/>
      <c r="C194" s="197" t="s">
        <v>317</v>
      </c>
      <c r="D194" s="197" t="s">
        <v>145</v>
      </c>
      <c r="E194" s="198" t="s">
        <v>318</v>
      </c>
      <c r="F194" s="199" t="s">
        <v>319</v>
      </c>
      <c r="G194" s="200" t="s">
        <v>305</v>
      </c>
      <c r="H194" s="201">
        <v>17.836</v>
      </c>
      <c r="I194" s="202"/>
      <c r="J194" s="203">
        <f>ROUND(I194*H194,2)</f>
        <v>0</v>
      </c>
      <c r="K194" s="199" t="s">
        <v>149</v>
      </c>
      <c r="L194" s="62"/>
      <c r="M194" s="204" t="s">
        <v>32</v>
      </c>
      <c r="N194" s="205" t="s">
        <v>47</v>
      </c>
      <c r="O194" s="43"/>
      <c r="P194" s="206">
        <f>O194*H194</f>
        <v>0</v>
      </c>
      <c r="Q194" s="206">
        <v>0</v>
      </c>
      <c r="R194" s="206">
        <f>Q194*H194</f>
        <v>0</v>
      </c>
      <c r="S194" s="206">
        <v>0</v>
      </c>
      <c r="T194" s="207">
        <f>S194*H194</f>
        <v>0</v>
      </c>
      <c r="AR194" s="24" t="s">
        <v>91</v>
      </c>
      <c r="AT194" s="24" t="s">
        <v>145</v>
      </c>
      <c r="AU194" s="24" t="s">
        <v>88</v>
      </c>
      <c r="AY194" s="24" t="s">
        <v>141</v>
      </c>
      <c r="BE194" s="208">
        <f>IF(N194="základní",J194,0)</f>
        <v>0</v>
      </c>
      <c r="BF194" s="208">
        <f>IF(N194="snížená",J194,0)</f>
        <v>0</v>
      </c>
      <c r="BG194" s="208">
        <f>IF(N194="zákl. přenesená",J194,0)</f>
        <v>0</v>
      </c>
      <c r="BH194" s="208">
        <f>IF(N194="sníž. přenesená",J194,0)</f>
        <v>0</v>
      </c>
      <c r="BI194" s="208">
        <f>IF(N194="nulová",J194,0)</f>
        <v>0</v>
      </c>
      <c r="BJ194" s="24" t="s">
        <v>81</v>
      </c>
      <c r="BK194" s="208">
        <f>ROUND(I194*H194,2)</f>
        <v>0</v>
      </c>
      <c r="BL194" s="24" t="s">
        <v>91</v>
      </c>
      <c r="BM194" s="24" t="s">
        <v>320</v>
      </c>
    </row>
    <row r="195" spans="2:63" s="10" customFormat="1" ht="29.85" customHeight="1">
      <c r="B195" s="178"/>
      <c r="C195" s="179"/>
      <c r="D195" s="194" t="s">
        <v>75</v>
      </c>
      <c r="E195" s="195" t="s">
        <v>321</v>
      </c>
      <c r="F195" s="195" t="s">
        <v>322</v>
      </c>
      <c r="G195" s="179"/>
      <c r="H195" s="179"/>
      <c r="I195" s="182"/>
      <c r="J195" s="196">
        <f>BK195</f>
        <v>0</v>
      </c>
      <c r="K195" s="179"/>
      <c r="L195" s="184"/>
      <c r="M195" s="185"/>
      <c r="N195" s="186"/>
      <c r="O195" s="186"/>
      <c r="P195" s="187">
        <f>P196</f>
        <v>0</v>
      </c>
      <c r="Q195" s="186"/>
      <c r="R195" s="187">
        <f>R196</f>
        <v>0</v>
      </c>
      <c r="S195" s="186"/>
      <c r="T195" s="188">
        <f>T196</f>
        <v>0</v>
      </c>
      <c r="AR195" s="189" t="s">
        <v>81</v>
      </c>
      <c r="AT195" s="190" t="s">
        <v>75</v>
      </c>
      <c r="AU195" s="190" t="s">
        <v>81</v>
      </c>
      <c r="AY195" s="189" t="s">
        <v>141</v>
      </c>
      <c r="BK195" s="191">
        <f>BK196</f>
        <v>0</v>
      </c>
    </row>
    <row r="196" spans="2:65" s="1" customFormat="1" ht="28.9" customHeight="1">
      <c r="B196" s="42"/>
      <c r="C196" s="197" t="s">
        <v>323</v>
      </c>
      <c r="D196" s="197" t="s">
        <v>145</v>
      </c>
      <c r="E196" s="198" t="s">
        <v>324</v>
      </c>
      <c r="F196" s="199" t="s">
        <v>325</v>
      </c>
      <c r="G196" s="200" t="s">
        <v>305</v>
      </c>
      <c r="H196" s="201">
        <v>77.996</v>
      </c>
      <c r="I196" s="202"/>
      <c r="J196" s="203">
        <f>ROUND(I196*H196,2)</f>
        <v>0</v>
      </c>
      <c r="K196" s="199" t="s">
        <v>149</v>
      </c>
      <c r="L196" s="62"/>
      <c r="M196" s="204" t="s">
        <v>32</v>
      </c>
      <c r="N196" s="268" t="s">
        <v>47</v>
      </c>
      <c r="O196" s="269"/>
      <c r="P196" s="270">
        <f>O196*H196</f>
        <v>0</v>
      </c>
      <c r="Q196" s="270">
        <v>0</v>
      </c>
      <c r="R196" s="270">
        <f>Q196*H196</f>
        <v>0</v>
      </c>
      <c r="S196" s="270">
        <v>0</v>
      </c>
      <c r="T196" s="271">
        <f>S196*H196</f>
        <v>0</v>
      </c>
      <c r="AR196" s="24" t="s">
        <v>91</v>
      </c>
      <c r="AT196" s="24" t="s">
        <v>145</v>
      </c>
      <c r="AU196" s="24" t="s">
        <v>85</v>
      </c>
      <c r="AY196" s="24" t="s">
        <v>141</v>
      </c>
      <c r="BE196" s="208">
        <f>IF(N196="základní",J196,0)</f>
        <v>0</v>
      </c>
      <c r="BF196" s="208">
        <f>IF(N196="snížená",J196,0)</f>
        <v>0</v>
      </c>
      <c r="BG196" s="208">
        <f>IF(N196="zákl. přenesená",J196,0)</f>
        <v>0</v>
      </c>
      <c r="BH196" s="208">
        <f>IF(N196="sníž. přenesená",J196,0)</f>
        <v>0</v>
      </c>
      <c r="BI196" s="208">
        <f>IF(N196="nulová",J196,0)</f>
        <v>0</v>
      </c>
      <c r="BJ196" s="24" t="s">
        <v>81</v>
      </c>
      <c r="BK196" s="208">
        <f>ROUND(I196*H196,2)</f>
        <v>0</v>
      </c>
      <c r="BL196" s="24" t="s">
        <v>91</v>
      </c>
      <c r="BM196" s="24" t="s">
        <v>326</v>
      </c>
    </row>
    <row r="197" spans="2:12" s="1" customFormat="1" ht="6.95" customHeight="1">
      <c r="B197" s="57"/>
      <c r="C197" s="58"/>
      <c r="D197" s="58"/>
      <c r="E197" s="58"/>
      <c r="F197" s="58"/>
      <c r="G197" s="58"/>
      <c r="H197" s="58"/>
      <c r="I197" s="141"/>
      <c r="J197" s="58"/>
      <c r="K197" s="58"/>
      <c r="L197" s="62"/>
    </row>
  </sheetData>
  <sheetProtection algorithmName="SHA-512" hashValue="WHIN9xopX75esN9YpHsRdYTsPpsAZ2fmidfe9/CYbUJgaQvBAtKEHu/edwggmx5dJcIWSATQrRMMQklGGtnmYA==" saltValue="+05bRgeSzeT2aeDwJH8PGg==" spinCount="100000" sheet="1" objects="1" scenarios="1" formatCells="0" formatColumns="0" formatRows="0" sort="0" autoFilter="0"/>
  <autoFilter ref="C87:K196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4"/>
  <sheetViews>
    <sheetView showGridLines="0" workbookViewId="0" topLeftCell="A1">
      <pane ySplit="1" topLeftCell="A80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88.83203125" style="0" customWidth="1"/>
    <col min="7" max="7" width="7.5" style="0" customWidth="1"/>
    <col min="8" max="8" width="9.5" style="0" customWidth="1"/>
    <col min="9" max="9" width="10.83203125" style="112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100</v>
      </c>
      <c r="G1" s="392" t="s">
        <v>101</v>
      </c>
      <c r="H1" s="392"/>
      <c r="I1" s="116"/>
      <c r="J1" s="115" t="s">
        <v>102</v>
      </c>
      <c r="K1" s="114" t="s">
        <v>103</v>
      </c>
      <c r="L1" s="115" t="s">
        <v>104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4" t="s">
        <v>87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85</v>
      </c>
    </row>
    <row r="4" spans="2:46" ht="36.95" customHeight="1">
      <c r="B4" s="28"/>
      <c r="C4" s="29"/>
      <c r="D4" s="30" t="s">
        <v>105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20.45" customHeight="1">
      <c r="B7" s="28"/>
      <c r="C7" s="29"/>
      <c r="D7" s="29"/>
      <c r="E7" s="393" t="str">
        <f>'Rekapitulace stavby'!K6</f>
        <v>ZŠ a MŠ Kosmonautů 177,Děčín - ÚPRAVA ZAHRADY MŠ</v>
      </c>
      <c r="F7" s="394"/>
      <c r="G7" s="394"/>
      <c r="H7" s="394"/>
      <c r="I7" s="118"/>
      <c r="J7" s="29"/>
      <c r="K7" s="31"/>
    </row>
    <row r="8" spans="2:11" s="1" customFormat="1" ht="15">
      <c r="B8" s="42"/>
      <c r="C8" s="43"/>
      <c r="D8" s="37" t="s">
        <v>106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5" t="s">
        <v>327</v>
      </c>
      <c r="F9" s="396"/>
      <c r="G9" s="396"/>
      <c r="H9" s="396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21</v>
      </c>
      <c r="G11" s="43"/>
      <c r="H11" s="43"/>
      <c r="I11" s="120" t="s">
        <v>22</v>
      </c>
      <c r="J11" s="35" t="s">
        <v>23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0" t="s">
        <v>26</v>
      </c>
      <c r="J12" s="121" t="str">
        <f>'Rekapitulace stavby'!AN8</f>
        <v>3.4.2017</v>
      </c>
      <c r="K12" s="46"/>
    </row>
    <row r="13" spans="2:11" s="1" customFormat="1" ht="21.75" customHeight="1">
      <c r="B13" s="42"/>
      <c r="C13" s="43"/>
      <c r="D13" s="43"/>
      <c r="E13" s="43"/>
      <c r="F13" s="43"/>
      <c r="G13" s="43"/>
      <c r="H13" s="43"/>
      <c r="I13" s="122" t="s">
        <v>28</v>
      </c>
      <c r="J13" s="39" t="s">
        <v>29</v>
      </c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20" t="s">
        <v>31</v>
      </c>
      <c r="J14" s="35" t="s">
        <v>32</v>
      </c>
      <c r="K14" s="46"/>
    </row>
    <row r="15" spans="2:11" s="1" customFormat="1" ht="18" customHeight="1">
      <c r="B15" s="42"/>
      <c r="C15" s="43"/>
      <c r="D15" s="43"/>
      <c r="E15" s="35" t="s">
        <v>33</v>
      </c>
      <c r="F15" s="43"/>
      <c r="G15" s="43"/>
      <c r="H15" s="43"/>
      <c r="I15" s="120" t="s">
        <v>34</v>
      </c>
      <c r="J15" s="35" t="s">
        <v>32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35</v>
      </c>
      <c r="E17" s="43"/>
      <c r="F17" s="43"/>
      <c r="G17" s="43"/>
      <c r="H17" s="43"/>
      <c r="I17" s="120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34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37</v>
      </c>
      <c r="E20" s="43"/>
      <c r="F20" s="43"/>
      <c r="G20" s="43"/>
      <c r="H20" s="43"/>
      <c r="I20" s="120" t="s">
        <v>31</v>
      </c>
      <c r="J20" s="35" t="s">
        <v>32</v>
      </c>
      <c r="K20" s="46"/>
    </row>
    <row r="21" spans="2:11" s="1" customFormat="1" ht="18" customHeight="1">
      <c r="B21" s="42"/>
      <c r="C21" s="43"/>
      <c r="D21" s="43"/>
      <c r="E21" s="35" t="s">
        <v>38</v>
      </c>
      <c r="F21" s="43"/>
      <c r="G21" s="43"/>
      <c r="H21" s="43"/>
      <c r="I21" s="120" t="s">
        <v>34</v>
      </c>
      <c r="J21" s="35" t="s">
        <v>32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40</v>
      </c>
      <c r="E23" s="43"/>
      <c r="F23" s="43"/>
      <c r="G23" s="43"/>
      <c r="H23" s="43"/>
      <c r="I23" s="119"/>
      <c r="J23" s="43"/>
      <c r="K23" s="46"/>
    </row>
    <row r="24" spans="2:11" s="6" customFormat="1" ht="69" customHeight="1">
      <c r="B24" s="123"/>
      <c r="C24" s="124"/>
      <c r="D24" s="124"/>
      <c r="E24" s="361" t="s">
        <v>41</v>
      </c>
      <c r="F24" s="361"/>
      <c r="G24" s="361"/>
      <c r="H24" s="361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42</v>
      </c>
      <c r="E27" s="43"/>
      <c r="F27" s="43"/>
      <c r="G27" s="43"/>
      <c r="H27" s="43"/>
      <c r="I27" s="119"/>
      <c r="J27" s="130">
        <f>ROUND(J83,2)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44</v>
      </c>
      <c r="G29" s="43"/>
      <c r="H29" s="43"/>
      <c r="I29" s="131" t="s">
        <v>43</v>
      </c>
      <c r="J29" s="47" t="s">
        <v>45</v>
      </c>
      <c r="K29" s="46"/>
    </row>
    <row r="30" spans="2:11" s="1" customFormat="1" ht="14.45" customHeight="1">
      <c r="B30" s="42"/>
      <c r="C30" s="43"/>
      <c r="D30" s="50" t="s">
        <v>46</v>
      </c>
      <c r="E30" s="50" t="s">
        <v>47</v>
      </c>
      <c r="F30" s="132">
        <f>ROUND(SUM(BE83:BE123),2)</f>
        <v>0</v>
      </c>
      <c r="G30" s="43"/>
      <c r="H30" s="43"/>
      <c r="I30" s="133">
        <v>0.21</v>
      </c>
      <c r="J30" s="132">
        <f>ROUND(ROUND((SUM(BE83:BE123)),2)*I30,2)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48</v>
      </c>
      <c r="F31" s="132">
        <f>ROUND(SUM(BF83:BF123),2)</f>
        <v>0</v>
      </c>
      <c r="G31" s="43"/>
      <c r="H31" s="43"/>
      <c r="I31" s="133">
        <v>0.15</v>
      </c>
      <c r="J31" s="132">
        <f>ROUND(ROUND((SUM(BF83:BF123)),2)*I31,2)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49</v>
      </c>
      <c r="F32" s="132">
        <f>ROUND(SUM(BG83:BG123),2)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50</v>
      </c>
      <c r="F33" s="132">
        <f>ROUND(SUM(BH83:BH123),2)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51</v>
      </c>
      <c r="F34" s="132">
        <f>ROUND(SUM(BI83:BI123),2)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4"/>
      <c r="D36" s="135" t="s">
        <v>52</v>
      </c>
      <c r="E36" s="80"/>
      <c r="F36" s="80"/>
      <c r="G36" s="136" t="s">
        <v>53</v>
      </c>
      <c r="H36" s="137" t="s">
        <v>54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2"/>
      <c r="C42" s="30" t="s">
        <v>108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20.45" customHeight="1">
      <c r="B45" s="42"/>
      <c r="C45" s="43"/>
      <c r="D45" s="43"/>
      <c r="E45" s="393" t="str">
        <f>E7</f>
        <v>ZŠ a MŠ Kosmonautů 177,Děčín - ÚPRAVA ZAHRADY MŠ</v>
      </c>
      <c r="F45" s="394"/>
      <c r="G45" s="394"/>
      <c r="H45" s="394"/>
      <c r="I45" s="119"/>
      <c r="J45" s="43"/>
      <c r="K45" s="46"/>
    </row>
    <row r="46" spans="2:11" s="1" customFormat="1" ht="14.45" customHeight="1">
      <c r="B46" s="42"/>
      <c r="C46" s="37" t="s">
        <v>106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22.15" customHeight="1">
      <c r="B47" s="42"/>
      <c r="C47" s="43"/>
      <c r="D47" s="43"/>
      <c r="E47" s="395" t="str">
        <f>E9</f>
        <v>2 - OPRAVA PÍSKOVIŠTĚ A PŘEMÍSTĚNÍ PÍSKOVIŠTĚ</v>
      </c>
      <c r="F47" s="396"/>
      <c r="G47" s="396"/>
      <c r="H47" s="396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DĚČÍN BŘEZINY</v>
      </c>
      <c r="G49" s="43"/>
      <c r="H49" s="43"/>
      <c r="I49" s="120" t="s">
        <v>26</v>
      </c>
      <c r="J49" s="121" t="str">
        <f>IF(J12="","",J12)</f>
        <v>3.4.2017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5">
      <c r="B51" s="42"/>
      <c r="C51" s="37" t="s">
        <v>30</v>
      </c>
      <c r="D51" s="43"/>
      <c r="E51" s="43"/>
      <c r="F51" s="35" t="str">
        <f>E15</f>
        <v>ZŠ a MŠ Kosmonautů 177, Děčín 27</v>
      </c>
      <c r="G51" s="43"/>
      <c r="H51" s="43"/>
      <c r="I51" s="120" t="s">
        <v>37</v>
      </c>
      <c r="J51" s="35" t="str">
        <f>E21</f>
        <v>bez DPH</v>
      </c>
      <c r="K51" s="46"/>
    </row>
    <row r="52" spans="2:11" s="1" customFormat="1" ht="14.45" customHeight="1">
      <c r="B52" s="42"/>
      <c r="C52" s="37" t="s">
        <v>35</v>
      </c>
      <c r="D52" s="43"/>
      <c r="E52" s="43"/>
      <c r="F52" s="35" t="str">
        <f>IF(E18="","",E18)</f>
        <v/>
      </c>
      <c r="G52" s="43"/>
      <c r="H52" s="43"/>
      <c r="I52" s="11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6" t="s">
        <v>109</v>
      </c>
      <c r="D54" s="134"/>
      <c r="E54" s="134"/>
      <c r="F54" s="134"/>
      <c r="G54" s="134"/>
      <c r="H54" s="134"/>
      <c r="I54" s="147"/>
      <c r="J54" s="148" t="s">
        <v>110</v>
      </c>
      <c r="K54" s="149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50" t="s">
        <v>111</v>
      </c>
      <c r="D56" s="43"/>
      <c r="E56" s="43"/>
      <c r="F56" s="43"/>
      <c r="G56" s="43"/>
      <c r="H56" s="43"/>
      <c r="I56" s="119"/>
      <c r="J56" s="130">
        <f>J83</f>
        <v>0</v>
      </c>
      <c r="K56" s="46"/>
      <c r="AU56" s="24" t="s">
        <v>112</v>
      </c>
    </row>
    <row r="57" spans="2:11" s="7" customFormat="1" ht="24.95" customHeight="1">
      <c r="B57" s="151"/>
      <c r="C57" s="152"/>
      <c r="D57" s="153" t="s">
        <v>113</v>
      </c>
      <c r="E57" s="154"/>
      <c r="F57" s="154"/>
      <c r="G57" s="154"/>
      <c r="H57" s="154"/>
      <c r="I57" s="155"/>
      <c r="J57" s="156">
        <f>J84</f>
        <v>0</v>
      </c>
      <c r="K57" s="157"/>
    </row>
    <row r="58" spans="2:11" s="8" customFormat="1" ht="19.9" customHeight="1">
      <c r="B58" s="158"/>
      <c r="C58" s="159"/>
      <c r="D58" s="160" t="s">
        <v>114</v>
      </c>
      <c r="E58" s="161"/>
      <c r="F58" s="161"/>
      <c r="G58" s="161"/>
      <c r="H58" s="161"/>
      <c r="I58" s="162"/>
      <c r="J58" s="163">
        <f>J85</f>
        <v>0</v>
      </c>
      <c r="K58" s="164"/>
    </row>
    <row r="59" spans="2:11" s="8" customFormat="1" ht="14.85" customHeight="1">
      <c r="B59" s="158"/>
      <c r="C59" s="159"/>
      <c r="D59" s="160" t="s">
        <v>116</v>
      </c>
      <c r="E59" s="161"/>
      <c r="F59" s="161"/>
      <c r="G59" s="161"/>
      <c r="H59" s="161"/>
      <c r="I59" s="162"/>
      <c r="J59" s="163">
        <f>J86</f>
        <v>0</v>
      </c>
      <c r="K59" s="164"/>
    </row>
    <row r="60" spans="2:11" s="8" customFormat="1" ht="19.9" customHeight="1">
      <c r="B60" s="158"/>
      <c r="C60" s="159"/>
      <c r="D60" s="160" t="s">
        <v>121</v>
      </c>
      <c r="E60" s="161"/>
      <c r="F60" s="161"/>
      <c r="G60" s="161"/>
      <c r="H60" s="161"/>
      <c r="I60" s="162"/>
      <c r="J60" s="163">
        <f>J94</f>
        <v>0</v>
      </c>
      <c r="K60" s="164"/>
    </row>
    <row r="61" spans="2:11" s="8" customFormat="1" ht="14.85" customHeight="1">
      <c r="B61" s="158"/>
      <c r="C61" s="159"/>
      <c r="D61" s="160" t="s">
        <v>328</v>
      </c>
      <c r="E61" s="161"/>
      <c r="F61" s="161"/>
      <c r="G61" s="161"/>
      <c r="H61" s="161"/>
      <c r="I61" s="162"/>
      <c r="J61" s="163">
        <f>J95</f>
        <v>0</v>
      </c>
      <c r="K61" s="164"/>
    </row>
    <row r="62" spans="2:11" s="8" customFormat="1" ht="14.85" customHeight="1">
      <c r="B62" s="158"/>
      <c r="C62" s="159"/>
      <c r="D62" s="160" t="s">
        <v>123</v>
      </c>
      <c r="E62" s="161"/>
      <c r="F62" s="161"/>
      <c r="G62" s="161"/>
      <c r="H62" s="161"/>
      <c r="I62" s="162"/>
      <c r="J62" s="163">
        <f>J100</f>
        <v>0</v>
      </c>
      <c r="K62" s="164"/>
    </row>
    <row r="63" spans="2:11" s="8" customFormat="1" ht="19.9" customHeight="1">
      <c r="B63" s="158"/>
      <c r="C63" s="159"/>
      <c r="D63" s="160" t="s">
        <v>124</v>
      </c>
      <c r="E63" s="161"/>
      <c r="F63" s="161"/>
      <c r="G63" s="161"/>
      <c r="H63" s="161"/>
      <c r="I63" s="162"/>
      <c r="J63" s="163">
        <f>J122</f>
        <v>0</v>
      </c>
      <c r="K63" s="164"/>
    </row>
    <row r="64" spans="2:11" s="1" customFormat="1" ht="21.75" customHeight="1">
      <c r="B64" s="42"/>
      <c r="C64" s="43"/>
      <c r="D64" s="43"/>
      <c r="E64" s="43"/>
      <c r="F64" s="43"/>
      <c r="G64" s="43"/>
      <c r="H64" s="43"/>
      <c r="I64" s="119"/>
      <c r="J64" s="43"/>
      <c r="K64" s="46"/>
    </row>
    <row r="65" spans="2:11" s="1" customFormat="1" ht="6.95" customHeight="1">
      <c r="B65" s="57"/>
      <c r="C65" s="58"/>
      <c r="D65" s="58"/>
      <c r="E65" s="58"/>
      <c r="F65" s="58"/>
      <c r="G65" s="58"/>
      <c r="H65" s="58"/>
      <c r="I65" s="141"/>
      <c r="J65" s="58"/>
      <c r="K65" s="59"/>
    </row>
    <row r="69" spans="2:12" s="1" customFormat="1" ht="6.95" customHeight="1">
      <c r="B69" s="60"/>
      <c r="C69" s="61"/>
      <c r="D69" s="61"/>
      <c r="E69" s="61"/>
      <c r="F69" s="61"/>
      <c r="G69" s="61"/>
      <c r="H69" s="61"/>
      <c r="I69" s="144"/>
      <c r="J69" s="61"/>
      <c r="K69" s="61"/>
      <c r="L69" s="62"/>
    </row>
    <row r="70" spans="2:12" s="1" customFormat="1" ht="36.95" customHeight="1">
      <c r="B70" s="42"/>
      <c r="C70" s="63" t="s">
        <v>125</v>
      </c>
      <c r="D70" s="64"/>
      <c r="E70" s="64"/>
      <c r="F70" s="64"/>
      <c r="G70" s="64"/>
      <c r="H70" s="64"/>
      <c r="I70" s="165"/>
      <c r="J70" s="64"/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65"/>
      <c r="J71" s="64"/>
      <c r="K71" s="64"/>
      <c r="L71" s="62"/>
    </row>
    <row r="72" spans="2:12" s="1" customFormat="1" ht="14.45" customHeight="1">
      <c r="B72" s="42"/>
      <c r="C72" s="66" t="s">
        <v>18</v>
      </c>
      <c r="D72" s="64"/>
      <c r="E72" s="64"/>
      <c r="F72" s="64"/>
      <c r="G72" s="64"/>
      <c r="H72" s="64"/>
      <c r="I72" s="165"/>
      <c r="J72" s="64"/>
      <c r="K72" s="64"/>
      <c r="L72" s="62"/>
    </row>
    <row r="73" spans="2:12" s="1" customFormat="1" ht="20.45" customHeight="1">
      <c r="B73" s="42"/>
      <c r="C73" s="64"/>
      <c r="D73" s="64"/>
      <c r="E73" s="389" t="str">
        <f>E7</f>
        <v>ZŠ a MŠ Kosmonautů 177,Děčín - ÚPRAVA ZAHRADY MŠ</v>
      </c>
      <c r="F73" s="390"/>
      <c r="G73" s="390"/>
      <c r="H73" s="390"/>
      <c r="I73" s="165"/>
      <c r="J73" s="64"/>
      <c r="K73" s="64"/>
      <c r="L73" s="62"/>
    </row>
    <row r="74" spans="2:12" s="1" customFormat="1" ht="14.45" customHeight="1">
      <c r="B74" s="42"/>
      <c r="C74" s="66" t="s">
        <v>106</v>
      </c>
      <c r="D74" s="64"/>
      <c r="E74" s="64"/>
      <c r="F74" s="64"/>
      <c r="G74" s="64"/>
      <c r="H74" s="64"/>
      <c r="I74" s="165"/>
      <c r="J74" s="64"/>
      <c r="K74" s="64"/>
      <c r="L74" s="62"/>
    </row>
    <row r="75" spans="2:12" s="1" customFormat="1" ht="22.15" customHeight="1">
      <c r="B75" s="42"/>
      <c r="C75" s="64"/>
      <c r="D75" s="64"/>
      <c r="E75" s="379" t="str">
        <f>E9</f>
        <v>2 - OPRAVA PÍSKOVIŠTĚ A PŘEMÍSTĚNÍ PÍSKOVIŠTĚ</v>
      </c>
      <c r="F75" s="391"/>
      <c r="G75" s="391"/>
      <c r="H75" s="391"/>
      <c r="I75" s="165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65"/>
      <c r="J76" s="64"/>
      <c r="K76" s="64"/>
      <c r="L76" s="62"/>
    </row>
    <row r="77" spans="2:12" s="1" customFormat="1" ht="18" customHeight="1">
      <c r="B77" s="42"/>
      <c r="C77" s="66" t="s">
        <v>24</v>
      </c>
      <c r="D77" s="64"/>
      <c r="E77" s="64"/>
      <c r="F77" s="166" t="str">
        <f>F12</f>
        <v>DĚČÍN BŘEZINY</v>
      </c>
      <c r="G77" s="64"/>
      <c r="H77" s="64"/>
      <c r="I77" s="167" t="s">
        <v>26</v>
      </c>
      <c r="J77" s="74" t="str">
        <f>IF(J12="","",J12)</f>
        <v>3.4.2017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65"/>
      <c r="J78" s="64"/>
      <c r="K78" s="64"/>
      <c r="L78" s="62"/>
    </row>
    <row r="79" spans="2:12" s="1" customFormat="1" ht="15">
      <c r="B79" s="42"/>
      <c r="C79" s="66" t="s">
        <v>30</v>
      </c>
      <c r="D79" s="64"/>
      <c r="E79" s="64"/>
      <c r="F79" s="166" t="str">
        <f>E15</f>
        <v>ZŠ a MŠ Kosmonautů 177, Děčín 27</v>
      </c>
      <c r="G79" s="64"/>
      <c r="H79" s="64"/>
      <c r="I79" s="167" t="s">
        <v>37</v>
      </c>
      <c r="J79" s="166" t="str">
        <f>E21</f>
        <v>bez DPH</v>
      </c>
      <c r="K79" s="64"/>
      <c r="L79" s="62"/>
    </row>
    <row r="80" spans="2:12" s="1" customFormat="1" ht="14.45" customHeight="1">
      <c r="B80" s="42"/>
      <c r="C80" s="66" t="s">
        <v>35</v>
      </c>
      <c r="D80" s="64"/>
      <c r="E80" s="64"/>
      <c r="F80" s="166" t="str">
        <f>IF(E18="","",E18)</f>
        <v/>
      </c>
      <c r="G80" s="64"/>
      <c r="H80" s="64"/>
      <c r="I80" s="165"/>
      <c r="J80" s="64"/>
      <c r="K80" s="64"/>
      <c r="L80" s="62"/>
    </row>
    <row r="81" spans="2:12" s="1" customFormat="1" ht="10.35" customHeight="1">
      <c r="B81" s="42"/>
      <c r="C81" s="64"/>
      <c r="D81" s="64"/>
      <c r="E81" s="64"/>
      <c r="F81" s="64"/>
      <c r="G81" s="64"/>
      <c r="H81" s="64"/>
      <c r="I81" s="165"/>
      <c r="J81" s="64"/>
      <c r="K81" s="64"/>
      <c r="L81" s="62"/>
    </row>
    <row r="82" spans="2:20" s="9" customFormat="1" ht="29.25" customHeight="1">
      <c r="B82" s="168"/>
      <c r="C82" s="169" t="s">
        <v>126</v>
      </c>
      <c r="D82" s="170" t="s">
        <v>61</v>
      </c>
      <c r="E82" s="170" t="s">
        <v>57</v>
      </c>
      <c r="F82" s="170" t="s">
        <v>127</v>
      </c>
      <c r="G82" s="170" t="s">
        <v>128</v>
      </c>
      <c r="H82" s="170" t="s">
        <v>129</v>
      </c>
      <c r="I82" s="171" t="s">
        <v>130</v>
      </c>
      <c r="J82" s="170" t="s">
        <v>110</v>
      </c>
      <c r="K82" s="172" t="s">
        <v>131</v>
      </c>
      <c r="L82" s="173"/>
      <c r="M82" s="82" t="s">
        <v>132</v>
      </c>
      <c r="N82" s="83" t="s">
        <v>46</v>
      </c>
      <c r="O82" s="83" t="s">
        <v>133</v>
      </c>
      <c r="P82" s="83" t="s">
        <v>134</v>
      </c>
      <c r="Q82" s="83" t="s">
        <v>135</v>
      </c>
      <c r="R82" s="83" t="s">
        <v>136</v>
      </c>
      <c r="S82" s="83" t="s">
        <v>137</v>
      </c>
      <c r="T82" s="84" t="s">
        <v>138</v>
      </c>
    </row>
    <row r="83" spans="2:63" s="1" customFormat="1" ht="29.25" customHeight="1">
      <c r="B83" s="42"/>
      <c r="C83" s="88" t="s">
        <v>111</v>
      </c>
      <c r="D83" s="64"/>
      <c r="E83" s="64"/>
      <c r="F83" s="64"/>
      <c r="G83" s="64"/>
      <c r="H83" s="64"/>
      <c r="I83" s="165"/>
      <c r="J83" s="174">
        <f>BK83</f>
        <v>0</v>
      </c>
      <c r="K83" s="64"/>
      <c r="L83" s="62"/>
      <c r="M83" s="85"/>
      <c r="N83" s="86"/>
      <c r="O83" s="86"/>
      <c r="P83" s="175">
        <f>P84</f>
        <v>0</v>
      </c>
      <c r="Q83" s="86"/>
      <c r="R83" s="175">
        <f>R84</f>
        <v>37.434560000000005</v>
      </c>
      <c r="S83" s="86"/>
      <c r="T83" s="176">
        <f>T84</f>
        <v>19.062</v>
      </c>
      <c r="AT83" s="24" t="s">
        <v>75</v>
      </c>
      <c r="AU83" s="24" t="s">
        <v>112</v>
      </c>
      <c r="BK83" s="177">
        <f>BK84</f>
        <v>0</v>
      </c>
    </row>
    <row r="84" spans="2:63" s="10" customFormat="1" ht="37.35" customHeight="1">
      <c r="B84" s="178"/>
      <c r="C84" s="179"/>
      <c r="D84" s="180" t="s">
        <v>75</v>
      </c>
      <c r="E84" s="181" t="s">
        <v>139</v>
      </c>
      <c r="F84" s="181" t="s">
        <v>140</v>
      </c>
      <c r="G84" s="179"/>
      <c r="H84" s="179"/>
      <c r="I84" s="182"/>
      <c r="J84" s="183">
        <f>BK84</f>
        <v>0</v>
      </c>
      <c r="K84" s="179"/>
      <c r="L84" s="184"/>
      <c r="M84" s="185"/>
      <c r="N84" s="186"/>
      <c r="O84" s="186"/>
      <c r="P84" s="187">
        <f>P85+P94+P122</f>
        <v>0</v>
      </c>
      <c r="Q84" s="186"/>
      <c r="R84" s="187">
        <f>R85+R94+R122</f>
        <v>37.434560000000005</v>
      </c>
      <c r="S84" s="186"/>
      <c r="T84" s="188">
        <f>T85+T94+T122</f>
        <v>19.062</v>
      </c>
      <c r="AR84" s="189" t="s">
        <v>81</v>
      </c>
      <c r="AT84" s="190" t="s">
        <v>75</v>
      </c>
      <c r="AU84" s="190" t="s">
        <v>76</v>
      </c>
      <c r="AY84" s="189" t="s">
        <v>141</v>
      </c>
      <c r="BK84" s="191">
        <f>BK85+BK94+BK122</f>
        <v>0</v>
      </c>
    </row>
    <row r="85" spans="2:63" s="10" customFormat="1" ht="19.9" customHeight="1">
      <c r="B85" s="178"/>
      <c r="C85" s="179"/>
      <c r="D85" s="180" t="s">
        <v>75</v>
      </c>
      <c r="E85" s="192" t="s">
        <v>81</v>
      </c>
      <c r="F85" s="192" t="s">
        <v>142</v>
      </c>
      <c r="G85" s="179"/>
      <c r="H85" s="179"/>
      <c r="I85" s="182"/>
      <c r="J85" s="193">
        <f>BK85</f>
        <v>0</v>
      </c>
      <c r="K85" s="179"/>
      <c r="L85" s="184"/>
      <c r="M85" s="185"/>
      <c r="N85" s="186"/>
      <c r="O85" s="186"/>
      <c r="P85" s="187">
        <f>P86</f>
        <v>0</v>
      </c>
      <c r="Q85" s="186"/>
      <c r="R85" s="187">
        <f>R86</f>
        <v>0</v>
      </c>
      <c r="S85" s="186"/>
      <c r="T85" s="188">
        <f>T86</f>
        <v>0</v>
      </c>
      <c r="AR85" s="189" t="s">
        <v>81</v>
      </c>
      <c r="AT85" s="190" t="s">
        <v>75</v>
      </c>
      <c r="AU85" s="190" t="s">
        <v>81</v>
      </c>
      <c r="AY85" s="189" t="s">
        <v>141</v>
      </c>
      <c r="BK85" s="191">
        <f>BK86</f>
        <v>0</v>
      </c>
    </row>
    <row r="86" spans="2:63" s="10" customFormat="1" ht="14.85" customHeight="1">
      <c r="B86" s="178"/>
      <c r="C86" s="179"/>
      <c r="D86" s="194" t="s">
        <v>75</v>
      </c>
      <c r="E86" s="195" t="s">
        <v>165</v>
      </c>
      <c r="F86" s="195" t="s">
        <v>166</v>
      </c>
      <c r="G86" s="179"/>
      <c r="H86" s="179"/>
      <c r="I86" s="182"/>
      <c r="J86" s="196">
        <f>BK86</f>
        <v>0</v>
      </c>
      <c r="K86" s="179"/>
      <c r="L86" s="184"/>
      <c r="M86" s="185"/>
      <c r="N86" s="186"/>
      <c r="O86" s="186"/>
      <c r="P86" s="187">
        <f>SUM(P87:P93)</f>
        <v>0</v>
      </c>
      <c r="Q86" s="186"/>
      <c r="R86" s="187">
        <f>SUM(R87:R93)</f>
        <v>0</v>
      </c>
      <c r="S86" s="186"/>
      <c r="T86" s="188">
        <f>SUM(T87:T93)</f>
        <v>0</v>
      </c>
      <c r="AR86" s="189" t="s">
        <v>81</v>
      </c>
      <c r="AT86" s="190" t="s">
        <v>75</v>
      </c>
      <c r="AU86" s="190" t="s">
        <v>85</v>
      </c>
      <c r="AY86" s="189" t="s">
        <v>141</v>
      </c>
      <c r="BK86" s="191">
        <f>SUM(BK87:BK93)</f>
        <v>0</v>
      </c>
    </row>
    <row r="87" spans="2:65" s="1" customFormat="1" ht="20.45" customHeight="1">
      <c r="B87" s="42"/>
      <c r="C87" s="197" t="s">
        <v>81</v>
      </c>
      <c r="D87" s="197" t="s">
        <v>145</v>
      </c>
      <c r="E87" s="198" t="s">
        <v>167</v>
      </c>
      <c r="F87" s="199" t="s">
        <v>168</v>
      </c>
      <c r="G87" s="200" t="s">
        <v>169</v>
      </c>
      <c r="H87" s="201">
        <v>4.8</v>
      </c>
      <c r="I87" s="202"/>
      <c r="J87" s="203">
        <f>ROUND(I87*H87,2)</f>
        <v>0</v>
      </c>
      <c r="K87" s="199" t="s">
        <v>32</v>
      </c>
      <c r="L87" s="62"/>
      <c r="M87" s="204" t="s">
        <v>32</v>
      </c>
      <c r="N87" s="205" t="s">
        <v>47</v>
      </c>
      <c r="O87" s="43"/>
      <c r="P87" s="206">
        <f>O87*H87</f>
        <v>0</v>
      </c>
      <c r="Q87" s="206">
        <v>0</v>
      </c>
      <c r="R87" s="206">
        <f>Q87*H87</f>
        <v>0</v>
      </c>
      <c r="S87" s="206">
        <v>0</v>
      </c>
      <c r="T87" s="207">
        <f>S87*H87</f>
        <v>0</v>
      </c>
      <c r="AR87" s="24" t="s">
        <v>91</v>
      </c>
      <c r="AT87" s="24" t="s">
        <v>145</v>
      </c>
      <c r="AU87" s="24" t="s">
        <v>88</v>
      </c>
      <c r="AY87" s="24" t="s">
        <v>141</v>
      </c>
      <c r="BE87" s="208">
        <f>IF(N87="základní",J87,0)</f>
        <v>0</v>
      </c>
      <c r="BF87" s="208">
        <f>IF(N87="snížená",J87,0)</f>
        <v>0</v>
      </c>
      <c r="BG87" s="208">
        <f>IF(N87="zákl. přenesená",J87,0)</f>
        <v>0</v>
      </c>
      <c r="BH87" s="208">
        <f>IF(N87="sníž. přenesená",J87,0)</f>
        <v>0</v>
      </c>
      <c r="BI87" s="208">
        <f>IF(N87="nulová",J87,0)</f>
        <v>0</v>
      </c>
      <c r="BJ87" s="24" t="s">
        <v>81</v>
      </c>
      <c r="BK87" s="208">
        <f>ROUND(I87*H87,2)</f>
        <v>0</v>
      </c>
      <c r="BL87" s="24" t="s">
        <v>91</v>
      </c>
      <c r="BM87" s="24" t="s">
        <v>329</v>
      </c>
    </row>
    <row r="88" spans="2:51" s="12" customFormat="1" ht="13.5">
      <c r="B88" s="221"/>
      <c r="C88" s="222"/>
      <c r="D88" s="223" t="s">
        <v>151</v>
      </c>
      <c r="E88" s="224" t="s">
        <v>32</v>
      </c>
      <c r="F88" s="225" t="s">
        <v>330</v>
      </c>
      <c r="G88" s="222"/>
      <c r="H88" s="226" t="s">
        <v>32</v>
      </c>
      <c r="I88" s="227"/>
      <c r="J88" s="222"/>
      <c r="K88" s="222"/>
      <c r="L88" s="228"/>
      <c r="M88" s="229"/>
      <c r="N88" s="230"/>
      <c r="O88" s="230"/>
      <c r="P88" s="230"/>
      <c r="Q88" s="230"/>
      <c r="R88" s="230"/>
      <c r="S88" s="230"/>
      <c r="T88" s="231"/>
      <c r="AT88" s="232" t="s">
        <v>151</v>
      </c>
      <c r="AU88" s="232" t="s">
        <v>88</v>
      </c>
      <c r="AV88" s="12" t="s">
        <v>81</v>
      </c>
      <c r="AW88" s="12" t="s">
        <v>39</v>
      </c>
      <c r="AX88" s="12" t="s">
        <v>76</v>
      </c>
      <c r="AY88" s="232" t="s">
        <v>141</v>
      </c>
    </row>
    <row r="89" spans="2:51" s="11" customFormat="1" ht="13.5">
      <c r="B89" s="209"/>
      <c r="C89" s="210"/>
      <c r="D89" s="211" t="s">
        <v>151</v>
      </c>
      <c r="E89" s="212" t="s">
        <v>32</v>
      </c>
      <c r="F89" s="213" t="s">
        <v>331</v>
      </c>
      <c r="G89" s="210"/>
      <c r="H89" s="214">
        <v>4.8</v>
      </c>
      <c r="I89" s="215"/>
      <c r="J89" s="210"/>
      <c r="K89" s="210"/>
      <c r="L89" s="216"/>
      <c r="M89" s="217"/>
      <c r="N89" s="218"/>
      <c r="O89" s="218"/>
      <c r="P89" s="218"/>
      <c r="Q89" s="218"/>
      <c r="R89" s="218"/>
      <c r="S89" s="218"/>
      <c r="T89" s="219"/>
      <c r="AT89" s="220" t="s">
        <v>151</v>
      </c>
      <c r="AU89" s="220" t="s">
        <v>88</v>
      </c>
      <c r="AV89" s="11" t="s">
        <v>85</v>
      </c>
      <c r="AW89" s="11" t="s">
        <v>39</v>
      </c>
      <c r="AX89" s="11" t="s">
        <v>81</v>
      </c>
      <c r="AY89" s="220" t="s">
        <v>141</v>
      </c>
    </row>
    <row r="90" spans="2:65" s="1" customFormat="1" ht="40.15" customHeight="1">
      <c r="B90" s="42"/>
      <c r="C90" s="197" t="s">
        <v>85</v>
      </c>
      <c r="D90" s="197" t="s">
        <v>145</v>
      </c>
      <c r="E90" s="198" t="s">
        <v>332</v>
      </c>
      <c r="F90" s="199" t="s">
        <v>333</v>
      </c>
      <c r="G90" s="200" t="s">
        <v>169</v>
      </c>
      <c r="H90" s="201">
        <v>4.8</v>
      </c>
      <c r="I90" s="202"/>
      <c r="J90" s="203">
        <f>ROUND(I90*H90,2)</f>
        <v>0</v>
      </c>
      <c r="K90" s="199" t="s">
        <v>149</v>
      </c>
      <c r="L90" s="62"/>
      <c r="M90" s="204" t="s">
        <v>32</v>
      </c>
      <c r="N90" s="205" t="s">
        <v>47</v>
      </c>
      <c r="O90" s="43"/>
      <c r="P90" s="206">
        <f>O90*H90</f>
        <v>0</v>
      </c>
      <c r="Q90" s="206">
        <v>0</v>
      </c>
      <c r="R90" s="206">
        <f>Q90*H90</f>
        <v>0</v>
      </c>
      <c r="S90" s="206">
        <v>0</v>
      </c>
      <c r="T90" s="207">
        <f>S90*H90</f>
        <v>0</v>
      </c>
      <c r="AR90" s="24" t="s">
        <v>91</v>
      </c>
      <c r="AT90" s="24" t="s">
        <v>145</v>
      </c>
      <c r="AU90" s="24" t="s">
        <v>88</v>
      </c>
      <c r="AY90" s="24" t="s">
        <v>141</v>
      </c>
      <c r="BE90" s="208">
        <f>IF(N90="základní",J90,0)</f>
        <v>0</v>
      </c>
      <c r="BF90" s="208">
        <f>IF(N90="snížená",J90,0)</f>
        <v>0</v>
      </c>
      <c r="BG90" s="208">
        <f>IF(N90="zákl. přenesená",J90,0)</f>
        <v>0</v>
      </c>
      <c r="BH90" s="208">
        <f>IF(N90="sníž. přenesená",J90,0)</f>
        <v>0</v>
      </c>
      <c r="BI90" s="208">
        <f>IF(N90="nulová",J90,0)</f>
        <v>0</v>
      </c>
      <c r="BJ90" s="24" t="s">
        <v>81</v>
      </c>
      <c r="BK90" s="208">
        <f>ROUND(I90*H90,2)</f>
        <v>0</v>
      </c>
      <c r="BL90" s="24" t="s">
        <v>91</v>
      </c>
      <c r="BM90" s="24" t="s">
        <v>334</v>
      </c>
    </row>
    <row r="91" spans="2:65" s="1" customFormat="1" ht="51.6" customHeight="1">
      <c r="B91" s="42"/>
      <c r="C91" s="197" t="s">
        <v>88</v>
      </c>
      <c r="D91" s="197" t="s">
        <v>145</v>
      </c>
      <c r="E91" s="198" t="s">
        <v>335</v>
      </c>
      <c r="F91" s="199" t="s">
        <v>336</v>
      </c>
      <c r="G91" s="200" t="s">
        <v>169</v>
      </c>
      <c r="H91" s="201">
        <v>9.6</v>
      </c>
      <c r="I91" s="202"/>
      <c r="J91" s="203">
        <f>ROUND(I91*H91,2)</f>
        <v>0</v>
      </c>
      <c r="K91" s="199" t="s">
        <v>149</v>
      </c>
      <c r="L91" s="62"/>
      <c r="M91" s="204" t="s">
        <v>32</v>
      </c>
      <c r="N91" s="205" t="s">
        <v>47</v>
      </c>
      <c r="O91" s="43"/>
      <c r="P91" s="206">
        <f>O91*H91</f>
        <v>0</v>
      </c>
      <c r="Q91" s="206">
        <v>0</v>
      </c>
      <c r="R91" s="206">
        <f>Q91*H91</f>
        <v>0</v>
      </c>
      <c r="S91" s="206">
        <v>0</v>
      </c>
      <c r="T91" s="207">
        <f>S91*H91</f>
        <v>0</v>
      </c>
      <c r="AR91" s="24" t="s">
        <v>91</v>
      </c>
      <c r="AT91" s="24" t="s">
        <v>145</v>
      </c>
      <c r="AU91" s="24" t="s">
        <v>88</v>
      </c>
      <c r="AY91" s="24" t="s">
        <v>141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24" t="s">
        <v>81</v>
      </c>
      <c r="BK91" s="208">
        <f>ROUND(I91*H91,2)</f>
        <v>0</v>
      </c>
      <c r="BL91" s="24" t="s">
        <v>91</v>
      </c>
      <c r="BM91" s="24" t="s">
        <v>337</v>
      </c>
    </row>
    <row r="92" spans="2:51" s="12" customFormat="1" ht="13.5">
      <c r="B92" s="221"/>
      <c r="C92" s="222"/>
      <c r="D92" s="223" t="s">
        <v>151</v>
      </c>
      <c r="E92" s="224" t="s">
        <v>32</v>
      </c>
      <c r="F92" s="225" t="s">
        <v>338</v>
      </c>
      <c r="G92" s="222"/>
      <c r="H92" s="226" t="s">
        <v>32</v>
      </c>
      <c r="I92" s="227"/>
      <c r="J92" s="222"/>
      <c r="K92" s="222"/>
      <c r="L92" s="228"/>
      <c r="M92" s="229"/>
      <c r="N92" s="230"/>
      <c r="O92" s="230"/>
      <c r="P92" s="230"/>
      <c r="Q92" s="230"/>
      <c r="R92" s="230"/>
      <c r="S92" s="230"/>
      <c r="T92" s="231"/>
      <c r="AT92" s="232" t="s">
        <v>151</v>
      </c>
      <c r="AU92" s="232" t="s">
        <v>88</v>
      </c>
      <c r="AV92" s="12" t="s">
        <v>81</v>
      </c>
      <c r="AW92" s="12" t="s">
        <v>39</v>
      </c>
      <c r="AX92" s="12" t="s">
        <v>76</v>
      </c>
      <c r="AY92" s="232" t="s">
        <v>141</v>
      </c>
    </row>
    <row r="93" spans="2:51" s="11" customFormat="1" ht="13.5">
      <c r="B93" s="209"/>
      <c r="C93" s="210"/>
      <c r="D93" s="223" t="s">
        <v>151</v>
      </c>
      <c r="E93" s="233" t="s">
        <v>32</v>
      </c>
      <c r="F93" s="234" t="s">
        <v>339</v>
      </c>
      <c r="G93" s="210"/>
      <c r="H93" s="235">
        <v>9.6</v>
      </c>
      <c r="I93" s="215"/>
      <c r="J93" s="210"/>
      <c r="K93" s="210"/>
      <c r="L93" s="216"/>
      <c r="M93" s="217"/>
      <c r="N93" s="218"/>
      <c r="O93" s="218"/>
      <c r="P93" s="218"/>
      <c r="Q93" s="218"/>
      <c r="R93" s="218"/>
      <c r="S93" s="218"/>
      <c r="T93" s="219"/>
      <c r="AT93" s="220" t="s">
        <v>151</v>
      </c>
      <c r="AU93" s="220" t="s">
        <v>88</v>
      </c>
      <c r="AV93" s="11" t="s">
        <v>85</v>
      </c>
      <c r="AW93" s="11" t="s">
        <v>39</v>
      </c>
      <c r="AX93" s="11" t="s">
        <v>81</v>
      </c>
      <c r="AY93" s="220" t="s">
        <v>141</v>
      </c>
    </row>
    <row r="94" spans="2:63" s="10" customFormat="1" ht="29.85" customHeight="1">
      <c r="B94" s="178"/>
      <c r="C94" s="179"/>
      <c r="D94" s="180" t="s">
        <v>75</v>
      </c>
      <c r="E94" s="192" t="s">
        <v>190</v>
      </c>
      <c r="F94" s="192" t="s">
        <v>245</v>
      </c>
      <c r="G94" s="179"/>
      <c r="H94" s="179"/>
      <c r="I94" s="182"/>
      <c r="J94" s="193">
        <f>BK94</f>
        <v>0</v>
      </c>
      <c r="K94" s="179"/>
      <c r="L94" s="184"/>
      <c r="M94" s="185"/>
      <c r="N94" s="186"/>
      <c r="O94" s="186"/>
      <c r="P94" s="187">
        <f>P95+P100</f>
        <v>0</v>
      </c>
      <c r="Q94" s="186"/>
      <c r="R94" s="187">
        <f>R95+R100</f>
        <v>37.434560000000005</v>
      </c>
      <c r="S94" s="186"/>
      <c r="T94" s="188">
        <f>T95+T100</f>
        <v>19.062</v>
      </c>
      <c r="AR94" s="189" t="s">
        <v>81</v>
      </c>
      <c r="AT94" s="190" t="s">
        <v>75</v>
      </c>
      <c r="AU94" s="190" t="s">
        <v>81</v>
      </c>
      <c r="AY94" s="189" t="s">
        <v>141</v>
      </c>
      <c r="BK94" s="191">
        <f>BK95+BK100</f>
        <v>0</v>
      </c>
    </row>
    <row r="95" spans="2:63" s="10" customFormat="1" ht="14.85" customHeight="1">
      <c r="B95" s="178"/>
      <c r="C95" s="179"/>
      <c r="D95" s="194" t="s">
        <v>75</v>
      </c>
      <c r="E95" s="195" t="s">
        <v>340</v>
      </c>
      <c r="F95" s="195" t="s">
        <v>341</v>
      </c>
      <c r="G95" s="179"/>
      <c r="H95" s="179"/>
      <c r="I95" s="182"/>
      <c r="J95" s="196">
        <f>BK95</f>
        <v>0</v>
      </c>
      <c r="K95" s="179"/>
      <c r="L95" s="184"/>
      <c r="M95" s="185"/>
      <c r="N95" s="186"/>
      <c r="O95" s="186"/>
      <c r="P95" s="187">
        <f>SUM(P96:P99)</f>
        <v>0</v>
      </c>
      <c r="Q95" s="186"/>
      <c r="R95" s="187">
        <f>SUM(R96:R99)</f>
        <v>37.434560000000005</v>
      </c>
      <c r="S95" s="186"/>
      <c r="T95" s="188">
        <f>SUM(T96:T99)</f>
        <v>0</v>
      </c>
      <c r="AR95" s="189" t="s">
        <v>81</v>
      </c>
      <c r="AT95" s="190" t="s">
        <v>75</v>
      </c>
      <c r="AU95" s="190" t="s">
        <v>85</v>
      </c>
      <c r="AY95" s="189" t="s">
        <v>141</v>
      </c>
      <c r="BK95" s="191">
        <f>SUM(BK96:BK99)</f>
        <v>0</v>
      </c>
    </row>
    <row r="96" spans="2:65" s="1" customFormat="1" ht="28.9" customHeight="1">
      <c r="B96" s="42"/>
      <c r="C96" s="197" t="s">
        <v>91</v>
      </c>
      <c r="D96" s="197" t="s">
        <v>145</v>
      </c>
      <c r="E96" s="198" t="s">
        <v>342</v>
      </c>
      <c r="F96" s="199" t="s">
        <v>343</v>
      </c>
      <c r="G96" s="200" t="s">
        <v>250</v>
      </c>
      <c r="H96" s="201">
        <v>32</v>
      </c>
      <c r="I96" s="202"/>
      <c r="J96" s="203">
        <f>ROUND(I96*H96,2)</f>
        <v>0</v>
      </c>
      <c r="K96" s="199" t="s">
        <v>32</v>
      </c>
      <c r="L96" s="62"/>
      <c r="M96" s="204" t="s">
        <v>32</v>
      </c>
      <c r="N96" s="205" t="s">
        <v>47</v>
      </c>
      <c r="O96" s="43"/>
      <c r="P96" s="206">
        <f>O96*H96</f>
        <v>0</v>
      </c>
      <c r="Q96" s="206">
        <v>0.279</v>
      </c>
      <c r="R96" s="206">
        <f>Q96*H96</f>
        <v>8.928</v>
      </c>
      <c r="S96" s="206">
        <v>0</v>
      </c>
      <c r="T96" s="207">
        <f>S96*H96</f>
        <v>0</v>
      </c>
      <c r="AR96" s="24" t="s">
        <v>91</v>
      </c>
      <c r="AT96" s="24" t="s">
        <v>145</v>
      </c>
      <c r="AU96" s="24" t="s">
        <v>88</v>
      </c>
      <c r="AY96" s="24" t="s">
        <v>141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24" t="s">
        <v>81</v>
      </c>
      <c r="BK96" s="208">
        <f>ROUND(I96*H96,2)</f>
        <v>0</v>
      </c>
      <c r="BL96" s="24" t="s">
        <v>91</v>
      </c>
      <c r="BM96" s="24" t="s">
        <v>344</v>
      </c>
    </row>
    <row r="97" spans="2:51" s="11" customFormat="1" ht="13.5">
      <c r="B97" s="209"/>
      <c r="C97" s="210"/>
      <c r="D97" s="211" t="s">
        <v>151</v>
      </c>
      <c r="E97" s="212" t="s">
        <v>32</v>
      </c>
      <c r="F97" s="213" t="s">
        <v>345</v>
      </c>
      <c r="G97" s="210"/>
      <c r="H97" s="214">
        <v>32</v>
      </c>
      <c r="I97" s="215"/>
      <c r="J97" s="210"/>
      <c r="K97" s="210"/>
      <c r="L97" s="216"/>
      <c r="M97" s="217"/>
      <c r="N97" s="218"/>
      <c r="O97" s="218"/>
      <c r="P97" s="218"/>
      <c r="Q97" s="218"/>
      <c r="R97" s="218"/>
      <c r="S97" s="218"/>
      <c r="T97" s="219"/>
      <c r="AT97" s="220" t="s">
        <v>151</v>
      </c>
      <c r="AU97" s="220" t="s">
        <v>88</v>
      </c>
      <c r="AV97" s="11" t="s">
        <v>85</v>
      </c>
      <c r="AW97" s="11" t="s">
        <v>39</v>
      </c>
      <c r="AX97" s="11" t="s">
        <v>81</v>
      </c>
      <c r="AY97" s="220" t="s">
        <v>141</v>
      </c>
    </row>
    <row r="98" spans="2:65" s="1" customFormat="1" ht="28.9" customHeight="1">
      <c r="B98" s="42"/>
      <c r="C98" s="197" t="s">
        <v>94</v>
      </c>
      <c r="D98" s="197" t="s">
        <v>145</v>
      </c>
      <c r="E98" s="198" t="s">
        <v>346</v>
      </c>
      <c r="F98" s="199" t="s">
        <v>347</v>
      </c>
      <c r="G98" s="200" t="s">
        <v>203</v>
      </c>
      <c r="H98" s="201">
        <v>32</v>
      </c>
      <c r="I98" s="202"/>
      <c r="J98" s="203">
        <f>ROUND(I98*H98,2)</f>
        <v>0</v>
      </c>
      <c r="K98" s="199" t="s">
        <v>149</v>
      </c>
      <c r="L98" s="62"/>
      <c r="M98" s="204" t="s">
        <v>32</v>
      </c>
      <c r="N98" s="205" t="s">
        <v>47</v>
      </c>
      <c r="O98" s="43"/>
      <c r="P98" s="206">
        <f>O98*H98</f>
        <v>0</v>
      </c>
      <c r="Q98" s="206">
        <v>0.89083</v>
      </c>
      <c r="R98" s="206">
        <f>Q98*H98</f>
        <v>28.50656</v>
      </c>
      <c r="S98" s="206">
        <v>0</v>
      </c>
      <c r="T98" s="207">
        <f>S98*H98</f>
        <v>0</v>
      </c>
      <c r="AR98" s="24" t="s">
        <v>91</v>
      </c>
      <c r="AT98" s="24" t="s">
        <v>145</v>
      </c>
      <c r="AU98" s="24" t="s">
        <v>88</v>
      </c>
      <c r="AY98" s="24" t="s">
        <v>141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24" t="s">
        <v>81</v>
      </c>
      <c r="BK98" s="208">
        <f>ROUND(I98*H98,2)</f>
        <v>0</v>
      </c>
      <c r="BL98" s="24" t="s">
        <v>91</v>
      </c>
      <c r="BM98" s="24" t="s">
        <v>348</v>
      </c>
    </row>
    <row r="99" spans="2:51" s="11" customFormat="1" ht="13.5">
      <c r="B99" s="209"/>
      <c r="C99" s="210"/>
      <c r="D99" s="223" t="s">
        <v>151</v>
      </c>
      <c r="E99" s="233" t="s">
        <v>32</v>
      </c>
      <c r="F99" s="234" t="s">
        <v>345</v>
      </c>
      <c r="G99" s="210"/>
      <c r="H99" s="235">
        <v>32</v>
      </c>
      <c r="I99" s="215"/>
      <c r="J99" s="210"/>
      <c r="K99" s="210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151</v>
      </c>
      <c r="AU99" s="220" t="s">
        <v>88</v>
      </c>
      <c r="AV99" s="11" t="s">
        <v>85</v>
      </c>
      <c r="AW99" s="11" t="s">
        <v>39</v>
      </c>
      <c r="AX99" s="11" t="s">
        <v>81</v>
      </c>
      <c r="AY99" s="220" t="s">
        <v>141</v>
      </c>
    </row>
    <row r="100" spans="2:63" s="10" customFormat="1" ht="22.35" customHeight="1">
      <c r="B100" s="178"/>
      <c r="C100" s="179"/>
      <c r="D100" s="194" t="s">
        <v>75</v>
      </c>
      <c r="E100" s="195" t="s">
        <v>268</v>
      </c>
      <c r="F100" s="195" t="s">
        <v>269</v>
      </c>
      <c r="G100" s="179"/>
      <c r="H100" s="179"/>
      <c r="I100" s="182"/>
      <c r="J100" s="196">
        <f>BK100</f>
        <v>0</v>
      </c>
      <c r="K100" s="179"/>
      <c r="L100" s="184"/>
      <c r="M100" s="185"/>
      <c r="N100" s="186"/>
      <c r="O100" s="186"/>
      <c r="P100" s="187">
        <f>SUM(P101:P121)</f>
        <v>0</v>
      </c>
      <c r="Q100" s="186"/>
      <c r="R100" s="187">
        <f>SUM(R101:R121)</f>
        <v>0</v>
      </c>
      <c r="S100" s="186"/>
      <c r="T100" s="188">
        <f>SUM(T101:T121)</f>
        <v>19.062</v>
      </c>
      <c r="AR100" s="189" t="s">
        <v>81</v>
      </c>
      <c r="AT100" s="190" t="s">
        <v>75</v>
      </c>
      <c r="AU100" s="190" t="s">
        <v>85</v>
      </c>
      <c r="AY100" s="189" t="s">
        <v>141</v>
      </c>
      <c r="BK100" s="191">
        <f>SUM(BK101:BK121)</f>
        <v>0</v>
      </c>
    </row>
    <row r="101" spans="2:65" s="1" customFormat="1" ht="40.15" customHeight="1">
      <c r="B101" s="42"/>
      <c r="C101" s="197" t="s">
        <v>97</v>
      </c>
      <c r="D101" s="197" t="s">
        <v>145</v>
      </c>
      <c r="E101" s="198" t="s">
        <v>295</v>
      </c>
      <c r="F101" s="199" t="s">
        <v>296</v>
      </c>
      <c r="G101" s="200" t="s">
        <v>250</v>
      </c>
      <c r="H101" s="201">
        <v>14</v>
      </c>
      <c r="I101" s="202"/>
      <c r="J101" s="203">
        <f>ROUND(I101*H101,2)</f>
        <v>0</v>
      </c>
      <c r="K101" s="199" t="s">
        <v>149</v>
      </c>
      <c r="L101" s="62"/>
      <c r="M101" s="204" t="s">
        <v>32</v>
      </c>
      <c r="N101" s="205" t="s">
        <v>47</v>
      </c>
      <c r="O101" s="43"/>
      <c r="P101" s="206">
        <f>O101*H101</f>
        <v>0</v>
      </c>
      <c r="Q101" s="206">
        <v>0</v>
      </c>
      <c r="R101" s="206">
        <f>Q101*H101</f>
        <v>0</v>
      </c>
      <c r="S101" s="206">
        <v>0.205</v>
      </c>
      <c r="T101" s="207">
        <f>S101*H101</f>
        <v>2.8699999999999997</v>
      </c>
      <c r="AR101" s="24" t="s">
        <v>91</v>
      </c>
      <c r="AT101" s="24" t="s">
        <v>145</v>
      </c>
      <c r="AU101" s="24" t="s">
        <v>88</v>
      </c>
      <c r="AY101" s="24" t="s">
        <v>141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24" t="s">
        <v>81</v>
      </c>
      <c r="BK101" s="208">
        <f>ROUND(I101*H101,2)</f>
        <v>0</v>
      </c>
      <c r="BL101" s="24" t="s">
        <v>91</v>
      </c>
      <c r="BM101" s="24" t="s">
        <v>297</v>
      </c>
    </row>
    <row r="102" spans="2:51" s="12" customFormat="1" ht="13.5">
      <c r="B102" s="221"/>
      <c r="C102" s="222"/>
      <c r="D102" s="223" t="s">
        <v>151</v>
      </c>
      <c r="E102" s="224" t="s">
        <v>32</v>
      </c>
      <c r="F102" s="225" t="s">
        <v>349</v>
      </c>
      <c r="G102" s="222"/>
      <c r="H102" s="226" t="s">
        <v>32</v>
      </c>
      <c r="I102" s="227"/>
      <c r="J102" s="222"/>
      <c r="K102" s="222"/>
      <c r="L102" s="228"/>
      <c r="M102" s="229"/>
      <c r="N102" s="230"/>
      <c r="O102" s="230"/>
      <c r="P102" s="230"/>
      <c r="Q102" s="230"/>
      <c r="R102" s="230"/>
      <c r="S102" s="230"/>
      <c r="T102" s="231"/>
      <c r="AT102" s="232" t="s">
        <v>151</v>
      </c>
      <c r="AU102" s="232" t="s">
        <v>88</v>
      </c>
      <c r="AV102" s="12" t="s">
        <v>81</v>
      </c>
      <c r="AW102" s="12" t="s">
        <v>39</v>
      </c>
      <c r="AX102" s="12" t="s">
        <v>76</v>
      </c>
      <c r="AY102" s="232" t="s">
        <v>141</v>
      </c>
    </row>
    <row r="103" spans="2:51" s="11" customFormat="1" ht="13.5">
      <c r="B103" s="209"/>
      <c r="C103" s="210"/>
      <c r="D103" s="223" t="s">
        <v>151</v>
      </c>
      <c r="E103" s="233" t="s">
        <v>32</v>
      </c>
      <c r="F103" s="234" t="s">
        <v>350</v>
      </c>
      <c r="G103" s="210"/>
      <c r="H103" s="235">
        <v>6</v>
      </c>
      <c r="I103" s="215"/>
      <c r="J103" s="210"/>
      <c r="K103" s="210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151</v>
      </c>
      <c r="AU103" s="220" t="s">
        <v>88</v>
      </c>
      <c r="AV103" s="11" t="s">
        <v>85</v>
      </c>
      <c r="AW103" s="11" t="s">
        <v>39</v>
      </c>
      <c r="AX103" s="11" t="s">
        <v>76</v>
      </c>
      <c r="AY103" s="220" t="s">
        <v>141</v>
      </c>
    </row>
    <row r="104" spans="2:51" s="11" customFormat="1" ht="13.5">
      <c r="B104" s="209"/>
      <c r="C104" s="210"/>
      <c r="D104" s="223" t="s">
        <v>151</v>
      </c>
      <c r="E104" s="233" t="s">
        <v>32</v>
      </c>
      <c r="F104" s="234" t="s">
        <v>351</v>
      </c>
      <c r="G104" s="210"/>
      <c r="H104" s="235">
        <v>8</v>
      </c>
      <c r="I104" s="215"/>
      <c r="J104" s="210"/>
      <c r="K104" s="210"/>
      <c r="L104" s="216"/>
      <c r="M104" s="217"/>
      <c r="N104" s="218"/>
      <c r="O104" s="218"/>
      <c r="P104" s="218"/>
      <c r="Q104" s="218"/>
      <c r="R104" s="218"/>
      <c r="S104" s="218"/>
      <c r="T104" s="219"/>
      <c r="AT104" s="220" t="s">
        <v>151</v>
      </c>
      <c r="AU104" s="220" t="s">
        <v>88</v>
      </c>
      <c r="AV104" s="11" t="s">
        <v>85</v>
      </c>
      <c r="AW104" s="11" t="s">
        <v>39</v>
      </c>
      <c r="AX104" s="11" t="s">
        <v>76</v>
      </c>
      <c r="AY104" s="220" t="s">
        <v>141</v>
      </c>
    </row>
    <row r="105" spans="2:51" s="14" customFormat="1" ht="13.5">
      <c r="B105" s="247"/>
      <c r="C105" s="248"/>
      <c r="D105" s="211" t="s">
        <v>151</v>
      </c>
      <c r="E105" s="249" t="s">
        <v>32</v>
      </c>
      <c r="F105" s="250" t="s">
        <v>199</v>
      </c>
      <c r="G105" s="248"/>
      <c r="H105" s="251">
        <v>14</v>
      </c>
      <c r="I105" s="252"/>
      <c r="J105" s="248"/>
      <c r="K105" s="248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151</v>
      </c>
      <c r="AU105" s="257" t="s">
        <v>88</v>
      </c>
      <c r="AV105" s="14" t="s">
        <v>91</v>
      </c>
      <c r="AW105" s="14" t="s">
        <v>39</v>
      </c>
      <c r="AX105" s="14" t="s">
        <v>81</v>
      </c>
      <c r="AY105" s="257" t="s">
        <v>141</v>
      </c>
    </row>
    <row r="106" spans="2:65" s="1" customFormat="1" ht="28.9" customHeight="1">
      <c r="B106" s="42"/>
      <c r="C106" s="197" t="s">
        <v>173</v>
      </c>
      <c r="D106" s="197" t="s">
        <v>145</v>
      </c>
      <c r="E106" s="198" t="s">
        <v>352</v>
      </c>
      <c r="F106" s="199" t="s">
        <v>353</v>
      </c>
      <c r="G106" s="200" t="s">
        <v>250</v>
      </c>
      <c r="H106" s="201">
        <v>32</v>
      </c>
      <c r="I106" s="202"/>
      <c r="J106" s="203">
        <f>ROUND(I106*H106,2)</f>
        <v>0</v>
      </c>
      <c r="K106" s="199" t="s">
        <v>149</v>
      </c>
      <c r="L106" s="62"/>
      <c r="M106" s="204" t="s">
        <v>32</v>
      </c>
      <c r="N106" s="205" t="s">
        <v>47</v>
      </c>
      <c r="O106" s="43"/>
      <c r="P106" s="206">
        <f>O106*H106</f>
        <v>0</v>
      </c>
      <c r="Q106" s="206">
        <v>0</v>
      </c>
      <c r="R106" s="206">
        <f>Q106*H106</f>
        <v>0</v>
      </c>
      <c r="S106" s="206">
        <v>0.006</v>
      </c>
      <c r="T106" s="207">
        <f>S106*H106</f>
        <v>0.192</v>
      </c>
      <c r="AR106" s="24" t="s">
        <v>91</v>
      </c>
      <c r="AT106" s="24" t="s">
        <v>145</v>
      </c>
      <c r="AU106" s="24" t="s">
        <v>88</v>
      </c>
      <c r="AY106" s="24" t="s">
        <v>141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24" t="s">
        <v>81</v>
      </c>
      <c r="BK106" s="208">
        <f>ROUND(I106*H106,2)</f>
        <v>0</v>
      </c>
      <c r="BL106" s="24" t="s">
        <v>91</v>
      </c>
      <c r="BM106" s="24" t="s">
        <v>354</v>
      </c>
    </row>
    <row r="107" spans="2:51" s="12" customFormat="1" ht="13.5">
      <c r="B107" s="221"/>
      <c r="C107" s="222"/>
      <c r="D107" s="223" t="s">
        <v>151</v>
      </c>
      <c r="E107" s="224" t="s">
        <v>32</v>
      </c>
      <c r="F107" s="225" t="s">
        <v>355</v>
      </c>
      <c r="G107" s="222"/>
      <c r="H107" s="226" t="s">
        <v>32</v>
      </c>
      <c r="I107" s="227"/>
      <c r="J107" s="222"/>
      <c r="K107" s="222"/>
      <c r="L107" s="228"/>
      <c r="M107" s="229"/>
      <c r="N107" s="230"/>
      <c r="O107" s="230"/>
      <c r="P107" s="230"/>
      <c r="Q107" s="230"/>
      <c r="R107" s="230"/>
      <c r="S107" s="230"/>
      <c r="T107" s="231"/>
      <c r="AT107" s="232" t="s">
        <v>151</v>
      </c>
      <c r="AU107" s="232" t="s">
        <v>88</v>
      </c>
      <c r="AV107" s="12" t="s">
        <v>81</v>
      </c>
      <c r="AW107" s="12" t="s">
        <v>39</v>
      </c>
      <c r="AX107" s="12" t="s">
        <v>76</v>
      </c>
      <c r="AY107" s="232" t="s">
        <v>141</v>
      </c>
    </row>
    <row r="108" spans="2:51" s="11" customFormat="1" ht="13.5">
      <c r="B108" s="209"/>
      <c r="C108" s="210"/>
      <c r="D108" s="223" t="s">
        <v>151</v>
      </c>
      <c r="E108" s="233" t="s">
        <v>32</v>
      </c>
      <c r="F108" s="234" t="s">
        <v>356</v>
      </c>
      <c r="G108" s="210"/>
      <c r="H108" s="235">
        <v>16</v>
      </c>
      <c r="I108" s="215"/>
      <c r="J108" s="210"/>
      <c r="K108" s="210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151</v>
      </c>
      <c r="AU108" s="220" t="s">
        <v>88</v>
      </c>
      <c r="AV108" s="11" t="s">
        <v>85</v>
      </c>
      <c r="AW108" s="11" t="s">
        <v>39</v>
      </c>
      <c r="AX108" s="11" t="s">
        <v>76</v>
      </c>
      <c r="AY108" s="220" t="s">
        <v>141</v>
      </c>
    </row>
    <row r="109" spans="2:51" s="11" customFormat="1" ht="13.5">
      <c r="B109" s="209"/>
      <c r="C109" s="210"/>
      <c r="D109" s="223" t="s">
        <v>151</v>
      </c>
      <c r="E109" s="233" t="s">
        <v>32</v>
      </c>
      <c r="F109" s="234" t="s">
        <v>357</v>
      </c>
      <c r="G109" s="210"/>
      <c r="H109" s="235">
        <v>16</v>
      </c>
      <c r="I109" s="215"/>
      <c r="J109" s="210"/>
      <c r="K109" s="210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151</v>
      </c>
      <c r="AU109" s="220" t="s">
        <v>88</v>
      </c>
      <c r="AV109" s="11" t="s">
        <v>85</v>
      </c>
      <c r="AW109" s="11" t="s">
        <v>39</v>
      </c>
      <c r="AX109" s="11" t="s">
        <v>76</v>
      </c>
      <c r="AY109" s="220" t="s">
        <v>141</v>
      </c>
    </row>
    <row r="110" spans="2:51" s="14" customFormat="1" ht="13.5">
      <c r="B110" s="247"/>
      <c r="C110" s="248"/>
      <c r="D110" s="211" t="s">
        <v>151</v>
      </c>
      <c r="E110" s="249" t="s">
        <v>32</v>
      </c>
      <c r="F110" s="250" t="s">
        <v>199</v>
      </c>
      <c r="G110" s="248"/>
      <c r="H110" s="251">
        <v>32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AT110" s="257" t="s">
        <v>151</v>
      </c>
      <c r="AU110" s="257" t="s">
        <v>88</v>
      </c>
      <c r="AV110" s="14" t="s">
        <v>91</v>
      </c>
      <c r="AW110" s="14" t="s">
        <v>39</v>
      </c>
      <c r="AX110" s="14" t="s">
        <v>81</v>
      </c>
      <c r="AY110" s="257" t="s">
        <v>141</v>
      </c>
    </row>
    <row r="111" spans="2:65" s="1" customFormat="1" ht="40.15" customHeight="1">
      <c r="B111" s="42"/>
      <c r="C111" s="197" t="s">
        <v>182</v>
      </c>
      <c r="D111" s="197" t="s">
        <v>145</v>
      </c>
      <c r="E111" s="198" t="s">
        <v>358</v>
      </c>
      <c r="F111" s="199" t="s">
        <v>359</v>
      </c>
      <c r="G111" s="200" t="s">
        <v>203</v>
      </c>
      <c r="H111" s="201">
        <v>32</v>
      </c>
      <c r="I111" s="202"/>
      <c r="J111" s="203">
        <f>ROUND(I111*H111,2)</f>
        <v>0</v>
      </c>
      <c r="K111" s="199" t="s">
        <v>149</v>
      </c>
      <c r="L111" s="62"/>
      <c r="M111" s="204" t="s">
        <v>32</v>
      </c>
      <c r="N111" s="205" t="s">
        <v>47</v>
      </c>
      <c r="O111" s="43"/>
      <c r="P111" s="206">
        <f>O111*H111</f>
        <v>0</v>
      </c>
      <c r="Q111" s="206">
        <v>0</v>
      </c>
      <c r="R111" s="206">
        <f>Q111*H111</f>
        <v>0</v>
      </c>
      <c r="S111" s="206">
        <v>0.5</v>
      </c>
      <c r="T111" s="207">
        <f>S111*H111</f>
        <v>16</v>
      </c>
      <c r="AR111" s="24" t="s">
        <v>91</v>
      </c>
      <c r="AT111" s="24" t="s">
        <v>145</v>
      </c>
      <c r="AU111" s="24" t="s">
        <v>88</v>
      </c>
      <c r="AY111" s="24" t="s">
        <v>141</v>
      </c>
      <c r="BE111" s="208">
        <f>IF(N111="základní",J111,0)</f>
        <v>0</v>
      </c>
      <c r="BF111" s="208">
        <f>IF(N111="snížená",J111,0)</f>
        <v>0</v>
      </c>
      <c r="BG111" s="208">
        <f>IF(N111="zákl. přenesená",J111,0)</f>
        <v>0</v>
      </c>
      <c r="BH111" s="208">
        <f>IF(N111="sníž. přenesená",J111,0)</f>
        <v>0</v>
      </c>
      <c r="BI111" s="208">
        <f>IF(N111="nulová",J111,0)</f>
        <v>0</v>
      </c>
      <c r="BJ111" s="24" t="s">
        <v>81</v>
      </c>
      <c r="BK111" s="208">
        <f>ROUND(I111*H111,2)</f>
        <v>0</v>
      </c>
      <c r="BL111" s="24" t="s">
        <v>91</v>
      </c>
      <c r="BM111" s="24" t="s">
        <v>360</v>
      </c>
    </row>
    <row r="112" spans="2:51" s="12" customFormat="1" ht="13.5">
      <c r="B112" s="221"/>
      <c r="C112" s="222"/>
      <c r="D112" s="223" t="s">
        <v>151</v>
      </c>
      <c r="E112" s="224" t="s">
        <v>32</v>
      </c>
      <c r="F112" s="225" t="s">
        <v>361</v>
      </c>
      <c r="G112" s="222"/>
      <c r="H112" s="226" t="s">
        <v>32</v>
      </c>
      <c r="I112" s="227"/>
      <c r="J112" s="222"/>
      <c r="K112" s="222"/>
      <c r="L112" s="228"/>
      <c r="M112" s="229"/>
      <c r="N112" s="230"/>
      <c r="O112" s="230"/>
      <c r="P112" s="230"/>
      <c r="Q112" s="230"/>
      <c r="R112" s="230"/>
      <c r="S112" s="230"/>
      <c r="T112" s="231"/>
      <c r="AT112" s="232" t="s">
        <v>151</v>
      </c>
      <c r="AU112" s="232" t="s">
        <v>88</v>
      </c>
      <c r="AV112" s="12" t="s">
        <v>81</v>
      </c>
      <c r="AW112" s="12" t="s">
        <v>39</v>
      </c>
      <c r="AX112" s="12" t="s">
        <v>76</v>
      </c>
      <c r="AY112" s="232" t="s">
        <v>141</v>
      </c>
    </row>
    <row r="113" spans="2:51" s="11" customFormat="1" ht="13.5">
      <c r="B113" s="209"/>
      <c r="C113" s="210"/>
      <c r="D113" s="223" t="s">
        <v>151</v>
      </c>
      <c r="E113" s="233" t="s">
        <v>32</v>
      </c>
      <c r="F113" s="234" t="s">
        <v>356</v>
      </c>
      <c r="G113" s="210"/>
      <c r="H113" s="235">
        <v>16</v>
      </c>
      <c r="I113" s="215"/>
      <c r="J113" s="210"/>
      <c r="K113" s="210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151</v>
      </c>
      <c r="AU113" s="220" t="s">
        <v>88</v>
      </c>
      <c r="AV113" s="11" t="s">
        <v>85</v>
      </c>
      <c r="AW113" s="11" t="s">
        <v>39</v>
      </c>
      <c r="AX113" s="11" t="s">
        <v>76</v>
      </c>
      <c r="AY113" s="220" t="s">
        <v>141</v>
      </c>
    </row>
    <row r="114" spans="2:51" s="11" customFormat="1" ht="13.5">
      <c r="B114" s="209"/>
      <c r="C114" s="210"/>
      <c r="D114" s="223" t="s">
        <v>151</v>
      </c>
      <c r="E114" s="233" t="s">
        <v>32</v>
      </c>
      <c r="F114" s="234" t="s">
        <v>357</v>
      </c>
      <c r="G114" s="210"/>
      <c r="H114" s="235">
        <v>16</v>
      </c>
      <c r="I114" s="215"/>
      <c r="J114" s="210"/>
      <c r="K114" s="210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151</v>
      </c>
      <c r="AU114" s="220" t="s">
        <v>88</v>
      </c>
      <c r="AV114" s="11" t="s">
        <v>85</v>
      </c>
      <c r="AW114" s="11" t="s">
        <v>39</v>
      </c>
      <c r="AX114" s="11" t="s">
        <v>76</v>
      </c>
      <c r="AY114" s="220" t="s">
        <v>141</v>
      </c>
    </row>
    <row r="115" spans="2:51" s="14" customFormat="1" ht="13.5">
      <c r="B115" s="247"/>
      <c r="C115" s="248"/>
      <c r="D115" s="211" t="s">
        <v>151</v>
      </c>
      <c r="E115" s="249" t="s">
        <v>32</v>
      </c>
      <c r="F115" s="250" t="s">
        <v>199</v>
      </c>
      <c r="G115" s="248"/>
      <c r="H115" s="251">
        <v>32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AT115" s="257" t="s">
        <v>151</v>
      </c>
      <c r="AU115" s="257" t="s">
        <v>88</v>
      </c>
      <c r="AV115" s="14" t="s">
        <v>91</v>
      </c>
      <c r="AW115" s="14" t="s">
        <v>39</v>
      </c>
      <c r="AX115" s="14" t="s">
        <v>81</v>
      </c>
      <c r="AY115" s="257" t="s">
        <v>141</v>
      </c>
    </row>
    <row r="116" spans="2:65" s="1" customFormat="1" ht="28.9" customHeight="1">
      <c r="B116" s="42"/>
      <c r="C116" s="197" t="s">
        <v>190</v>
      </c>
      <c r="D116" s="197" t="s">
        <v>145</v>
      </c>
      <c r="E116" s="198" t="s">
        <v>303</v>
      </c>
      <c r="F116" s="199" t="s">
        <v>304</v>
      </c>
      <c r="G116" s="200" t="s">
        <v>305</v>
      </c>
      <c r="H116" s="201">
        <v>19.062</v>
      </c>
      <c r="I116" s="202"/>
      <c r="J116" s="203">
        <f>ROUND(I116*H116,2)</f>
        <v>0</v>
      </c>
      <c r="K116" s="199" t="s">
        <v>149</v>
      </c>
      <c r="L116" s="62"/>
      <c r="M116" s="204" t="s">
        <v>32</v>
      </c>
      <c r="N116" s="205" t="s">
        <v>47</v>
      </c>
      <c r="O116" s="43"/>
      <c r="P116" s="206">
        <f>O116*H116</f>
        <v>0</v>
      </c>
      <c r="Q116" s="206">
        <v>0</v>
      </c>
      <c r="R116" s="206">
        <f>Q116*H116</f>
        <v>0</v>
      </c>
      <c r="S116" s="206">
        <v>0</v>
      </c>
      <c r="T116" s="207">
        <f>S116*H116</f>
        <v>0</v>
      </c>
      <c r="AR116" s="24" t="s">
        <v>91</v>
      </c>
      <c r="AT116" s="24" t="s">
        <v>145</v>
      </c>
      <c r="AU116" s="24" t="s">
        <v>88</v>
      </c>
      <c r="AY116" s="24" t="s">
        <v>141</v>
      </c>
      <c r="BE116" s="208">
        <f>IF(N116="základní",J116,0)</f>
        <v>0</v>
      </c>
      <c r="BF116" s="208">
        <f>IF(N116="snížená",J116,0)</f>
        <v>0</v>
      </c>
      <c r="BG116" s="208">
        <f>IF(N116="zákl. přenesená",J116,0)</f>
        <v>0</v>
      </c>
      <c r="BH116" s="208">
        <f>IF(N116="sníž. přenesená",J116,0)</f>
        <v>0</v>
      </c>
      <c r="BI116" s="208">
        <f>IF(N116="nulová",J116,0)</f>
        <v>0</v>
      </c>
      <c r="BJ116" s="24" t="s">
        <v>81</v>
      </c>
      <c r="BK116" s="208">
        <f>ROUND(I116*H116,2)</f>
        <v>0</v>
      </c>
      <c r="BL116" s="24" t="s">
        <v>91</v>
      </c>
      <c r="BM116" s="24" t="s">
        <v>362</v>
      </c>
    </row>
    <row r="117" spans="2:65" s="1" customFormat="1" ht="28.9" customHeight="1">
      <c r="B117" s="42"/>
      <c r="C117" s="197" t="s">
        <v>200</v>
      </c>
      <c r="D117" s="197" t="s">
        <v>145</v>
      </c>
      <c r="E117" s="198" t="s">
        <v>308</v>
      </c>
      <c r="F117" s="199" t="s">
        <v>309</v>
      </c>
      <c r="G117" s="200" t="s">
        <v>305</v>
      </c>
      <c r="H117" s="201">
        <v>228.744</v>
      </c>
      <c r="I117" s="202"/>
      <c r="J117" s="203">
        <f>ROUND(I117*H117,2)</f>
        <v>0</v>
      </c>
      <c r="K117" s="199" t="s">
        <v>149</v>
      </c>
      <c r="L117" s="62"/>
      <c r="M117" s="204" t="s">
        <v>32</v>
      </c>
      <c r="N117" s="205" t="s">
        <v>47</v>
      </c>
      <c r="O117" s="43"/>
      <c r="P117" s="206">
        <f>O117*H117</f>
        <v>0</v>
      </c>
      <c r="Q117" s="206">
        <v>0</v>
      </c>
      <c r="R117" s="206">
        <f>Q117*H117</f>
        <v>0</v>
      </c>
      <c r="S117" s="206">
        <v>0</v>
      </c>
      <c r="T117" s="207">
        <f>S117*H117</f>
        <v>0</v>
      </c>
      <c r="AR117" s="24" t="s">
        <v>91</v>
      </c>
      <c r="AT117" s="24" t="s">
        <v>145</v>
      </c>
      <c r="AU117" s="24" t="s">
        <v>88</v>
      </c>
      <c r="AY117" s="24" t="s">
        <v>141</v>
      </c>
      <c r="BE117" s="208">
        <f>IF(N117="základní",J117,0)</f>
        <v>0</v>
      </c>
      <c r="BF117" s="208">
        <f>IF(N117="snížená",J117,0)</f>
        <v>0</v>
      </c>
      <c r="BG117" s="208">
        <f>IF(N117="zákl. přenesená",J117,0)</f>
        <v>0</v>
      </c>
      <c r="BH117" s="208">
        <f>IF(N117="sníž. přenesená",J117,0)</f>
        <v>0</v>
      </c>
      <c r="BI117" s="208">
        <f>IF(N117="nulová",J117,0)</f>
        <v>0</v>
      </c>
      <c r="BJ117" s="24" t="s">
        <v>81</v>
      </c>
      <c r="BK117" s="208">
        <f>ROUND(I117*H117,2)</f>
        <v>0</v>
      </c>
      <c r="BL117" s="24" t="s">
        <v>91</v>
      </c>
      <c r="BM117" s="24" t="s">
        <v>363</v>
      </c>
    </row>
    <row r="118" spans="2:51" s="11" customFormat="1" ht="13.5">
      <c r="B118" s="209"/>
      <c r="C118" s="210"/>
      <c r="D118" s="211" t="s">
        <v>151</v>
      </c>
      <c r="E118" s="212" t="s">
        <v>32</v>
      </c>
      <c r="F118" s="213" t="s">
        <v>364</v>
      </c>
      <c r="G118" s="210"/>
      <c r="H118" s="214">
        <v>228.744</v>
      </c>
      <c r="I118" s="215"/>
      <c r="J118" s="210"/>
      <c r="K118" s="210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151</v>
      </c>
      <c r="AU118" s="220" t="s">
        <v>88</v>
      </c>
      <c r="AV118" s="11" t="s">
        <v>85</v>
      </c>
      <c r="AW118" s="11" t="s">
        <v>39</v>
      </c>
      <c r="AX118" s="11" t="s">
        <v>81</v>
      </c>
      <c r="AY118" s="220" t="s">
        <v>141</v>
      </c>
    </row>
    <row r="119" spans="2:65" s="1" customFormat="1" ht="20.45" customHeight="1">
      <c r="B119" s="42"/>
      <c r="C119" s="197" t="s">
        <v>143</v>
      </c>
      <c r="D119" s="197" t="s">
        <v>145</v>
      </c>
      <c r="E119" s="198" t="s">
        <v>313</v>
      </c>
      <c r="F119" s="199" t="s">
        <v>314</v>
      </c>
      <c r="G119" s="200" t="s">
        <v>305</v>
      </c>
      <c r="H119" s="201">
        <v>2.87</v>
      </c>
      <c r="I119" s="202"/>
      <c r="J119" s="203">
        <f>ROUND(I119*H119,2)</f>
        <v>0</v>
      </c>
      <c r="K119" s="199" t="s">
        <v>149</v>
      </c>
      <c r="L119" s="62"/>
      <c r="M119" s="204" t="s">
        <v>32</v>
      </c>
      <c r="N119" s="205" t="s">
        <v>47</v>
      </c>
      <c r="O119" s="43"/>
      <c r="P119" s="206">
        <f>O119*H119</f>
        <v>0</v>
      </c>
      <c r="Q119" s="206">
        <v>0</v>
      </c>
      <c r="R119" s="206">
        <f>Q119*H119</f>
        <v>0</v>
      </c>
      <c r="S119" s="206">
        <v>0</v>
      </c>
      <c r="T119" s="207">
        <f>S119*H119</f>
        <v>0</v>
      </c>
      <c r="AR119" s="24" t="s">
        <v>91</v>
      </c>
      <c r="AT119" s="24" t="s">
        <v>145</v>
      </c>
      <c r="AU119" s="24" t="s">
        <v>88</v>
      </c>
      <c r="AY119" s="24" t="s">
        <v>141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24" t="s">
        <v>81</v>
      </c>
      <c r="BK119" s="208">
        <f>ROUND(I119*H119,2)</f>
        <v>0</v>
      </c>
      <c r="BL119" s="24" t="s">
        <v>91</v>
      </c>
      <c r="BM119" s="24" t="s">
        <v>315</v>
      </c>
    </row>
    <row r="120" spans="2:65" s="1" customFormat="1" ht="20.45" customHeight="1">
      <c r="B120" s="42"/>
      <c r="C120" s="197" t="s">
        <v>165</v>
      </c>
      <c r="D120" s="197" t="s">
        <v>145</v>
      </c>
      <c r="E120" s="198" t="s">
        <v>365</v>
      </c>
      <c r="F120" s="199" t="s">
        <v>366</v>
      </c>
      <c r="G120" s="200" t="s">
        <v>305</v>
      </c>
      <c r="H120" s="201">
        <v>16</v>
      </c>
      <c r="I120" s="202"/>
      <c r="J120" s="203">
        <f>ROUND(I120*H120,2)</f>
        <v>0</v>
      </c>
      <c r="K120" s="199" t="s">
        <v>149</v>
      </c>
      <c r="L120" s="62"/>
      <c r="M120" s="204" t="s">
        <v>32</v>
      </c>
      <c r="N120" s="205" t="s">
        <v>47</v>
      </c>
      <c r="O120" s="43"/>
      <c r="P120" s="206">
        <f>O120*H120</f>
        <v>0</v>
      </c>
      <c r="Q120" s="206">
        <v>0</v>
      </c>
      <c r="R120" s="206">
        <f>Q120*H120</f>
        <v>0</v>
      </c>
      <c r="S120" s="206">
        <v>0</v>
      </c>
      <c r="T120" s="207">
        <f>S120*H120</f>
        <v>0</v>
      </c>
      <c r="AR120" s="24" t="s">
        <v>91</v>
      </c>
      <c r="AT120" s="24" t="s">
        <v>145</v>
      </c>
      <c r="AU120" s="24" t="s">
        <v>88</v>
      </c>
      <c r="AY120" s="24" t="s">
        <v>141</v>
      </c>
      <c r="BE120" s="208">
        <f>IF(N120="základní",J120,0)</f>
        <v>0</v>
      </c>
      <c r="BF120" s="208">
        <f>IF(N120="snížená",J120,0)</f>
        <v>0</v>
      </c>
      <c r="BG120" s="208">
        <f>IF(N120="zákl. přenesená",J120,0)</f>
        <v>0</v>
      </c>
      <c r="BH120" s="208">
        <f>IF(N120="sníž. přenesená",J120,0)</f>
        <v>0</v>
      </c>
      <c r="BI120" s="208">
        <f>IF(N120="nulová",J120,0)</f>
        <v>0</v>
      </c>
      <c r="BJ120" s="24" t="s">
        <v>81</v>
      </c>
      <c r="BK120" s="208">
        <f>ROUND(I120*H120,2)</f>
        <v>0</v>
      </c>
      <c r="BL120" s="24" t="s">
        <v>91</v>
      </c>
      <c r="BM120" s="24" t="s">
        <v>367</v>
      </c>
    </row>
    <row r="121" spans="2:65" s="1" customFormat="1" ht="20.45" customHeight="1">
      <c r="B121" s="42"/>
      <c r="C121" s="197" t="s">
        <v>220</v>
      </c>
      <c r="D121" s="197" t="s">
        <v>145</v>
      </c>
      <c r="E121" s="198" t="s">
        <v>368</v>
      </c>
      <c r="F121" s="199" t="s">
        <v>369</v>
      </c>
      <c r="G121" s="200" t="s">
        <v>305</v>
      </c>
      <c r="H121" s="201">
        <v>0.192</v>
      </c>
      <c r="I121" s="202"/>
      <c r="J121" s="203">
        <f>ROUND(I121*H121,2)</f>
        <v>0</v>
      </c>
      <c r="K121" s="199" t="s">
        <v>149</v>
      </c>
      <c r="L121" s="62"/>
      <c r="M121" s="204" t="s">
        <v>32</v>
      </c>
      <c r="N121" s="205" t="s">
        <v>47</v>
      </c>
      <c r="O121" s="43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AR121" s="24" t="s">
        <v>91</v>
      </c>
      <c r="AT121" s="24" t="s">
        <v>145</v>
      </c>
      <c r="AU121" s="24" t="s">
        <v>88</v>
      </c>
      <c r="AY121" s="24" t="s">
        <v>141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24" t="s">
        <v>81</v>
      </c>
      <c r="BK121" s="208">
        <f>ROUND(I121*H121,2)</f>
        <v>0</v>
      </c>
      <c r="BL121" s="24" t="s">
        <v>91</v>
      </c>
      <c r="BM121" s="24" t="s">
        <v>370</v>
      </c>
    </row>
    <row r="122" spans="2:63" s="10" customFormat="1" ht="29.85" customHeight="1">
      <c r="B122" s="178"/>
      <c r="C122" s="179"/>
      <c r="D122" s="194" t="s">
        <v>75</v>
      </c>
      <c r="E122" s="195" t="s">
        <v>321</v>
      </c>
      <c r="F122" s="195" t="s">
        <v>322</v>
      </c>
      <c r="G122" s="179"/>
      <c r="H122" s="179"/>
      <c r="I122" s="182"/>
      <c r="J122" s="196">
        <f>BK122</f>
        <v>0</v>
      </c>
      <c r="K122" s="179"/>
      <c r="L122" s="184"/>
      <c r="M122" s="185"/>
      <c r="N122" s="186"/>
      <c r="O122" s="186"/>
      <c r="P122" s="187">
        <f>P123</f>
        <v>0</v>
      </c>
      <c r="Q122" s="186"/>
      <c r="R122" s="187">
        <f>R123</f>
        <v>0</v>
      </c>
      <c r="S122" s="186"/>
      <c r="T122" s="188">
        <f>T123</f>
        <v>0</v>
      </c>
      <c r="AR122" s="189" t="s">
        <v>81</v>
      </c>
      <c r="AT122" s="190" t="s">
        <v>75</v>
      </c>
      <c r="AU122" s="190" t="s">
        <v>81</v>
      </c>
      <c r="AY122" s="189" t="s">
        <v>141</v>
      </c>
      <c r="BK122" s="191">
        <f>BK123</f>
        <v>0</v>
      </c>
    </row>
    <row r="123" spans="2:65" s="1" customFormat="1" ht="20.45" customHeight="1">
      <c r="B123" s="42"/>
      <c r="C123" s="197" t="s">
        <v>228</v>
      </c>
      <c r="D123" s="197" t="s">
        <v>145</v>
      </c>
      <c r="E123" s="198" t="s">
        <v>371</v>
      </c>
      <c r="F123" s="199" t="s">
        <v>372</v>
      </c>
      <c r="G123" s="200" t="s">
        <v>305</v>
      </c>
      <c r="H123" s="201">
        <v>37.435</v>
      </c>
      <c r="I123" s="202"/>
      <c r="J123" s="203">
        <f>ROUND(I123*H123,2)</f>
        <v>0</v>
      </c>
      <c r="K123" s="199" t="s">
        <v>149</v>
      </c>
      <c r="L123" s="62"/>
      <c r="M123" s="204" t="s">
        <v>32</v>
      </c>
      <c r="N123" s="268" t="s">
        <v>47</v>
      </c>
      <c r="O123" s="269"/>
      <c r="P123" s="270">
        <f>O123*H123</f>
        <v>0</v>
      </c>
      <c r="Q123" s="270">
        <v>0</v>
      </c>
      <c r="R123" s="270">
        <f>Q123*H123</f>
        <v>0</v>
      </c>
      <c r="S123" s="270">
        <v>0</v>
      </c>
      <c r="T123" s="271">
        <f>S123*H123</f>
        <v>0</v>
      </c>
      <c r="AR123" s="24" t="s">
        <v>91</v>
      </c>
      <c r="AT123" s="24" t="s">
        <v>145</v>
      </c>
      <c r="AU123" s="24" t="s">
        <v>85</v>
      </c>
      <c r="AY123" s="24" t="s">
        <v>141</v>
      </c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24" t="s">
        <v>81</v>
      </c>
      <c r="BK123" s="208">
        <f>ROUND(I123*H123,2)</f>
        <v>0</v>
      </c>
      <c r="BL123" s="24" t="s">
        <v>91</v>
      </c>
      <c r="BM123" s="24" t="s">
        <v>373</v>
      </c>
    </row>
    <row r="124" spans="2:12" s="1" customFormat="1" ht="6.95" customHeight="1">
      <c r="B124" s="57"/>
      <c r="C124" s="58"/>
      <c r="D124" s="58"/>
      <c r="E124" s="58"/>
      <c r="F124" s="58"/>
      <c r="G124" s="58"/>
      <c r="H124" s="58"/>
      <c r="I124" s="141"/>
      <c r="J124" s="58"/>
      <c r="K124" s="58"/>
      <c r="L124" s="62"/>
    </row>
  </sheetData>
  <sheetProtection algorithmName="SHA-512" hashValue="hzEZLgPTLCNpS4AjdUDzJN7uxw9u18mrjhW4J3kjJGH7aZaZbDn/8BlOQY6u2UilZsNSMlP9Hr8AIPT6PFuUvA==" saltValue="mRaiMmKgpqmuwqK7ZOHDdw==" spinCount="100000" sheet="1" objects="1" scenarios="1" formatCells="0" formatColumns="0" formatRows="0" sort="0" autoFilter="0"/>
  <autoFilter ref="C82:K123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3"/>
  <sheetViews>
    <sheetView showGridLines="0" workbookViewId="0" topLeftCell="A1">
      <pane ySplit="1" topLeftCell="A74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79.83203125" style="0" customWidth="1"/>
    <col min="7" max="7" width="7.5" style="0" customWidth="1"/>
    <col min="8" max="8" width="9.5" style="0" customWidth="1"/>
    <col min="9" max="9" width="10.83203125" style="112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100</v>
      </c>
      <c r="G1" s="392" t="s">
        <v>101</v>
      </c>
      <c r="H1" s="392"/>
      <c r="I1" s="116"/>
      <c r="J1" s="115" t="s">
        <v>102</v>
      </c>
      <c r="K1" s="114" t="s">
        <v>103</v>
      </c>
      <c r="L1" s="115" t="s">
        <v>104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4" t="s">
        <v>90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85</v>
      </c>
    </row>
    <row r="4" spans="2:46" ht="36.95" customHeight="1">
      <c r="B4" s="28"/>
      <c r="C4" s="29"/>
      <c r="D4" s="30" t="s">
        <v>105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20.45" customHeight="1">
      <c r="B7" s="28"/>
      <c r="C7" s="29"/>
      <c r="D7" s="29"/>
      <c r="E7" s="393" t="str">
        <f>'Rekapitulace stavby'!K6</f>
        <v>ZŠ a MŠ Kosmonautů 177,Děčín - ÚPRAVA ZAHRADY MŠ</v>
      </c>
      <c r="F7" s="394"/>
      <c r="G7" s="394"/>
      <c r="H7" s="394"/>
      <c r="I7" s="118"/>
      <c r="J7" s="29"/>
      <c r="K7" s="31"/>
    </row>
    <row r="8" spans="2:11" s="1" customFormat="1" ht="15">
      <c r="B8" s="42"/>
      <c r="C8" s="43"/>
      <c r="D8" s="37" t="s">
        <v>106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5" t="s">
        <v>374</v>
      </c>
      <c r="F9" s="396"/>
      <c r="G9" s="396"/>
      <c r="H9" s="396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21</v>
      </c>
      <c r="G11" s="43"/>
      <c r="H11" s="43"/>
      <c r="I11" s="120" t="s">
        <v>22</v>
      </c>
      <c r="J11" s="35" t="s">
        <v>23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0" t="s">
        <v>26</v>
      </c>
      <c r="J12" s="121" t="str">
        <f>'Rekapitulace stavby'!AN8</f>
        <v>3.4.2017</v>
      </c>
      <c r="K12" s="46"/>
    </row>
    <row r="13" spans="2:11" s="1" customFormat="1" ht="21.75" customHeight="1">
      <c r="B13" s="42"/>
      <c r="C13" s="43"/>
      <c r="D13" s="43"/>
      <c r="E13" s="43"/>
      <c r="F13" s="43"/>
      <c r="G13" s="43"/>
      <c r="H13" s="43"/>
      <c r="I13" s="122" t="s">
        <v>28</v>
      </c>
      <c r="J13" s="39" t="s">
        <v>29</v>
      </c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20" t="s">
        <v>31</v>
      </c>
      <c r="J14" s="35" t="s">
        <v>32</v>
      </c>
      <c r="K14" s="46"/>
    </row>
    <row r="15" spans="2:11" s="1" customFormat="1" ht="18" customHeight="1">
      <c r="B15" s="42"/>
      <c r="C15" s="43"/>
      <c r="D15" s="43"/>
      <c r="E15" s="35" t="s">
        <v>33</v>
      </c>
      <c r="F15" s="43"/>
      <c r="G15" s="43"/>
      <c r="H15" s="43"/>
      <c r="I15" s="120" t="s">
        <v>34</v>
      </c>
      <c r="J15" s="35" t="s">
        <v>32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35</v>
      </c>
      <c r="E17" s="43"/>
      <c r="F17" s="43"/>
      <c r="G17" s="43"/>
      <c r="H17" s="43"/>
      <c r="I17" s="120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34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37</v>
      </c>
      <c r="E20" s="43"/>
      <c r="F20" s="43"/>
      <c r="G20" s="43"/>
      <c r="H20" s="43"/>
      <c r="I20" s="120" t="s">
        <v>31</v>
      </c>
      <c r="J20" s="35" t="s">
        <v>32</v>
      </c>
      <c r="K20" s="46"/>
    </row>
    <row r="21" spans="2:11" s="1" customFormat="1" ht="18" customHeight="1">
      <c r="B21" s="42"/>
      <c r="C21" s="43"/>
      <c r="D21" s="43"/>
      <c r="E21" s="35" t="s">
        <v>38</v>
      </c>
      <c r="F21" s="43"/>
      <c r="G21" s="43"/>
      <c r="H21" s="43"/>
      <c r="I21" s="120" t="s">
        <v>34</v>
      </c>
      <c r="J21" s="35" t="s">
        <v>32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40</v>
      </c>
      <c r="E23" s="43"/>
      <c r="F23" s="43"/>
      <c r="G23" s="43"/>
      <c r="H23" s="43"/>
      <c r="I23" s="119"/>
      <c r="J23" s="43"/>
      <c r="K23" s="46"/>
    </row>
    <row r="24" spans="2:11" s="6" customFormat="1" ht="69" customHeight="1">
      <c r="B24" s="123"/>
      <c r="C24" s="124"/>
      <c r="D24" s="124"/>
      <c r="E24" s="361" t="s">
        <v>41</v>
      </c>
      <c r="F24" s="361"/>
      <c r="G24" s="361"/>
      <c r="H24" s="361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42</v>
      </c>
      <c r="E27" s="43"/>
      <c r="F27" s="43"/>
      <c r="G27" s="43"/>
      <c r="H27" s="43"/>
      <c r="I27" s="119"/>
      <c r="J27" s="130">
        <f>ROUND(J82,2)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44</v>
      </c>
      <c r="G29" s="43"/>
      <c r="H29" s="43"/>
      <c r="I29" s="131" t="s">
        <v>43</v>
      </c>
      <c r="J29" s="47" t="s">
        <v>45</v>
      </c>
      <c r="K29" s="46"/>
    </row>
    <row r="30" spans="2:11" s="1" customFormat="1" ht="14.45" customHeight="1">
      <c r="B30" s="42"/>
      <c r="C30" s="43"/>
      <c r="D30" s="50" t="s">
        <v>46</v>
      </c>
      <c r="E30" s="50" t="s">
        <v>47</v>
      </c>
      <c r="F30" s="132">
        <f>ROUND(SUM(BE82:BE112),2)</f>
        <v>0</v>
      </c>
      <c r="G30" s="43"/>
      <c r="H30" s="43"/>
      <c r="I30" s="133">
        <v>0.21</v>
      </c>
      <c r="J30" s="132">
        <f>ROUND(ROUND((SUM(BE82:BE112)),2)*I30,2)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48</v>
      </c>
      <c r="F31" s="132">
        <f>ROUND(SUM(BF82:BF112),2)</f>
        <v>0</v>
      </c>
      <c r="G31" s="43"/>
      <c r="H31" s="43"/>
      <c r="I31" s="133">
        <v>0.15</v>
      </c>
      <c r="J31" s="132">
        <f>ROUND(ROUND((SUM(BF82:BF112)),2)*I31,2)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49</v>
      </c>
      <c r="F32" s="132">
        <f>ROUND(SUM(BG82:BG112),2)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50</v>
      </c>
      <c r="F33" s="132">
        <f>ROUND(SUM(BH82:BH112),2)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51</v>
      </c>
      <c r="F34" s="132">
        <f>ROUND(SUM(BI82:BI112),2)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4"/>
      <c r="D36" s="135" t="s">
        <v>52</v>
      </c>
      <c r="E36" s="80"/>
      <c r="F36" s="80"/>
      <c r="G36" s="136" t="s">
        <v>53</v>
      </c>
      <c r="H36" s="137" t="s">
        <v>54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2"/>
      <c r="C42" s="30" t="s">
        <v>108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20.45" customHeight="1">
      <c r="B45" s="42"/>
      <c r="C45" s="43"/>
      <c r="D45" s="43"/>
      <c r="E45" s="393" t="str">
        <f>E7</f>
        <v>ZŠ a MŠ Kosmonautů 177,Děčín - ÚPRAVA ZAHRADY MŠ</v>
      </c>
      <c r="F45" s="394"/>
      <c r="G45" s="394"/>
      <c r="H45" s="394"/>
      <c r="I45" s="119"/>
      <c r="J45" s="43"/>
      <c r="K45" s="46"/>
    </row>
    <row r="46" spans="2:11" s="1" customFormat="1" ht="14.45" customHeight="1">
      <c r="B46" s="42"/>
      <c r="C46" s="37" t="s">
        <v>106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22.15" customHeight="1">
      <c r="B47" s="42"/>
      <c r="C47" s="43"/>
      <c r="D47" s="43"/>
      <c r="E47" s="395" t="str">
        <f>E9</f>
        <v>3 - OPRAVA DOPADOVÉ PLOCHY POD HERNÍ VĚŽÍ</v>
      </c>
      <c r="F47" s="396"/>
      <c r="G47" s="396"/>
      <c r="H47" s="396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DĚČÍN BŘEZINY</v>
      </c>
      <c r="G49" s="43"/>
      <c r="H49" s="43"/>
      <c r="I49" s="120" t="s">
        <v>26</v>
      </c>
      <c r="J49" s="121" t="str">
        <f>IF(J12="","",J12)</f>
        <v>3.4.2017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5">
      <c r="B51" s="42"/>
      <c r="C51" s="37" t="s">
        <v>30</v>
      </c>
      <c r="D51" s="43"/>
      <c r="E51" s="43"/>
      <c r="F51" s="35" t="str">
        <f>E15</f>
        <v>ZŠ a MŠ Kosmonautů 177, Děčín 27</v>
      </c>
      <c r="G51" s="43"/>
      <c r="H51" s="43"/>
      <c r="I51" s="120" t="s">
        <v>37</v>
      </c>
      <c r="J51" s="35" t="str">
        <f>E21</f>
        <v>bez DPH</v>
      </c>
      <c r="K51" s="46"/>
    </row>
    <row r="52" spans="2:11" s="1" customFormat="1" ht="14.45" customHeight="1">
      <c r="B52" s="42"/>
      <c r="C52" s="37" t="s">
        <v>35</v>
      </c>
      <c r="D52" s="43"/>
      <c r="E52" s="43"/>
      <c r="F52" s="35" t="str">
        <f>IF(E18="","",E18)</f>
        <v/>
      </c>
      <c r="G52" s="43"/>
      <c r="H52" s="43"/>
      <c r="I52" s="11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6" t="s">
        <v>109</v>
      </c>
      <c r="D54" s="134"/>
      <c r="E54" s="134"/>
      <c r="F54" s="134"/>
      <c r="G54" s="134"/>
      <c r="H54" s="134"/>
      <c r="I54" s="147"/>
      <c r="J54" s="148" t="s">
        <v>110</v>
      </c>
      <c r="K54" s="149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50" t="s">
        <v>111</v>
      </c>
      <c r="D56" s="43"/>
      <c r="E56" s="43"/>
      <c r="F56" s="43"/>
      <c r="G56" s="43"/>
      <c r="H56" s="43"/>
      <c r="I56" s="119"/>
      <c r="J56" s="130">
        <f>J82</f>
        <v>0</v>
      </c>
      <c r="K56" s="46"/>
      <c r="AU56" s="24" t="s">
        <v>112</v>
      </c>
    </row>
    <row r="57" spans="2:11" s="7" customFormat="1" ht="24.95" customHeight="1">
      <c r="B57" s="151"/>
      <c r="C57" s="152"/>
      <c r="D57" s="153" t="s">
        <v>113</v>
      </c>
      <c r="E57" s="154"/>
      <c r="F57" s="154"/>
      <c r="G57" s="154"/>
      <c r="H57" s="154"/>
      <c r="I57" s="155"/>
      <c r="J57" s="156">
        <f>J83</f>
        <v>0</v>
      </c>
      <c r="K57" s="157"/>
    </row>
    <row r="58" spans="2:11" s="8" customFormat="1" ht="19.9" customHeight="1">
      <c r="B58" s="158"/>
      <c r="C58" s="159"/>
      <c r="D58" s="160" t="s">
        <v>114</v>
      </c>
      <c r="E58" s="161"/>
      <c r="F58" s="161"/>
      <c r="G58" s="161"/>
      <c r="H58" s="161"/>
      <c r="I58" s="162"/>
      <c r="J58" s="163">
        <f>J84</f>
        <v>0</v>
      </c>
      <c r="K58" s="164"/>
    </row>
    <row r="59" spans="2:11" s="8" customFormat="1" ht="14.85" customHeight="1">
      <c r="B59" s="158"/>
      <c r="C59" s="159"/>
      <c r="D59" s="160" t="s">
        <v>116</v>
      </c>
      <c r="E59" s="161"/>
      <c r="F59" s="161"/>
      <c r="G59" s="161"/>
      <c r="H59" s="161"/>
      <c r="I59" s="162"/>
      <c r="J59" s="163">
        <f>J85</f>
        <v>0</v>
      </c>
      <c r="K59" s="164"/>
    </row>
    <row r="60" spans="2:11" s="8" customFormat="1" ht="19.9" customHeight="1">
      <c r="B60" s="158"/>
      <c r="C60" s="159"/>
      <c r="D60" s="160" t="s">
        <v>375</v>
      </c>
      <c r="E60" s="161"/>
      <c r="F60" s="161"/>
      <c r="G60" s="161"/>
      <c r="H60" s="161"/>
      <c r="I60" s="162"/>
      <c r="J60" s="163">
        <f>J96</f>
        <v>0</v>
      </c>
      <c r="K60" s="164"/>
    </row>
    <row r="61" spans="2:11" s="8" customFormat="1" ht="14.85" customHeight="1">
      <c r="B61" s="158"/>
      <c r="C61" s="159"/>
      <c r="D61" s="160" t="s">
        <v>376</v>
      </c>
      <c r="E61" s="161"/>
      <c r="F61" s="161"/>
      <c r="G61" s="161"/>
      <c r="H61" s="161"/>
      <c r="I61" s="162"/>
      <c r="J61" s="163">
        <f>J97</f>
        <v>0</v>
      </c>
      <c r="K61" s="164"/>
    </row>
    <row r="62" spans="2:11" s="8" customFormat="1" ht="19.9" customHeight="1">
      <c r="B62" s="158"/>
      <c r="C62" s="159"/>
      <c r="D62" s="160" t="s">
        <v>124</v>
      </c>
      <c r="E62" s="161"/>
      <c r="F62" s="161"/>
      <c r="G62" s="161"/>
      <c r="H62" s="161"/>
      <c r="I62" s="162"/>
      <c r="J62" s="163">
        <f>J111</f>
        <v>0</v>
      </c>
      <c r="K62" s="164"/>
    </row>
    <row r="63" spans="2:11" s="1" customFormat="1" ht="21.75" customHeight="1">
      <c r="B63" s="42"/>
      <c r="C63" s="43"/>
      <c r="D63" s="43"/>
      <c r="E63" s="43"/>
      <c r="F63" s="43"/>
      <c r="G63" s="43"/>
      <c r="H63" s="43"/>
      <c r="I63" s="119"/>
      <c r="J63" s="43"/>
      <c r="K63" s="46"/>
    </row>
    <row r="64" spans="2:11" s="1" customFormat="1" ht="6.95" customHeight="1">
      <c r="B64" s="57"/>
      <c r="C64" s="58"/>
      <c r="D64" s="58"/>
      <c r="E64" s="58"/>
      <c r="F64" s="58"/>
      <c r="G64" s="58"/>
      <c r="H64" s="58"/>
      <c r="I64" s="141"/>
      <c r="J64" s="58"/>
      <c r="K64" s="59"/>
    </row>
    <row r="68" spans="2:12" s="1" customFormat="1" ht="6.95" customHeight="1">
      <c r="B68" s="60"/>
      <c r="C68" s="61"/>
      <c r="D68" s="61"/>
      <c r="E68" s="61"/>
      <c r="F68" s="61"/>
      <c r="G68" s="61"/>
      <c r="H68" s="61"/>
      <c r="I68" s="144"/>
      <c r="J68" s="61"/>
      <c r="K68" s="61"/>
      <c r="L68" s="62"/>
    </row>
    <row r="69" spans="2:12" s="1" customFormat="1" ht="36.95" customHeight="1">
      <c r="B69" s="42"/>
      <c r="C69" s="63" t="s">
        <v>125</v>
      </c>
      <c r="D69" s="64"/>
      <c r="E69" s="64"/>
      <c r="F69" s="64"/>
      <c r="G69" s="64"/>
      <c r="H69" s="64"/>
      <c r="I69" s="165"/>
      <c r="J69" s="64"/>
      <c r="K69" s="64"/>
      <c r="L69" s="62"/>
    </row>
    <row r="70" spans="2:12" s="1" customFormat="1" ht="6.95" customHeight="1">
      <c r="B70" s="42"/>
      <c r="C70" s="64"/>
      <c r="D70" s="64"/>
      <c r="E70" s="64"/>
      <c r="F70" s="64"/>
      <c r="G70" s="64"/>
      <c r="H70" s="64"/>
      <c r="I70" s="165"/>
      <c r="J70" s="64"/>
      <c r="K70" s="64"/>
      <c r="L70" s="62"/>
    </row>
    <row r="71" spans="2:12" s="1" customFormat="1" ht="14.45" customHeight="1">
      <c r="B71" s="42"/>
      <c r="C71" s="66" t="s">
        <v>18</v>
      </c>
      <c r="D71" s="64"/>
      <c r="E71" s="64"/>
      <c r="F71" s="64"/>
      <c r="G71" s="64"/>
      <c r="H71" s="64"/>
      <c r="I71" s="165"/>
      <c r="J71" s="64"/>
      <c r="K71" s="64"/>
      <c r="L71" s="62"/>
    </row>
    <row r="72" spans="2:12" s="1" customFormat="1" ht="20.45" customHeight="1">
      <c r="B72" s="42"/>
      <c r="C72" s="64"/>
      <c r="D72" s="64"/>
      <c r="E72" s="389" t="str">
        <f>E7</f>
        <v>ZŠ a MŠ Kosmonautů 177,Děčín - ÚPRAVA ZAHRADY MŠ</v>
      </c>
      <c r="F72" s="390"/>
      <c r="G72" s="390"/>
      <c r="H72" s="390"/>
      <c r="I72" s="165"/>
      <c r="J72" s="64"/>
      <c r="K72" s="64"/>
      <c r="L72" s="62"/>
    </row>
    <row r="73" spans="2:12" s="1" customFormat="1" ht="14.45" customHeight="1">
      <c r="B73" s="42"/>
      <c r="C73" s="66" t="s">
        <v>106</v>
      </c>
      <c r="D73" s="64"/>
      <c r="E73" s="64"/>
      <c r="F73" s="64"/>
      <c r="G73" s="64"/>
      <c r="H73" s="64"/>
      <c r="I73" s="165"/>
      <c r="J73" s="64"/>
      <c r="K73" s="64"/>
      <c r="L73" s="62"/>
    </row>
    <row r="74" spans="2:12" s="1" customFormat="1" ht="22.15" customHeight="1">
      <c r="B74" s="42"/>
      <c r="C74" s="64"/>
      <c r="D74" s="64"/>
      <c r="E74" s="379" t="str">
        <f>E9</f>
        <v>3 - OPRAVA DOPADOVÉ PLOCHY POD HERNÍ VĚŽÍ</v>
      </c>
      <c r="F74" s="391"/>
      <c r="G74" s="391"/>
      <c r="H74" s="391"/>
      <c r="I74" s="165"/>
      <c r="J74" s="64"/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65"/>
      <c r="J75" s="64"/>
      <c r="K75" s="64"/>
      <c r="L75" s="62"/>
    </row>
    <row r="76" spans="2:12" s="1" customFormat="1" ht="18" customHeight="1">
      <c r="B76" s="42"/>
      <c r="C76" s="66" t="s">
        <v>24</v>
      </c>
      <c r="D76" s="64"/>
      <c r="E76" s="64"/>
      <c r="F76" s="166" t="str">
        <f>F12</f>
        <v>DĚČÍN BŘEZINY</v>
      </c>
      <c r="G76" s="64"/>
      <c r="H76" s="64"/>
      <c r="I76" s="167" t="s">
        <v>26</v>
      </c>
      <c r="J76" s="74" t="str">
        <f>IF(J12="","",J12)</f>
        <v>3.4.2017</v>
      </c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65"/>
      <c r="J77" s="64"/>
      <c r="K77" s="64"/>
      <c r="L77" s="62"/>
    </row>
    <row r="78" spans="2:12" s="1" customFormat="1" ht="15">
      <c r="B78" s="42"/>
      <c r="C78" s="66" t="s">
        <v>30</v>
      </c>
      <c r="D78" s="64"/>
      <c r="E78" s="64"/>
      <c r="F78" s="166" t="str">
        <f>E15</f>
        <v>ZŠ a MŠ Kosmonautů 177, Děčín 27</v>
      </c>
      <c r="G78" s="64"/>
      <c r="H78" s="64"/>
      <c r="I78" s="167" t="s">
        <v>37</v>
      </c>
      <c r="J78" s="166" t="str">
        <f>E21</f>
        <v>bez DPH</v>
      </c>
      <c r="K78" s="64"/>
      <c r="L78" s="62"/>
    </row>
    <row r="79" spans="2:12" s="1" customFormat="1" ht="14.45" customHeight="1">
      <c r="B79" s="42"/>
      <c r="C79" s="66" t="s">
        <v>35</v>
      </c>
      <c r="D79" s="64"/>
      <c r="E79" s="64"/>
      <c r="F79" s="166" t="str">
        <f>IF(E18="","",E18)</f>
        <v/>
      </c>
      <c r="G79" s="64"/>
      <c r="H79" s="64"/>
      <c r="I79" s="165"/>
      <c r="J79" s="64"/>
      <c r="K79" s="64"/>
      <c r="L79" s="62"/>
    </row>
    <row r="80" spans="2:12" s="1" customFormat="1" ht="10.35" customHeight="1">
      <c r="B80" s="42"/>
      <c r="C80" s="64"/>
      <c r="D80" s="64"/>
      <c r="E80" s="64"/>
      <c r="F80" s="64"/>
      <c r="G80" s="64"/>
      <c r="H80" s="64"/>
      <c r="I80" s="165"/>
      <c r="J80" s="64"/>
      <c r="K80" s="64"/>
      <c r="L80" s="62"/>
    </row>
    <row r="81" spans="2:20" s="9" customFormat="1" ht="29.25" customHeight="1">
      <c r="B81" s="168"/>
      <c r="C81" s="169" t="s">
        <v>126</v>
      </c>
      <c r="D81" s="170" t="s">
        <v>61</v>
      </c>
      <c r="E81" s="170" t="s">
        <v>57</v>
      </c>
      <c r="F81" s="170" t="s">
        <v>127</v>
      </c>
      <c r="G81" s="170" t="s">
        <v>128</v>
      </c>
      <c r="H81" s="170" t="s">
        <v>129</v>
      </c>
      <c r="I81" s="171" t="s">
        <v>130</v>
      </c>
      <c r="J81" s="170" t="s">
        <v>110</v>
      </c>
      <c r="K81" s="172" t="s">
        <v>131</v>
      </c>
      <c r="L81" s="173"/>
      <c r="M81" s="82" t="s">
        <v>132</v>
      </c>
      <c r="N81" s="83" t="s">
        <v>46</v>
      </c>
      <c r="O81" s="83" t="s">
        <v>133</v>
      </c>
      <c r="P81" s="83" t="s">
        <v>134</v>
      </c>
      <c r="Q81" s="83" t="s">
        <v>135</v>
      </c>
      <c r="R81" s="83" t="s">
        <v>136</v>
      </c>
      <c r="S81" s="83" t="s">
        <v>137</v>
      </c>
      <c r="T81" s="84" t="s">
        <v>138</v>
      </c>
    </row>
    <row r="82" spans="2:63" s="1" customFormat="1" ht="29.25" customHeight="1">
      <c r="B82" s="42"/>
      <c r="C82" s="88" t="s">
        <v>111</v>
      </c>
      <c r="D82" s="64"/>
      <c r="E82" s="64"/>
      <c r="F82" s="64"/>
      <c r="G82" s="64"/>
      <c r="H82" s="64"/>
      <c r="I82" s="165"/>
      <c r="J82" s="174">
        <f>BK82</f>
        <v>0</v>
      </c>
      <c r="K82" s="64"/>
      <c r="L82" s="62"/>
      <c r="M82" s="85"/>
      <c r="N82" s="86"/>
      <c r="O82" s="86"/>
      <c r="P82" s="175">
        <f>P83</f>
        <v>0</v>
      </c>
      <c r="Q82" s="86"/>
      <c r="R82" s="175">
        <f>R83</f>
        <v>37.89478749999999</v>
      </c>
      <c r="S82" s="86"/>
      <c r="T82" s="176">
        <f>T83</f>
        <v>0</v>
      </c>
      <c r="AT82" s="24" t="s">
        <v>75</v>
      </c>
      <c r="AU82" s="24" t="s">
        <v>112</v>
      </c>
      <c r="BK82" s="177">
        <f>BK83</f>
        <v>0</v>
      </c>
    </row>
    <row r="83" spans="2:63" s="10" customFormat="1" ht="37.35" customHeight="1">
      <c r="B83" s="178"/>
      <c r="C83" s="179"/>
      <c r="D83" s="180" t="s">
        <v>75</v>
      </c>
      <c r="E83" s="181" t="s">
        <v>139</v>
      </c>
      <c r="F83" s="181" t="s">
        <v>140</v>
      </c>
      <c r="G83" s="179"/>
      <c r="H83" s="179"/>
      <c r="I83" s="182"/>
      <c r="J83" s="183">
        <f>BK83</f>
        <v>0</v>
      </c>
      <c r="K83" s="179"/>
      <c r="L83" s="184"/>
      <c r="M83" s="185"/>
      <c r="N83" s="186"/>
      <c r="O83" s="186"/>
      <c r="P83" s="187">
        <f>P84+P96+P111</f>
        <v>0</v>
      </c>
      <c r="Q83" s="186"/>
      <c r="R83" s="187">
        <f>R84+R96+R111</f>
        <v>37.89478749999999</v>
      </c>
      <c r="S83" s="186"/>
      <c r="T83" s="188">
        <f>T84+T96+T111</f>
        <v>0</v>
      </c>
      <c r="AR83" s="189" t="s">
        <v>81</v>
      </c>
      <c r="AT83" s="190" t="s">
        <v>75</v>
      </c>
      <c r="AU83" s="190" t="s">
        <v>76</v>
      </c>
      <c r="AY83" s="189" t="s">
        <v>141</v>
      </c>
      <c r="BK83" s="191">
        <f>BK84+BK96+BK111</f>
        <v>0</v>
      </c>
    </row>
    <row r="84" spans="2:63" s="10" customFormat="1" ht="19.9" customHeight="1">
      <c r="B84" s="178"/>
      <c r="C84" s="179"/>
      <c r="D84" s="180" t="s">
        <v>75</v>
      </c>
      <c r="E84" s="192" t="s">
        <v>81</v>
      </c>
      <c r="F84" s="192" t="s">
        <v>142</v>
      </c>
      <c r="G84" s="179"/>
      <c r="H84" s="179"/>
      <c r="I84" s="182"/>
      <c r="J84" s="193">
        <f>BK84</f>
        <v>0</v>
      </c>
      <c r="K84" s="179"/>
      <c r="L84" s="184"/>
      <c r="M84" s="185"/>
      <c r="N84" s="186"/>
      <c r="O84" s="186"/>
      <c r="P84" s="187">
        <f>P85</f>
        <v>0</v>
      </c>
      <c r="Q84" s="186"/>
      <c r="R84" s="187">
        <f>R85</f>
        <v>0</v>
      </c>
      <c r="S84" s="186"/>
      <c r="T84" s="188">
        <f>T85</f>
        <v>0</v>
      </c>
      <c r="AR84" s="189" t="s">
        <v>81</v>
      </c>
      <c r="AT84" s="190" t="s">
        <v>75</v>
      </c>
      <c r="AU84" s="190" t="s">
        <v>81</v>
      </c>
      <c r="AY84" s="189" t="s">
        <v>141</v>
      </c>
      <c r="BK84" s="191">
        <f>BK85</f>
        <v>0</v>
      </c>
    </row>
    <row r="85" spans="2:63" s="10" customFormat="1" ht="14.85" customHeight="1">
      <c r="B85" s="178"/>
      <c r="C85" s="179"/>
      <c r="D85" s="194" t="s">
        <v>75</v>
      </c>
      <c r="E85" s="195" t="s">
        <v>165</v>
      </c>
      <c r="F85" s="195" t="s">
        <v>166</v>
      </c>
      <c r="G85" s="179"/>
      <c r="H85" s="179"/>
      <c r="I85" s="182"/>
      <c r="J85" s="196">
        <f>BK85</f>
        <v>0</v>
      </c>
      <c r="K85" s="179"/>
      <c r="L85" s="184"/>
      <c r="M85" s="185"/>
      <c r="N85" s="186"/>
      <c r="O85" s="186"/>
      <c r="P85" s="187">
        <f>SUM(P86:P95)</f>
        <v>0</v>
      </c>
      <c r="Q85" s="186"/>
      <c r="R85" s="187">
        <f>SUM(R86:R95)</f>
        <v>0</v>
      </c>
      <c r="S85" s="186"/>
      <c r="T85" s="188">
        <f>SUM(T86:T95)</f>
        <v>0</v>
      </c>
      <c r="AR85" s="189" t="s">
        <v>81</v>
      </c>
      <c r="AT85" s="190" t="s">
        <v>75</v>
      </c>
      <c r="AU85" s="190" t="s">
        <v>85</v>
      </c>
      <c r="AY85" s="189" t="s">
        <v>141</v>
      </c>
      <c r="BK85" s="191">
        <f>SUM(BK86:BK95)</f>
        <v>0</v>
      </c>
    </row>
    <row r="86" spans="2:65" s="1" customFormat="1" ht="20.45" customHeight="1">
      <c r="B86" s="42"/>
      <c r="C86" s="197" t="s">
        <v>81</v>
      </c>
      <c r="D86" s="197" t="s">
        <v>145</v>
      </c>
      <c r="E86" s="198" t="s">
        <v>167</v>
      </c>
      <c r="F86" s="199" t="s">
        <v>168</v>
      </c>
      <c r="G86" s="200" t="s">
        <v>169</v>
      </c>
      <c r="H86" s="201">
        <v>5.575</v>
      </c>
      <c r="I86" s="202"/>
      <c r="J86" s="203">
        <f>ROUND(I86*H86,2)</f>
        <v>0</v>
      </c>
      <c r="K86" s="199" t="s">
        <v>32</v>
      </c>
      <c r="L86" s="62"/>
      <c r="M86" s="204" t="s">
        <v>32</v>
      </c>
      <c r="N86" s="205" t="s">
        <v>47</v>
      </c>
      <c r="O86" s="43"/>
      <c r="P86" s="206">
        <f>O86*H86</f>
        <v>0</v>
      </c>
      <c r="Q86" s="206">
        <v>0</v>
      </c>
      <c r="R86" s="206">
        <f>Q86*H86</f>
        <v>0</v>
      </c>
      <c r="S86" s="206">
        <v>0</v>
      </c>
      <c r="T86" s="207">
        <f>S86*H86</f>
        <v>0</v>
      </c>
      <c r="AR86" s="24" t="s">
        <v>91</v>
      </c>
      <c r="AT86" s="24" t="s">
        <v>145</v>
      </c>
      <c r="AU86" s="24" t="s">
        <v>88</v>
      </c>
      <c r="AY86" s="24" t="s">
        <v>141</v>
      </c>
      <c r="BE86" s="208">
        <f>IF(N86="základní",J86,0)</f>
        <v>0</v>
      </c>
      <c r="BF86" s="208">
        <f>IF(N86="snížená",J86,0)</f>
        <v>0</v>
      </c>
      <c r="BG86" s="208">
        <f>IF(N86="zákl. přenesená",J86,0)</f>
        <v>0</v>
      </c>
      <c r="BH86" s="208">
        <f>IF(N86="sníž. přenesená",J86,0)</f>
        <v>0</v>
      </c>
      <c r="BI86" s="208">
        <f>IF(N86="nulová",J86,0)</f>
        <v>0</v>
      </c>
      <c r="BJ86" s="24" t="s">
        <v>81</v>
      </c>
      <c r="BK86" s="208">
        <f>ROUND(I86*H86,2)</f>
        <v>0</v>
      </c>
      <c r="BL86" s="24" t="s">
        <v>91</v>
      </c>
      <c r="BM86" s="24" t="s">
        <v>329</v>
      </c>
    </row>
    <row r="87" spans="2:51" s="12" customFormat="1" ht="13.5">
      <c r="B87" s="221"/>
      <c r="C87" s="222"/>
      <c r="D87" s="223" t="s">
        <v>151</v>
      </c>
      <c r="E87" s="224" t="s">
        <v>32</v>
      </c>
      <c r="F87" s="225" t="s">
        <v>232</v>
      </c>
      <c r="G87" s="222"/>
      <c r="H87" s="226" t="s">
        <v>32</v>
      </c>
      <c r="I87" s="227"/>
      <c r="J87" s="222"/>
      <c r="K87" s="222"/>
      <c r="L87" s="228"/>
      <c r="M87" s="229"/>
      <c r="N87" s="230"/>
      <c r="O87" s="230"/>
      <c r="P87" s="230"/>
      <c r="Q87" s="230"/>
      <c r="R87" s="230"/>
      <c r="S87" s="230"/>
      <c r="T87" s="231"/>
      <c r="AT87" s="232" t="s">
        <v>151</v>
      </c>
      <c r="AU87" s="232" t="s">
        <v>88</v>
      </c>
      <c r="AV87" s="12" t="s">
        <v>81</v>
      </c>
      <c r="AW87" s="12" t="s">
        <v>39</v>
      </c>
      <c r="AX87" s="12" t="s">
        <v>76</v>
      </c>
      <c r="AY87" s="232" t="s">
        <v>141</v>
      </c>
    </row>
    <row r="88" spans="2:51" s="11" customFormat="1" ht="13.5">
      <c r="B88" s="209"/>
      <c r="C88" s="210"/>
      <c r="D88" s="211" t="s">
        <v>151</v>
      </c>
      <c r="E88" s="212" t="s">
        <v>32</v>
      </c>
      <c r="F88" s="213" t="s">
        <v>377</v>
      </c>
      <c r="G88" s="210"/>
      <c r="H88" s="214">
        <v>5.575</v>
      </c>
      <c r="I88" s="215"/>
      <c r="J88" s="210"/>
      <c r="K88" s="210"/>
      <c r="L88" s="216"/>
      <c r="M88" s="217"/>
      <c r="N88" s="218"/>
      <c r="O88" s="218"/>
      <c r="P88" s="218"/>
      <c r="Q88" s="218"/>
      <c r="R88" s="218"/>
      <c r="S88" s="218"/>
      <c r="T88" s="219"/>
      <c r="AT88" s="220" t="s">
        <v>151</v>
      </c>
      <c r="AU88" s="220" t="s">
        <v>88</v>
      </c>
      <c r="AV88" s="11" t="s">
        <v>85</v>
      </c>
      <c r="AW88" s="11" t="s">
        <v>39</v>
      </c>
      <c r="AX88" s="11" t="s">
        <v>81</v>
      </c>
      <c r="AY88" s="220" t="s">
        <v>141</v>
      </c>
    </row>
    <row r="89" spans="2:65" s="1" customFormat="1" ht="40.15" customHeight="1">
      <c r="B89" s="42"/>
      <c r="C89" s="197" t="s">
        <v>85</v>
      </c>
      <c r="D89" s="197" t="s">
        <v>145</v>
      </c>
      <c r="E89" s="198" t="s">
        <v>378</v>
      </c>
      <c r="F89" s="199" t="s">
        <v>379</v>
      </c>
      <c r="G89" s="200" t="s">
        <v>169</v>
      </c>
      <c r="H89" s="201">
        <v>0.68</v>
      </c>
      <c r="I89" s="202"/>
      <c r="J89" s="203">
        <f>ROUND(I89*H89,2)</f>
        <v>0</v>
      </c>
      <c r="K89" s="199" t="s">
        <v>149</v>
      </c>
      <c r="L89" s="62"/>
      <c r="M89" s="204" t="s">
        <v>32</v>
      </c>
      <c r="N89" s="205" t="s">
        <v>47</v>
      </c>
      <c r="O89" s="43"/>
      <c r="P89" s="206">
        <f>O89*H89</f>
        <v>0</v>
      </c>
      <c r="Q89" s="206">
        <v>0</v>
      </c>
      <c r="R89" s="206">
        <f>Q89*H89</f>
        <v>0</v>
      </c>
      <c r="S89" s="206">
        <v>0</v>
      </c>
      <c r="T89" s="207">
        <f>S89*H89</f>
        <v>0</v>
      </c>
      <c r="AR89" s="24" t="s">
        <v>91</v>
      </c>
      <c r="AT89" s="24" t="s">
        <v>145</v>
      </c>
      <c r="AU89" s="24" t="s">
        <v>88</v>
      </c>
      <c r="AY89" s="24" t="s">
        <v>141</v>
      </c>
      <c r="BE89" s="208">
        <f>IF(N89="základní",J89,0)</f>
        <v>0</v>
      </c>
      <c r="BF89" s="208">
        <f>IF(N89="snížená",J89,0)</f>
        <v>0</v>
      </c>
      <c r="BG89" s="208">
        <f>IF(N89="zákl. přenesená",J89,0)</f>
        <v>0</v>
      </c>
      <c r="BH89" s="208">
        <f>IF(N89="sníž. přenesená",J89,0)</f>
        <v>0</v>
      </c>
      <c r="BI89" s="208">
        <f>IF(N89="nulová",J89,0)</f>
        <v>0</v>
      </c>
      <c r="BJ89" s="24" t="s">
        <v>81</v>
      </c>
      <c r="BK89" s="208">
        <f>ROUND(I89*H89,2)</f>
        <v>0</v>
      </c>
      <c r="BL89" s="24" t="s">
        <v>91</v>
      </c>
      <c r="BM89" s="24" t="s">
        <v>380</v>
      </c>
    </row>
    <row r="90" spans="2:51" s="11" customFormat="1" ht="13.5">
      <c r="B90" s="209"/>
      <c r="C90" s="210"/>
      <c r="D90" s="211" t="s">
        <v>151</v>
      </c>
      <c r="E90" s="212" t="s">
        <v>32</v>
      </c>
      <c r="F90" s="213" t="s">
        <v>381</v>
      </c>
      <c r="G90" s="210"/>
      <c r="H90" s="214">
        <v>0.68</v>
      </c>
      <c r="I90" s="215"/>
      <c r="J90" s="210"/>
      <c r="K90" s="210"/>
      <c r="L90" s="216"/>
      <c r="M90" s="217"/>
      <c r="N90" s="218"/>
      <c r="O90" s="218"/>
      <c r="P90" s="218"/>
      <c r="Q90" s="218"/>
      <c r="R90" s="218"/>
      <c r="S90" s="218"/>
      <c r="T90" s="219"/>
      <c r="AT90" s="220" t="s">
        <v>151</v>
      </c>
      <c r="AU90" s="220" t="s">
        <v>88</v>
      </c>
      <c r="AV90" s="11" t="s">
        <v>85</v>
      </c>
      <c r="AW90" s="11" t="s">
        <v>39</v>
      </c>
      <c r="AX90" s="11" t="s">
        <v>81</v>
      </c>
      <c r="AY90" s="220" t="s">
        <v>141</v>
      </c>
    </row>
    <row r="91" spans="2:65" s="1" customFormat="1" ht="40.15" customHeight="1">
      <c r="B91" s="42"/>
      <c r="C91" s="197" t="s">
        <v>88</v>
      </c>
      <c r="D91" s="197" t="s">
        <v>145</v>
      </c>
      <c r="E91" s="198" t="s">
        <v>332</v>
      </c>
      <c r="F91" s="199" t="s">
        <v>333</v>
      </c>
      <c r="G91" s="200" t="s">
        <v>169</v>
      </c>
      <c r="H91" s="201">
        <v>6.255</v>
      </c>
      <c r="I91" s="202"/>
      <c r="J91" s="203">
        <f>ROUND(I91*H91,2)</f>
        <v>0</v>
      </c>
      <c r="K91" s="199" t="s">
        <v>149</v>
      </c>
      <c r="L91" s="62"/>
      <c r="M91" s="204" t="s">
        <v>32</v>
      </c>
      <c r="N91" s="205" t="s">
        <v>47</v>
      </c>
      <c r="O91" s="43"/>
      <c r="P91" s="206">
        <f>O91*H91</f>
        <v>0</v>
      </c>
      <c r="Q91" s="206">
        <v>0</v>
      </c>
      <c r="R91" s="206">
        <f>Q91*H91</f>
        <v>0</v>
      </c>
      <c r="S91" s="206">
        <v>0</v>
      </c>
      <c r="T91" s="207">
        <f>S91*H91</f>
        <v>0</v>
      </c>
      <c r="AR91" s="24" t="s">
        <v>91</v>
      </c>
      <c r="AT91" s="24" t="s">
        <v>145</v>
      </c>
      <c r="AU91" s="24" t="s">
        <v>88</v>
      </c>
      <c r="AY91" s="24" t="s">
        <v>141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24" t="s">
        <v>81</v>
      </c>
      <c r="BK91" s="208">
        <f>ROUND(I91*H91,2)</f>
        <v>0</v>
      </c>
      <c r="BL91" s="24" t="s">
        <v>91</v>
      </c>
      <c r="BM91" s="24" t="s">
        <v>382</v>
      </c>
    </row>
    <row r="92" spans="2:51" s="12" customFormat="1" ht="13.5">
      <c r="B92" s="221"/>
      <c r="C92" s="222"/>
      <c r="D92" s="223" t="s">
        <v>151</v>
      </c>
      <c r="E92" s="224" t="s">
        <v>32</v>
      </c>
      <c r="F92" s="225" t="s">
        <v>383</v>
      </c>
      <c r="G92" s="222"/>
      <c r="H92" s="226" t="s">
        <v>32</v>
      </c>
      <c r="I92" s="227"/>
      <c r="J92" s="222"/>
      <c r="K92" s="222"/>
      <c r="L92" s="228"/>
      <c r="M92" s="229"/>
      <c r="N92" s="230"/>
      <c r="O92" s="230"/>
      <c r="P92" s="230"/>
      <c r="Q92" s="230"/>
      <c r="R92" s="230"/>
      <c r="S92" s="230"/>
      <c r="T92" s="231"/>
      <c r="AT92" s="232" t="s">
        <v>151</v>
      </c>
      <c r="AU92" s="232" t="s">
        <v>88</v>
      </c>
      <c r="AV92" s="12" t="s">
        <v>81</v>
      </c>
      <c r="AW92" s="12" t="s">
        <v>39</v>
      </c>
      <c r="AX92" s="12" t="s">
        <v>76</v>
      </c>
      <c r="AY92" s="232" t="s">
        <v>141</v>
      </c>
    </row>
    <row r="93" spans="2:51" s="11" customFormat="1" ht="13.5">
      <c r="B93" s="209"/>
      <c r="C93" s="210"/>
      <c r="D93" s="211" t="s">
        <v>151</v>
      </c>
      <c r="E93" s="212" t="s">
        <v>32</v>
      </c>
      <c r="F93" s="213" t="s">
        <v>384</v>
      </c>
      <c r="G93" s="210"/>
      <c r="H93" s="214">
        <v>6.255</v>
      </c>
      <c r="I93" s="215"/>
      <c r="J93" s="210"/>
      <c r="K93" s="210"/>
      <c r="L93" s="216"/>
      <c r="M93" s="217"/>
      <c r="N93" s="218"/>
      <c r="O93" s="218"/>
      <c r="P93" s="218"/>
      <c r="Q93" s="218"/>
      <c r="R93" s="218"/>
      <c r="S93" s="218"/>
      <c r="T93" s="219"/>
      <c r="AT93" s="220" t="s">
        <v>151</v>
      </c>
      <c r="AU93" s="220" t="s">
        <v>88</v>
      </c>
      <c r="AV93" s="11" t="s">
        <v>85</v>
      </c>
      <c r="AW93" s="11" t="s">
        <v>39</v>
      </c>
      <c r="AX93" s="11" t="s">
        <v>81</v>
      </c>
      <c r="AY93" s="220" t="s">
        <v>141</v>
      </c>
    </row>
    <row r="94" spans="2:65" s="1" customFormat="1" ht="51.6" customHeight="1">
      <c r="B94" s="42"/>
      <c r="C94" s="197" t="s">
        <v>91</v>
      </c>
      <c r="D94" s="197" t="s">
        <v>145</v>
      </c>
      <c r="E94" s="198" t="s">
        <v>335</v>
      </c>
      <c r="F94" s="199" t="s">
        <v>336</v>
      </c>
      <c r="G94" s="200" t="s">
        <v>169</v>
      </c>
      <c r="H94" s="201">
        <v>12.51</v>
      </c>
      <c r="I94" s="202"/>
      <c r="J94" s="203">
        <f>ROUND(I94*H94,2)</f>
        <v>0</v>
      </c>
      <c r="K94" s="199" t="s">
        <v>149</v>
      </c>
      <c r="L94" s="62"/>
      <c r="M94" s="204" t="s">
        <v>32</v>
      </c>
      <c r="N94" s="205" t="s">
        <v>47</v>
      </c>
      <c r="O94" s="43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AR94" s="24" t="s">
        <v>91</v>
      </c>
      <c r="AT94" s="24" t="s">
        <v>145</v>
      </c>
      <c r="AU94" s="24" t="s">
        <v>88</v>
      </c>
      <c r="AY94" s="24" t="s">
        <v>141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24" t="s">
        <v>81</v>
      </c>
      <c r="BK94" s="208">
        <f>ROUND(I94*H94,2)</f>
        <v>0</v>
      </c>
      <c r="BL94" s="24" t="s">
        <v>91</v>
      </c>
      <c r="BM94" s="24" t="s">
        <v>385</v>
      </c>
    </row>
    <row r="95" spans="2:51" s="11" customFormat="1" ht="13.5">
      <c r="B95" s="209"/>
      <c r="C95" s="210"/>
      <c r="D95" s="223" t="s">
        <v>151</v>
      </c>
      <c r="E95" s="233" t="s">
        <v>32</v>
      </c>
      <c r="F95" s="234" t="s">
        <v>386</v>
      </c>
      <c r="G95" s="210"/>
      <c r="H95" s="235">
        <v>12.51</v>
      </c>
      <c r="I95" s="215"/>
      <c r="J95" s="210"/>
      <c r="K95" s="210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151</v>
      </c>
      <c r="AU95" s="220" t="s">
        <v>88</v>
      </c>
      <c r="AV95" s="11" t="s">
        <v>85</v>
      </c>
      <c r="AW95" s="11" t="s">
        <v>39</v>
      </c>
      <c r="AX95" s="11" t="s">
        <v>81</v>
      </c>
      <c r="AY95" s="220" t="s">
        <v>141</v>
      </c>
    </row>
    <row r="96" spans="2:63" s="10" customFormat="1" ht="29.85" customHeight="1">
      <c r="B96" s="178"/>
      <c r="C96" s="179"/>
      <c r="D96" s="180" t="s">
        <v>75</v>
      </c>
      <c r="E96" s="192" t="s">
        <v>91</v>
      </c>
      <c r="F96" s="192" t="s">
        <v>387</v>
      </c>
      <c r="G96" s="179"/>
      <c r="H96" s="179"/>
      <c r="I96" s="182"/>
      <c r="J96" s="193">
        <f>BK96</f>
        <v>0</v>
      </c>
      <c r="K96" s="179"/>
      <c r="L96" s="184"/>
      <c r="M96" s="185"/>
      <c r="N96" s="186"/>
      <c r="O96" s="186"/>
      <c r="P96" s="187">
        <f>P97</f>
        <v>0</v>
      </c>
      <c r="Q96" s="186"/>
      <c r="R96" s="187">
        <f>R97</f>
        <v>37.89478749999999</v>
      </c>
      <c r="S96" s="186"/>
      <c r="T96" s="188">
        <f>T97</f>
        <v>0</v>
      </c>
      <c r="AR96" s="189" t="s">
        <v>81</v>
      </c>
      <c r="AT96" s="190" t="s">
        <v>75</v>
      </c>
      <c r="AU96" s="190" t="s">
        <v>81</v>
      </c>
      <c r="AY96" s="189" t="s">
        <v>141</v>
      </c>
      <c r="BK96" s="191">
        <f>BK97</f>
        <v>0</v>
      </c>
    </row>
    <row r="97" spans="2:63" s="10" customFormat="1" ht="14.85" customHeight="1">
      <c r="B97" s="178"/>
      <c r="C97" s="179"/>
      <c r="D97" s="194" t="s">
        <v>75</v>
      </c>
      <c r="E97" s="195" t="s">
        <v>388</v>
      </c>
      <c r="F97" s="195" t="s">
        <v>389</v>
      </c>
      <c r="G97" s="179"/>
      <c r="H97" s="179"/>
      <c r="I97" s="182"/>
      <c r="J97" s="196">
        <f>BK97</f>
        <v>0</v>
      </c>
      <c r="K97" s="179"/>
      <c r="L97" s="184"/>
      <c r="M97" s="185"/>
      <c r="N97" s="186"/>
      <c r="O97" s="186"/>
      <c r="P97" s="187">
        <f>SUM(P98:P110)</f>
        <v>0</v>
      </c>
      <c r="Q97" s="186"/>
      <c r="R97" s="187">
        <f>SUM(R98:R110)</f>
        <v>37.89478749999999</v>
      </c>
      <c r="S97" s="186"/>
      <c r="T97" s="188">
        <f>SUM(T98:T110)</f>
        <v>0</v>
      </c>
      <c r="AR97" s="189" t="s">
        <v>81</v>
      </c>
      <c r="AT97" s="190" t="s">
        <v>75</v>
      </c>
      <c r="AU97" s="190" t="s">
        <v>85</v>
      </c>
      <c r="AY97" s="189" t="s">
        <v>141</v>
      </c>
      <c r="BK97" s="191">
        <f>SUM(BK98:BK110)</f>
        <v>0</v>
      </c>
    </row>
    <row r="98" spans="2:65" s="1" customFormat="1" ht="28.9" customHeight="1">
      <c r="B98" s="42"/>
      <c r="C98" s="197" t="s">
        <v>94</v>
      </c>
      <c r="D98" s="197" t="s">
        <v>145</v>
      </c>
      <c r="E98" s="198" t="s">
        <v>221</v>
      </c>
      <c r="F98" s="199" t="s">
        <v>222</v>
      </c>
      <c r="G98" s="200" t="s">
        <v>203</v>
      </c>
      <c r="H98" s="201">
        <v>55.75</v>
      </c>
      <c r="I98" s="202"/>
      <c r="J98" s="203">
        <f>ROUND(I98*H98,2)</f>
        <v>0</v>
      </c>
      <c r="K98" s="199" t="s">
        <v>149</v>
      </c>
      <c r="L98" s="62"/>
      <c r="M98" s="204" t="s">
        <v>32</v>
      </c>
      <c r="N98" s="205" t="s">
        <v>47</v>
      </c>
      <c r="O98" s="43"/>
      <c r="P98" s="206">
        <f>O98*H98</f>
        <v>0</v>
      </c>
      <c r="Q98" s="206">
        <v>0</v>
      </c>
      <c r="R98" s="206">
        <f>Q98*H98</f>
        <v>0</v>
      </c>
      <c r="S98" s="206">
        <v>0</v>
      </c>
      <c r="T98" s="207">
        <f>S98*H98</f>
        <v>0</v>
      </c>
      <c r="AR98" s="24" t="s">
        <v>91</v>
      </c>
      <c r="AT98" s="24" t="s">
        <v>145</v>
      </c>
      <c r="AU98" s="24" t="s">
        <v>88</v>
      </c>
      <c r="AY98" s="24" t="s">
        <v>141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24" t="s">
        <v>81</v>
      </c>
      <c r="BK98" s="208">
        <f>ROUND(I98*H98,2)</f>
        <v>0</v>
      </c>
      <c r="BL98" s="24" t="s">
        <v>91</v>
      </c>
      <c r="BM98" s="24" t="s">
        <v>390</v>
      </c>
    </row>
    <row r="99" spans="2:51" s="11" customFormat="1" ht="13.5">
      <c r="B99" s="209"/>
      <c r="C99" s="210"/>
      <c r="D99" s="211" t="s">
        <v>151</v>
      </c>
      <c r="E99" s="212" t="s">
        <v>32</v>
      </c>
      <c r="F99" s="213" t="s">
        <v>391</v>
      </c>
      <c r="G99" s="210"/>
      <c r="H99" s="214">
        <v>55.75</v>
      </c>
      <c r="I99" s="215"/>
      <c r="J99" s="210"/>
      <c r="K99" s="210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151</v>
      </c>
      <c r="AU99" s="220" t="s">
        <v>88</v>
      </c>
      <c r="AV99" s="11" t="s">
        <v>85</v>
      </c>
      <c r="AW99" s="11" t="s">
        <v>39</v>
      </c>
      <c r="AX99" s="11" t="s">
        <v>81</v>
      </c>
      <c r="AY99" s="220" t="s">
        <v>141</v>
      </c>
    </row>
    <row r="100" spans="2:65" s="1" customFormat="1" ht="28.9" customHeight="1">
      <c r="B100" s="42"/>
      <c r="C100" s="197" t="s">
        <v>97</v>
      </c>
      <c r="D100" s="197" t="s">
        <v>145</v>
      </c>
      <c r="E100" s="198" t="s">
        <v>392</v>
      </c>
      <c r="F100" s="199" t="s">
        <v>393</v>
      </c>
      <c r="G100" s="200" t="s">
        <v>203</v>
      </c>
      <c r="H100" s="201">
        <v>55.75</v>
      </c>
      <c r="I100" s="202"/>
      <c r="J100" s="203">
        <f>ROUND(I100*H100,2)</f>
        <v>0</v>
      </c>
      <c r="K100" s="199" t="s">
        <v>149</v>
      </c>
      <c r="L100" s="62"/>
      <c r="M100" s="204" t="s">
        <v>32</v>
      </c>
      <c r="N100" s="205" t="s">
        <v>47</v>
      </c>
      <c r="O100" s="43"/>
      <c r="P100" s="206">
        <f>O100*H100</f>
        <v>0</v>
      </c>
      <c r="Q100" s="206">
        <v>0.2024</v>
      </c>
      <c r="R100" s="206">
        <f>Q100*H100</f>
        <v>11.2838</v>
      </c>
      <c r="S100" s="206">
        <v>0</v>
      </c>
      <c r="T100" s="207">
        <f>S100*H100</f>
        <v>0</v>
      </c>
      <c r="AR100" s="24" t="s">
        <v>91</v>
      </c>
      <c r="AT100" s="24" t="s">
        <v>145</v>
      </c>
      <c r="AU100" s="24" t="s">
        <v>88</v>
      </c>
      <c r="AY100" s="24" t="s">
        <v>141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24" t="s">
        <v>81</v>
      </c>
      <c r="BK100" s="208">
        <f>ROUND(I100*H100,2)</f>
        <v>0</v>
      </c>
      <c r="BL100" s="24" t="s">
        <v>91</v>
      </c>
      <c r="BM100" s="24" t="s">
        <v>394</v>
      </c>
    </row>
    <row r="101" spans="2:51" s="12" customFormat="1" ht="13.5">
      <c r="B101" s="221"/>
      <c r="C101" s="222"/>
      <c r="D101" s="223" t="s">
        <v>151</v>
      </c>
      <c r="E101" s="224" t="s">
        <v>32</v>
      </c>
      <c r="F101" s="225" t="s">
        <v>232</v>
      </c>
      <c r="G101" s="222"/>
      <c r="H101" s="226" t="s">
        <v>32</v>
      </c>
      <c r="I101" s="227"/>
      <c r="J101" s="222"/>
      <c r="K101" s="222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151</v>
      </c>
      <c r="AU101" s="232" t="s">
        <v>88</v>
      </c>
      <c r="AV101" s="12" t="s">
        <v>81</v>
      </c>
      <c r="AW101" s="12" t="s">
        <v>39</v>
      </c>
      <c r="AX101" s="12" t="s">
        <v>76</v>
      </c>
      <c r="AY101" s="232" t="s">
        <v>141</v>
      </c>
    </row>
    <row r="102" spans="2:51" s="11" customFormat="1" ht="13.5">
      <c r="B102" s="209"/>
      <c r="C102" s="210"/>
      <c r="D102" s="211" t="s">
        <v>151</v>
      </c>
      <c r="E102" s="212" t="s">
        <v>32</v>
      </c>
      <c r="F102" s="213" t="s">
        <v>391</v>
      </c>
      <c r="G102" s="210"/>
      <c r="H102" s="214">
        <v>55.75</v>
      </c>
      <c r="I102" s="215"/>
      <c r="J102" s="210"/>
      <c r="K102" s="210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151</v>
      </c>
      <c r="AU102" s="220" t="s">
        <v>88</v>
      </c>
      <c r="AV102" s="11" t="s">
        <v>85</v>
      </c>
      <c r="AW102" s="11" t="s">
        <v>39</v>
      </c>
      <c r="AX102" s="11" t="s">
        <v>81</v>
      </c>
      <c r="AY102" s="220" t="s">
        <v>141</v>
      </c>
    </row>
    <row r="103" spans="2:65" s="1" customFormat="1" ht="20.45" customHeight="1">
      <c r="B103" s="42"/>
      <c r="C103" s="197" t="s">
        <v>173</v>
      </c>
      <c r="D103" s="197" t="s">
        <v>145</v>
      </c>
      <c r="E103" s="198" t="s">
        <v>395</v>
      </c>
      <c r="F103" s="199" t="s">
        <v>396</v>
      </c>
      <c r="G103" s="200" t="s">
        <v>203</v>
      </c>
      <c r="H103" s="201">
        <v>55.75</v>
      </c>
      <c r="I103" s="202"/>
      <c r="J103" s="203">
        <f>ROUND(I103*H103,2)</f>
        <v>0</v>
      </c>
      <c r="K103" s="199" t="s">
        <v>149</v>
      </c>
      <c r="L103" s="62"/>
      <c r="M103" s="204" t="s">
        <v>32</v>
      </c>
      <c r="N103" s="205" t="s">
        <v>47</v>
      </c>
      <c r="O103" s="43"/>
      <c r="P103" s="206">
        <f>O103*H103</f>
        <v>0</v>
      </c>
      <c r="Q103" s="206">
        <v>0.36924</v>
      </c>
      <c r="R103" s="206">
        <f>Q103*H103</f>
        <v>20.58513</v>
      </c>
      <c r="S103" s="206">
        <v>0</v>
      </c>
      <c r="T103" s="207">
        <f>S103*H103</f>
        <v>0</v>
      </c>
      <c r="AR103" s="24" t="s">
        <v>91</v>
      </c>
      <c r="AT103" s="24" t="s">
        <v>145</v>
      </c>
      <c r="AU103" s="24" t="s">
        <v>88</v>
      </c>
      <c r="AY103" s="24" t="s">
        <v>141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24" t="s">
        <v>81</v>
      </c>
      <c r="BK103" s="208">
        <f>ROUND(I103*H103,2)</f>
        <v>0</v>
      </c>
      <c r="BL103" s="24" t="s">
        <v>91</v>
      </c>
      <c r="BM103" s="24" t="s">
        <v>397</v>
      </c>
    </row>
    <row r="104" spans="2:51" s="12" customFormat="1" ht="13.5">
      <c r="B104" s="221"/>
      <c r="C104" s="222"/>
      <c r="D104" s="223" t="s">
        <v>151</v>
      </c>
      <c r="E104" s="224" t="s">
        <v>32</v>
      </c>
      <c r="F104" s="225" t="s">
        <v>232</v>
      </c>
      <c r="G104" s="222"/>
      <c r="H104" s="226" t="s">
        <v>32</v>
      </c>
      <c r="I104" s="227"/>
      <c r="J104" s="222"/>
      <c r="K104" s="222"/>
      <c r="L104" s="228"/>
      <c r="M104" s="229"/>
      <c r="N104" s="230"/>
      <c r="O104" s="230"/>
      <c r="P104" s="230"/>
      <c r="Q104" s="230"/>
      <c r="R104" s="230"/>
      <c r="S104" s="230"/>
      <c r="T104" s="231"/>
      <c r="AT104" s="232" t="s">
        <v>151</v>
      </c>
      <c r="AU104" s="232" t="s">
        <v>88</v>
      </c>
      <c r="AV104" s="12" t="s">
        <v>81</v>
      </c>
      <c r="AW104" s="12" t="s">
        <v>39</v>
      </c>
      <c r="AX104" s="12" t="s">
        <v>76</v>
      </c>
      <c r="AY104" s="232" t="s">
        <v>141</v>
      </c>
    </row>
    <row r="105" spans="2:51" s="11" customFormat="1" ht="13.5">
      <c r="B105" s="209"/>
      <c r="C105" s="210"/>
      <c r="D105" s="211" t="s">
        <v>151</v>
      </c>
      <c r="E105" s="212" t="s">
        <v>32</v>
      </c>
      <c r="F105" s="213" t="s">
        <v>391</v>
      </c>
      <c r="G105" s="210"/>
      <c r="H105" s="214">
        <v>55.75</v>
      </c>
      <c r="I105" s="215"/>
      <c r="J105" s="210"/>
      <c r="K105" s="210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151</v>
      </c>
      <c r="AU105" s="220" t="s">
        <v>88</v>
      </c>
      <c r="AV105" s="11" t="s">
        <v>85</v>
      </c>
      <c r="AW105" s="11" t="s">
        <v>39</v>
      </c>
      <c r="AX105" s="11" t="s">
        <v>81</v>
      </c>
      <c r="AY105" s="220" t="s">
        <v>141</v>
      </c>
    </row>
    <row r="106" spans="2:65" s="1" customFormat="1" ht="51.6" customHeight="1">
      <c r="B106" s="42"/>
      <c r="C106" s="197" t="s">
        <v>182</v>
      </c>
      <c r="D106" s="197" t="s">
        <v>145</v>
      </c>
      <c r="E106" s="198" t="s">
        <v>398</v>
      </c>
      <c r="F106" s="199" t="s">
        <v>399</v>
      </c>
      <c r="G106" s="200" t="s">
        <v>203</v>
      </c>
      <c r="H106" s="201">
        <v>55.75</v>
      </c>
      <c r="I106" s="202"/>
      <c r="J106" s="203">
        <f>ROUND(I106*H106,2)</f>
        <v>0</v>
      </c>
      <c r="K106" s="199" t="s">
        <v>149</v>
      </c>
      <c r="L106" s="62"/>
      <c r="M106" s="204" t="s">
        <v>32</v>
      </c>
      <c r="N106" s="205" t="s">
        <v>47</v>
      </c>
      <c r="O106" s="43"/>
      <c r="P106" s="206">
        <f>O106*H106</f>
        <v>0</v>
      </c>
      <c r="Q106" s="206">
        <v>0.03297</v>
      </c>
      <c r="R106" s="206">
        <f>Q106*H106</f>
        <v>1.8380775</v>
      </c>
      <c r="S106" s="206">
        <v>0</v>
      </c>
      <c r="T106" s="207">
        <f>S106*H106</f>
        <v>0</v>
      </c>
      <c r="AR106" s="24" t="s">
        <v>91</v>
      </c>
      <c r="AT106" s="24" t="s">
        <v>145</v>
      </c>
      <c r="AU106" s="24" t="s">
        <v>88</v>
      </c>
      <c r="AY106" s="24" t="s">
        <v>141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24" t="s">
        <v>81</v>
      </c>
      <c r="BK106" s="208">
        <f>ROUND(I106*H106,2)</f>
        <v>0</v>
      </c>
      <c r="BL106" s="24" t="s">
        <v>91</v>
      </c>
      <c r="BM106" s="24" t="s">
        <v>400</v>
      </c>
    </row>
    <row r="107" spans="2:51" s="11" customFormat="1" ht="13.5">
      <c r="B107" s="209"/>
      <c r="C107" s="210"/>
      <c r="D107" s="211" t="s">
        <v>151</v>
      </c>
      <c r="E107" s="212" t="s">
        <v>32</v>
      </c>
      <c r="F107" s="213" t="s">
        <v>391</v>
      </c>
      <c r="G107" s="210"/>
      <c r="H107" s="214">
        <v>55.75</v>
      </c>
      <c r="I107" s="215"/>
      <c r="J107" s="210"/>
      <c r="K107" s="210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151</v>
      </c>
      <c r="AU107" s="220" t="s">
        <v>88</v>
      </c>
      <c r="AV107" s="11" t="s">
        <v>85</v>
      </c>
      <c r="AW107" s="11" t="s">
        <v>39</v>
      </c>
      <c r="AX107" s="11" t="s">
        <v>81</v>
      </c>
      <c r="AY107" s="220" t="s">
        <v>141</v>
      </c>
    </row>
    <row r="108" spans="2:65" s="1" customFormat="1" ht="28.9" customHeight="1">
      <c r="B108" s="42"/>
      <c r="C108" s="197" t="s">
        <v>190</v>
      </c>
      <c r="D108" s="197" t="s">
        <v>145</v>
      </c>
      <c r="E108" s="198" t="s">
        <v>401</v>
      </c>
      <c r="F108" s="199" t="s">
        <v>402</v>
      </c>
      <c r="G108" s="200" t="s">
        <v>250</v>
      </c>
      <c r="H108" s="201">
        <v>34</v>
      </c>
      <c r="I108" s="202"/>
      <c r="J108" s="203">
        <f>ROUND(I108*H108,2)</f>
        <v>0</v>
      </c>
      <c r="K108" s="199" t="s">
        <v>149</v>
      </c>
      <c r="L108" s="62"/>
      <c r="M108" s="204" t="s">
        <v>32</v>
      </c>
      <c r="N108" s="205" t="s">
        <v>47</v>
      </c>
      <c r="O108" s="43"/>
      <c r="P108" s="206">
        <f>O108*H108</f>
        <v>0</v>
      </c>
      <c r="Q108" s="206">
        <v>0.12317</v>
      </c>
      <c r="R108" s="206">
        <f>Q108*H108</f>
        <v>4.18778</v>
      </c>
      <c r="S108" s="206">
        <v>0</v>
      </c>
      <c r="T108" s="207">
        <f>S108*H108</f>
        <v>0</v>
      </c>
      <c r="AR108" s="24" t="s">
        <v>91</v>
      </c>
      <c r="AT108" s="24" t="s">
        <v>145</v>
      </c>
      <c r="AU108" s="24" t="s">
        <v>88</v>
      </c>
      <c r="AY108" s="24" t="s">
        <v>141</v>
      </c>
      <c r="BE108" s="208">
        <f>IF(N108="základní",J108,0)</f>
        <v>0</v>
      </c>
      <c r="BF108" s="208">
        <f>IF(N108="snížená",J108,0)</f>
        <v>0</v>
      </c>
      <c r="BG108" s="208">
        <f>IF(N108="zákl. přenesená",J108,0)</f>
        <v>0</v>
      </c>
      <c r="BH108" s="208">
        <f>IF(N108="sníž. přenesená",J108,0)</f>
        <v>0</v>
      </c>
      <c r="BI108" s="208">
        <f>IF(N108="nulová",J108,0)</f>
        <v>0</v>
      </c>
      <c r="BJ108" s="24" t="s">
        <v>81</v>
      </c>
      <c r="BK108" s="208">
        <f>ROUND(I108*H108,2)</f>
        <v>0</v>
      </c>
      <c r="BL108" s="24" t="s">
        <v>91</v>
      </c>
      <c r="BM108" s="24" t="s">
        <v>403</v>
      </c>
    </row>
    <row r="109" spans="2:51" s="12" customFormat="1" ht="13.5">
      <c r="B109" s="221"/>
      <c r="C109" s="222"/>
      <c r="D109" s="223" t="s">
        <v>151</v>
      </c>
      <c r="E109" s="224" t="s">
        <v>32</v>
      </c>
      <c r="F109" s="225" t="s">
        <v>404</v>
      </c>
      <c r="G109" s="222"/>
      <c r="H109" s="226" t="s">
        <v>32</v>
      </c>
      <c r="I109" s="227"/>
      <c r="J109" s="222"/>
      <c r="K109" s="222"/>
      <c r="L109" s="228"/>
      <c r="M109" s="229"/>
      <c r="N109" s="230"/>
      <c r="O109" s="230"/>
      <c r="P109" s="230"/>
      <c r="Q109" s="230"/>
      <c r="R109" s="230"/>
      <c r="S109" s="230"/>
      <c r="T109" s="231"/>
      <c r="AT109" s="232" t="s">
        <v>151</v>
      </c>
      <c r="AU109" s="232" t="s">
        <v>88</v>
      </c>
      <c r="AV109" s="12" t="s">
        <v>81</v>
      </c>
      <c r="AW109" s="12" t="s">
        <v>39</v>
      </c>
      <c r="AX109" s="12" t="s">
        <v>76</v>
      </c>
      <c r="AY109" s="232" t="s">
        <v>141</v>
      </c>
    </row>
    <row r="110" spans="2:51" s="11" customFormat="1" ht="13.5">
      <c r="B110" s="209"/>
      <c r="C110" s="210"/>
      <c r="D110" s="223" t="s">
        <v>151</v>
      </c>
      <c r="E110" s="233" t="s">
        <v>32</v>
      </c>
      <c r="F110" s="234" t="s">
        <v>405</v>
      </c>
      <c r="G110" s="210"/>
      <c r="H110" s="235">
        <v>34</v>
      </c>
      <c r="I110" s="215"/>
      <c r="J110" s="210"/>
      <c r="K110" s="210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151</v>
      </c>
      <c r="AU110" s="220" t="s">
        <v>88</v>
      </c>
      <c r="AV110" s="11" t="s">
        <v>85</v>
      </c>
      <c r="AW110" s="11" t="s">
        <v>39</v>
      </c>
      <c r="AX110" s="11" t="s">
        <v>81</v>
      </c>
      <c r="AY110" s="220" t="s">
        <v>141</v>
      </c>
    </row>
    <row r="111" spans="2:63" s="10" customFormat="1" ht="29.85" customHeight="1">
      <c r="B111" s="178"/>
      <c r="C111" s="179"/>
      <c r="D111" s="194" t="s">
        <v>75</v>
      </c>
      <c r="E111" s="195" t="s">
        <v>321</v>
      </c>
      <c r="F111" s="195" t="s">
        <v>322</v>
      </c>
      <c r="G111" s="179"/>
      <c r="H111" s="179"/>
      <c r="I111" s="182"/>
      <c r="J111" s="196">
        <f>BK111</f>
        <v>0</v>
      </c>
      <c r="K111" s="179"/>
      <c r="L111" s="184"/>
      <c r="M111" s="185"/>
      <c r="N111" s="186"/>
      <c r="O111" s="186"/>
      <c r="P111" s="187">
        <f>P112</f>
        <v>0</v>
      </c>
      <c r="Q111" s="186"/>
      <c r="R111" s="187">
        <f>R112</f>
        <v>0</v>
      </c>
      <c r="S111" s="186"/>
      <c r="T111" s="188">
        <f>T112</f>
        <v>0</v>
      </c>
      <c r="AR111" s="189" t="s">
        <v>81</v>
      </c>
      <c r="AT111" s="190" t="s">
        <v>75</v>
      </c>
      <c r="AU111" s="190" t="s">
        <v>81</v>
      </c>
      <c r="AY111" s="189" t="s">
        <v>141</v>
      </c>
      <c r="BK111" s="191">
        <f>BK112</f>
        <v>0</v>
      </c>
    </row>
    <row r="112" spans="2:65" s="1" customFormat="1" ht="20.45" customHeight="1">
      <c r="B112" s="42"/>
      <c r="C112" s="197" t="s">
        <v>200</v>
      </c>
      <c r="D112" s="197" t="s">
        <v>145</v>
      </c>
      <c r="E112" s="198" t="s">
        <v>371</v>
      </c>
      <c r="F112" s="199" t="s">
        <v>372</v>
      </c>
      <c r="G112" s="200" t="s">
        <v>305</v>
      </c>
      <c r="H112" s="201">
        <v>37.895</v>
      </c>
      <c r="I112" s="202"/>
      <c r="J112" s="203">
        <f>ROUND(I112*H112,2)</f>
        <v>0</v>
      </c>
      <c r="K112" s="199" t="s">
        <v>149</v>
      </c>
      <c r="L112" s="62"/>
      <c r="M112" s="204" t="s">
        <v>32</v>
      </c>
      <c r="N112" s="268" t="s">
        <v>47</v>
      </c>
      <c r="O112" s="269"/>
      <c r="P112" s="270">
        <f>O112*H112</f>
        <v>0</v>
      </c>
      <c r="Q112" s="270">
        <v>0</v>
      </c>
      <c r="R112" s="270">
        <f>Q112*H112</f>
        <v>0</v>
      </c>
      <c r="S112" s="270">
        <v>0</v>
      </c>
      <c r="T112" s="271">
        <f>S112*H112</f>
        <v>0</v>
      </c>
      <c r="AR112" s="24" t="s">
        <v>91</v>
      </c>
      <c r="AT112" s="24" t="s">
        <v>145</v>
      </c>
      <c r="AU112" s="24" t="s">
        <v>85</v>
      </c>
      <c r="AY112" s="24" t="s">
        <v>141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24" t="s">
        <v>81</v>
      </c>
      <c r="BK112" s="208">
        <f>ROUND(I112*H112,2)</f>
        <v>0</v>
      </c>
      <c r="BL112" s="24" t="s">
        <v>91</v>
      </c>
      <c r="BM112" s="24" t="s">
        <v>406</v>
      </c>
    </row>
    <row r="113" spans="2:12" s="1" customFormat="1" ht="6.95" customHeight="1">
      <c r="B113" s="57"/>
      <c r="C113" s="58"/>
      <c r="D113" s="58"/>
      <c r="E113" s="58"/>
      <c r="F113" s="58"/>
      <c r="G113" s="58"/>
      <c r="H113" s="58"/>
      <c r="I113" s="141"/>
      <c r="J113" s="58"/>
      <c r="K113" s="58"/>
      <c r="L113" s="62"/>
    </row>
  </sheetData>
  <sheetProtection algorithmName="SHA-512" hashValue="XN/Xshg2h+NiBmZtxA8qknAsJE3kjkVxc+5Aoc1OUUSiVOTA1Tq31vsOOgSf+J5SGLEH9ya/9zDHU1arai0gfw==" saltValue="w8aFAYzj22X7M3DzgoHbtA==" spinCount="100000" sheet="1" objects="1" scenarios="1" formatCells="0" formatColumns="0" formatRows="0" sort="0" autoFilter="0"/>
  <autoFilter ref="C81:K112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0"/>
  <sheetViews>
    <sheetView showGridLines="0" workbookViewId="0" topLeftCell="A1">
      <pane ySplit="1" topLeftCell="A80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83.16015625" style="0" customWidth="1"/>
    <col min="7" max="7" width="7.5" style="0" customWidth="1"/>
    <col min="8" max="8" width="9.5" style="0" customWidth="1"/>
    <col min="9" max="9" width="10.83203125" style="112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100</v>
      </c>
      <c r="G1" s="392" t="s">
        <v>101</v>
      </c>
      <c r="H1" s="392"/>
      <c r="I1" s="116"/>
      <c r="J1" s="115" t="s">
        <v>102</v>
      </c>
      <c r="K1" s="114" t="s">
        <v>103</v>
      </c>
      <c r="L1" s="115" t="s">
        <v>104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4" t="s">
        <v>93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85</v>
      </c>
    </row>
    <row r="4" spans="2:46" ht="36.95" customHeight="1">
      <c r="B4" s="28"/>
      <c r="C4" s="29"/>
      <c r="D4" s="30" t="s">
        <v>105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20.45" customHeight="1">
      <c r="B7" s="28"/>
      <c r="C7" s="29"/>
      <c r="D7" s="29"/>
      <c r="E7" s="393" t="str">
        <f>'Rekapitulace stavby'!K6</f>
        <v>ZŠ a MŠ Kosmonautů 177,Děčín - ÚPRAVA ZAHRADY MŠ</v>
      </c>
      <c r="F7" s="394"/>
      <c r="G7" s="394"/>
      <c r="H7" s="394"/>
      <c r="I7" s="118"/>
      <c r="J7" s="29"/>
      <c r="K7" s="31"/>
    </row>
    <row r="8" spans="2:11" s="1" customFormat="1" ht="15">
      <c r="B8" s="42"/>
      <c r="C8" s="43"/>
      <c r="D8" s="37" t="s">
        <v>106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5" t="s">
        <v>407</v>
      </c>
      <c r="F9" s="396"/>
      <c r="G9" s="396"/>
      <c r="H9" s="396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21</v>
      </c>
      <c r="G11" s="43"/>
      <c r="H11" s="43"/>
      <c r="I11" s="120" t="s">
        <v>22</v>
      </c>
      <c r="J11" s="35" t="s">
        <v>23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0" t="s">
        <v>26</v>
      </c>
      <c r="J12" s="121" t="str">
        <f>'Rekapitulace stavby'!AN8</f>
        <v>3.4.2017</v>
      </c>
      <c r="K12" s="46"/>
    </row>
    <row r="13" spans="2:11" s="1" customFormat="1" ht="21.75" customHeight="1">
      <c r="B13" s="42"/>
      <c r="C13" s="43"/>
      <c r="D13" s="43"/>
      <c r="E13" s="43"/>
      <c r="F13" s="43"/>
      <c r="G13" s="43"/>
      <c r="H13" s="43"/>
      <c r="I13" s="122" t="s">
        <v>28</v>
      </c>
      <c r="J13" s="39" t="s">
        <v>29</v>
      </c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20" t="s">
        <v>31</v>
      </c>
      <c r="J14" s="35" t="s">
        <v>32</v>
      </c>
      <c r="K14" s="46"/>
    </row>
    <row r="15" spans="2:11" s="1" customFormat="1" ht="18" customHeight="1">
      <c r="B15" s="42"/>
      <c r="C15" s="43"/>
      <c r="D15" s="43"/>
      <c r="E15" s="35" t="s">
        <v>33</v>
      </c>
      <c r="F15" s="43"/>
      <c r="G15" s="43"/>
      <c r="H15" s="43"/>
      <c r="I15" s="120" t="s">
        <v>34</v>
      </c>
      <c r="J15" s="35" t="s">
        <v>32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35</v>
      </c>
      <c r="E17" s="43"/>
      <c r="F17" s="43"/>
      <c r="G17" s="43"/>
      <c r="H17" s="43"/>
      <c r="I17" s="120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34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37</v>
      </c>
      <c r="E20" s="43"/>
      <c r="F20" s="43"/>
      <c r="G20" s="43"/>
      <c r="H20" s="43"/>
      <c r="I20" s="120" t="s">
        <v>31</v>
      </c>
      <c r="J20" s="35" t="s">
        <v>32</v>
      </c>
      <c r="K20" s="46"/>
    </row>
    <row r="21" spans="2:11" s="1" customFormat="1" ht="18" customHeight="1">
      <c r="B21" s="42"/>
      <c r="C21" s="43"/>
      <c r="D21" s="43"/>
      <c r="E21" s="35" t="s">
        <v>38</v>
      </c>
      <c r="F21" s="43"/>
      <c r="G21" s="43"/>
      <c r="H21" s="43"/>
      <c r="I21" s="120" t="s">
        <v>34</v>
      </c>
      <c r="J21" s="35" t="s">
        <v>32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40</v>
      </c>
      <c r="E23" s="43"/>
      <c r="F23" s="43"/>
      <c r="G23" s="43"/>
      <c r="H23" s="43"/>
      <c r="I23" s="119"/>
      <c r="J23" s="43"/>
      <c r="K23" s="46"/>
    </row>
    <row r="24" spans="2:11" s="6" customFormat="1" ht="69" customHeight="1">
      <c r="B24" s="123"/>
      <c r="C24" s="124"/>
      <c r="D24" s="124"/>
      <c r="E24" s="361" t="s">
        <v>41</v>
      </c>
      <c r="F24" s="361"/>
      <c r="G24" s="361"/>
      <c r="H24" s="361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42</v>
      </c>
      <c r="E27" s="43"/>
      <c r="F27" s="43"/>
      <c r="G27" s="43"/>
      <c r="H27" s="43"/>
      <c r="I27" s="119"/>
      <c r="J27" s="130">
        <f>ROUND(J82,2)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44</v>
      </c>
      <c r="G29" s="43"/>
      <c r="H29" s="43"/>
      <c r="I29" s="131" t="s">
        <v>43</v>
      </c>
      <c r="J29" s="47" t="s">
        <v>45</v>
      </c>
      <c r="K29" s="46"/>
    </row>
    <row r="30" spans="2:11" s="1" customFormat="1" ht="14.45" customHeight="1">
      <c r="B30" s="42"/>
      <c r="C30" s="43"/>
      <c r="D30" s="50" t="s">
        <v>46</v>
      </c>
      <c r="E30" s="50" t="s">
        <v>47</v>
      </c>
      <c r="F30" s="132">
        <f>ROUND(SUM(BE82:BE109),2)</f>
        <v>0</v>
      </c>
      <c r="G30" s="43"/>
      <c r="H30" s="43"/>
      <c r="I30" s="133">
        <v>0.21</v>
      </c>
      <c r="J30" s="132">
        <f>ROUND(ROUND((SUM(BE82:BE109)),2)*I30,2)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48</v>
      </c>
      <c r="F31" s="132">
        <f>ROUND(SUM(BF82:BF109),2)</f>
        <v>0</v>
      </c>
      <c r="G31" s="43"/>
      <c r="H31" s="43"/>
      <c r="I31" s="133">
        <v>0.15</v>
      </c>
      <c r="J31" s="132">
        <f>ROUND(ROUND((SUM(BF82:BF109)),2)*I31,2)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49</v>
      </c>
      <c r="F32" s="132">
        <f>ROUND(SUM(BG82:BG109),2)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50</v>
      </c>
      <c r="F33" s="132">
        <f>ROUND(SUM(BH82:BH109),2)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51</v>
      </c>
      <c r="F34" s="132">
        <f>ROUND(SUM(BI82:BI109),2)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4"/>
      <c r="D36" s="135" t="s">
        <v>52</v>
      </c>
      <c r="E36" s="80"/>
      <c r="F36" s="80"/>
      <c r="G36" s="136" t="s">
        <v>53</v>
      </c>
      <c r="H36" s="137" t="s">
        <v>54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2"/>
      <c r="C42" s="30" t="s">
        <v>108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20.45" customHeight="1">
      <c r="B45" s="42"/>
      <c r="C45" s="43"/>
      <c r="D45" s="43"/>
      <c r="E45" s="393" t="str">
        <f>E7</f>
        <v>ZŠ a MŠ Kosmonautů 177,Děčín - ÚPRAVA ZAHRADY MŠ</v>
      </c>
      <c r="F45" s="394"/>
      <c r="G45" s="394"/>
      <c r="H45" s="394"/>
      <c r="I45" s="119"/>
      <c r="J45" s="43"/>
      <c r="K45" s="46"/>
    </row>
    <row r="46" spans="2:11" s="1" customFormat="1" ht="14.45" customHeight="1">
      <c r="B46" s="42"/>
      <c r="C46" s="37" t="s">
        <v>106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22.15" customHeight="1">
      <c r="B47" s="42"/>
      <c r="C47" s="43"/>
      <c r="D47" s="43"/>
      <c r="E47" s="395" t="str">
        <f>E9</f>
        <v xml:space="preserve">4 - ZELENÁ PLOCHA z betonového chodníčku a plochy u zahr.domku  </v>
      </c>
      <c r="F47" s="396"/>
      <c r="G47" s="396"/>
      <c r="H47" s="396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DĚČÍN BŘEZINY</v>
      </c>
      <c r="G49" s="43"/>
      <c r="H49" s="43"/>
      <c r="I49" s="120" t="s">
        <v>26</v>
      </c>
      <c r="J49" s="121" t="str">
        <f>IF(J12="","",J12)</f>
        <v>3.4.2017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5">
      <c r="B51" s="42"/>
      <c r="C51" s="37" t="s">
        <v>30</v>
      </c>
      <c r="D51" s="43"/>
      <c r="E51" s="43"/>
      <c r="F51" s="35" t="str">
        <f>E15</f>
        <v>ZŠ a MŠ Kosmonautů 177, Děčín 27</v>
      </c>
      <c r="G51" s="43"/>
      <c r="H51" s="43"/>
      <c r="I51" s="120" t="s">
        <v>37</v>
      </c>
      <c r="J51" s="35" t="str">
        <f>E21</f>
        <v>bez DPH</v>
      </c>
      <c r="K51" s="46"/>
    </row>
    <row r="52" spans="2:11" s="1" customFormat="1" ht="14.45" customHeight="1">
      <c r="B52" s="42"/>
      <c r="C52" s="37" t="s">
        <v>35</v>
      </c>
      <c r="D52" s="43"/>
      <c r="E52" s="43"/>
      <c r="F52" s="35" t="str">
        <f>IF(E18="","",E18)</f>
        <v/>
      </c>
      <c r="G52" s="43"/>
      <c r="H52" s="43"/>
      <c r="I52" s="11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6" t="s">
        <v>109</v>
      </c>
      <c r="D54" s="134"/>
      <c r="E54" s="134"/>
      <c r="F54" s="134"/>
      <c r="G54" s="134"/>
      <c r="H54" s="134"/>
      <c r="I54" s="147"/>
      <c r="J54" s="148" t="s">
        <v>110</v>
      </c>
      <c r="K54" s="149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50" t="s">
        <v>111</v>
      </c>
      <c r="D56" s="43"/>
      <c r="E56" s="43"/>
      <c r="F56" s="43"/>
      <c r="G56" s="43"/>
      <c r="H56" s="43"/>
      <c r="I56" s="119"/>
      <c r="J56" s="130">
        <f>J82</f>
        <v>0</v>
      </c>
      <c r="K56" s="46"/>
      <c r="AU56" s="24" t="s">
        <v>112</v>
      </c>
    </row>
    <row r="57" spans="2:11" s="7" customFormat="1" ht="24.95" customHeight="1">
      <c r="B57" s="151"/>
      <c r="C57" s="152"/>
      <c r="D57" s="153" t="s">
        <v>113</v>
      </c>
      <c r="E57" s="154"/>
      <c r="F57" s="154"/>
      <c r="G57" s="154"/>
      <c r="H57" s="154"/>
      <c r="I57" s="155"/>
      <c r="J57" s="156">
        <f>J83</f>
        <v>0</v>
      </c>
      <c r="K57" s="157"/>
    </row>
    <row r="58" spans="2:11" s="8" customFormat="1" ht="19.9" customHeight="1">
      <c r="B58" s="158"/>
      <c r="C58" s="159"/>
      <c r="D58" s="160" t="s">
        <v>114</v>
      </c>
      <c r="E58" s="161"/>
      <c r="F58" s="161"/>
      <c r="G58" s="161"/>
      <c r="H58" s="161"/>
      <c r="I58" s="162"/>
      <c r="J58" s="163">
        <f>J84</f>
        <v>0</v>
      </c>
      <c r="K58" s="164"/>
    </row>
    <row r="59" spans="2:11" s="8" customFormat="1" ht="14.85" customHeight="1">
      <c r="B59" s="158"/>
      <c r="C59" s="159"/>
      <c r="D59" s="160" t="s">
        <v>408</v>
      </c>
      <c r="E59" s="161"/>
      <c r="F59" s="161"/>
      <c r="G59" s="161"/>
      <c r="H59" s="161"/>
      <c r="I59" s="162"/>
      <c r="J59" s="163">
        <f>J85</f>
        <v>0</v>
      </c>
      <c r="K59" s="164"/>
    </row>
    <row r="60" spans="2:11" s="8" customFormat="1" ht="14.85" customHeight="1">
      <c r="B60" s="158"/>
      <c r="C60" s="159"/>
      <c r="D60" s="160" t="s">
        <v>118</v>
      </c>
      <c r="E60" s="161"/>
      <c r="F60" s="161"/>
      <c r="G60" s="161"/>
      <c r="H60" s="161"/>
      <c r="I60" s="162"/>
      <c r="J60" s="163">
        <f>J91</f>
        <v>0</v>
      </c>
      <c r="K60" s="164"/>
    </row>
    <row r="61" spans="2:11" s="8" customFormat="1" ht="19.9" customHeight="1">
      <c r="B61" s="158"/>
      <c r="C61" s="159"/>
      <c r="D61" s="160" t="s">
        <v>121</v>
      </c>
      <c r="E61" s="161"/>
      <c r="F61" s="161"/>
      <c r="G61" s="161"/>
      <c r="H61" s="161"/>
      <c r="I61" s="162"/>
      <c r="J61" s="163">
        <f>J98</f>
        <v>0</v>
      </c>
      <c r="K61" s="164"/>
    </row>
    <row r="62" spans="2:11" s="8" customFormat="1" ht="14.85" customHeight="1">
      <c r="B62" s="158"/>
      <c r="C62" s="159"/>
      <c r="D62" s="160" t="s">
        <v>123</v>
      </c>
      <c r="E62" s="161"/>
      <c r="F62" s="161"/>
      <c r="G62" s="161"/>
      <c r="H62" s="161"/>
      <c r="I62" s="162"/>
      <c r="J62" s="163">
        <f>J99</f>
        <v>0</v>
      </c>
      <c r="K62" s="164"/>
    </row>
    <row r="63" spans="2:11" s="1" customFormat="1" ht="21.75" customHeight="1">
      <c r="B63" s="42"/>
      <c r="C63" s="43"/>
      <c r="D63" s="43"/>
      <c r="E63" s="43"/>
      <c r="F63" s="43"/>
      <c r="G63" s="43"/>
      <c r="H63" s="43"/>
      <c r="I63" s="119"/>
      <c r="J63" s="43"/>
      <c r="K63" s="46"/>
    </row>
    <row r="64" spans="2:11" s="1" customFormat="1" ht="6.95" customHeight="1">
      <c r="B64" s="57"/>
      <c r="C64" s="58"/>
      <c r="D64" s="58"/>
      <c r="E64" s="58"/>
      <c r="F64" s="58"/>
      <c r="G64" s="58"/>
      <c r="H64" s="58"/>
      <c r="I64" s="141"/>
      <c r="J64" s="58"/>
      <c r="K64" s="59"/>
    </row>
    <row r="68" spans="2:12" s="1" customFormat="1" ht="6.95" customHeight="1">
      <c r="B68" s="60"/>
      <c r="C68" s="61"/>
      <c r="D68" s="61"/>
      <c r="E68" s="61"/>
      <c r="F68" s="61"/>
      <c r="G68" s="61"/>
      <c r="H68" s="61"/>
      <c r="I68" s="144"/>
      <c r="J68" s="61"/>
      <c r="K68" s="61"/>
      <c r="L68" s="62"/>
    </row>
    <row r="69" spans="2:12" s="1" customFormat="1" ht="36.95" customHeight="1">
      <c r="B69" s="42"/>
      <c r="C69" s="63" t="s">
        <v>125</v>
      </c>
      <c r="D69" s="64"/>
      <c r="E69" s="64"/>
      <c r="F69" s="64"/>
      <c r="G69" s="64"/>
      <c r="H69" s="64"/>
      <c r="I69" s="165"/>
      <c r="J69" s="64"/>
      <c r="K69" s="64"/>
      <c r="L69" s="62"/>
    </row>
    <row r="70" spans="2:12" s="1" customFormat="1" ht="6.95" customHeight="1">
      <c r="B70" s="42"/>
      <c r="C70" s="64"/>
      <c r="D70" s="64"/>
      <c r="E70" s="64"/>
      <c r="F70" s="64"/>
      <c r="G70" s="64"/>
      <c r="H70" s="64"/>
      <c r="I70" s="165"/>
      <c r="J70" s="64"/>
      <c r="K70" s="64"/>
      <c r="L70" s="62"/>
    </row>
    <row r="71" spans="2:12" s="1" customFormat="1" ht="14.45" customHeight="1">
      <c r="B71" s="42"/>
      <c r="C71" s="66" t="s">
        <v>18</v>
      </c>
      <c r="D71" s="64"/>
      <c r="E71" s="64"/>
      <c r="F71" s="64"/>
      <c r="G71" s="64"/>
      <c r="H71" s="64"/>
      <c r="I71" s="165"/>
      <c r="J71" s="64"/>
      <c r="K71" s="64"/>
      <c r="L71" s="62"/>
    </row>
    <row r="72" spans="2:12" s="1" customFormat="1" ht="20.45" customHeight="1">
      <c r="B72" s="42"/>
      <c r="C72" s="64"/>
      <c r="D72" s="64"/>
      <c r="E72" s="389" t="str">
        <f>E7</f>
        <v>ZŠ a MŠ Kosmonautů 177,Děčín - ÚPRAVA ZAHRADY MŠ</v>
      </c>
      <c r="F72" s="390"/>
      <c r="G72" s="390"/>
      <c r="H72" s="390"/>
      <c r="I72" s="165"/>
      <c r="J72" s="64"/>
      <c r="K72" s="64"/>
      <c r="L72" s="62"/>
    </row>
    <row r="73" spans="2:12" s="1" customFormat="1" ht="14.45" customHeight="1">
      <c r="B73" s="42"/>
      <c r="C73" s="66" t="s">
        <v>106</v>
      </c>
      <c r="D73" s="64"/>
      <c r="E73" s="64"/>
      <c r="F73" s="64"/>
      <c r="G73" s="64"/>
      <c r="H73" s="64"/>
      <c r="I73" s="165"/>
      <c r="J73" s="64"/>
      <c r="K73" s="64"/>
      <c r="L73" s="62"/>
    </row>
    <row r="74" spans="2:12" s="1" customFormat="1" ht="22.15" customHeight="1">
      <c r="B74" s="42"/>
      <c r="C74" s="64"/>
      <c r="D74" s="64"/>
      <c r="E74" s="379" t="str">
        <f>E9</f>
        <v xml:space="preserve">4 - ZELENÁ PLOCHA z betonového chodníčku a plochy u zahr.domku  </v>
      </c>
      <c r="F74" s="391"/>
      <c r="G74" s="391"/>
      <c r="H74" s="391"/>
      <c r="I74" s="165"/>
      <c r="J74" s="64"/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65"/>
      <c r="J75" s="64"/>
      <c r="K75" s="64"/>
      <c r="L75" s="62"/>
    </row>
    <row r="76" spans="2:12" s="1" customFormat="1" ht="18" customHeight="1">
      <c r="B76" s="42"/>
      <c r="C76" s="66" t="s">
        <v>24</v>
      </c>
      <c r="D76" s="64"/>
      <c r="E76" s="64"/>
      <c r="F76" s="166" t="str">
        <f>F12</f>
        <v>DĚČÍN BŘEZINY</v>
      </c>
      <c r="G76" s="64"/>
      <c r="H76" s="64"/>
      <c r="I76" s="167" t="s">
        <v>26</v>
      </c>
      <c r="J76" s="74" t="str">
        <f>IF(J12="","",J12)</f>
        <v>3.4.2017</v>
      </c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65"/>
      <c r="J77" s="64"/>
      <c r="K77" s="64"/>
      <c r="L77" s="62"/>
    </row>
    <row r="78" spans="2:12" s="1" customFormat="1" ht="15">
      <c r="B78" s="42"/>
      <c r="C78" s="66" t="s">
        <v>30</v>
      </c>
      <c r="D78" s="64"/>
      <c r="E78" s="64"/>
      <c r="F78" s="166" t="str">
        <f>E15</f>
        <v>ZŠ a MŠ Kosmonautů 177, Děčín 27</v>
      </c>
      <c r="G78" s="64"/>
      <c r="H78" s="64"/>
      <c r="I78" s="167" t="s">
        <v>37</v>
      </c>
      <c r="J78" s="166" t="str">
        <f>E21</f>
        <v>bez DPH</v>
      </c>
      <c r="K78" s="64"/>
      <c r="L78" s="62"/>
    </row>
    <row r="79" spans="2:12" s="1" customFormat="1" ht="14.45" customHeight="1">
      <c r="B79" s="42"/>
      <c r="C79" s="66" t="s">
        <v>35</v>
      </c>
      <c r="D79" s="64"/>
      <c r="E79" s="64"/>
      <c r="F79" s="166" t="str">
        <f>IF(E18="","",E18)</f>
        <v/>
      </c>
      <c r="G79" s="64"/>
      <c r="H79" s="64"/>
      <c r="I79" s="165"/>
      <c r="J79" s="64"/>
      <c r="K79" s="64"/>
      <c r="L79" s="62"/>
    </row>
    <row r="80" spans="2:12" s="1" customFormat="1" ht="10.35" customHeight="1">
      <c r="B80" s="42"/>
      <c r="C80" s="64"/>
      <c r="D80" s="64"/>
      <c r="E80" s="64"/>
      <c r="F80" s="64"/>
      <c r="G80" s="64"/>
      <c r="H80" s="64"/>
      <c r="I80" s="165"/>
      <c r="J80" s="64"/>
      <c r="K80" s="64"/>
      <c r="L80" s="62"/>
    </row>
    <row r="81" spans="2:20" s="9" customFormat="1" ht="29.25" customHeight="1">
      <c r="B81" s="168"/>
      <c r="C81" s="169" t="s">
        <v>126</v>
      </c>
      <c r="D81" s="170" t="s">
        <v>61</v>
      </c>
      <c r="E81" s="170" t="s">
        <v>57</v>
      </c>
      <c r="F81" s="170" t="s">
        <v>127</v>
      </c>
      <c r="G81" s="170" t="s">
        <v>128</v>
      </c>
      <c r="H81" s="170" t="s">
        <v>129</v>
      </c>
      <c r="I81" s="171" t="s">
        <v>130</v>
      </c>
      <c r="J81" s="170" t="s">
        <v>110</v>
      </c>
      <c r="K81" s="172" t="s">
        <v>131</v>
      </c>
      <c r="L81" s="173"/>
      <c r="M81" s="82" t="s">
        <v>132</v>
      </c>
      <c r="N81" s="83" t="s">
        <v>46</v>
      </c>
      <c r="O81" s="83" t="s">
        <v>133</v>
      </c>
      <c r="P81" s="83" t="s">
        <v>134</v>
      </c>
      <c r="Q81" s="83" t="s">
        <v>135</v>
      </c>
      <c r="R81" s="83" t="s">
        <v>136</v>
      </c>
      <c r="S81" s="83" t="s">
        <v>137</v>
      </c>
      <c r="T81" s="84" t="s">
        <v>138</v>
      </c>
    </row>
    <row r="82" spans="2:63" s="1" customFormat="1" ht="29.25" customHeight="1">
      <c r="B82" s="42"/>
      <c r="C82" s="88" t="s">
        <v>111</v>
      </c>
      <c r="D82" s="64"/>
      <c r="E82" s="64"/>
      <c r="F82" s="64"/>
      <c r="G82" s="64"/>
      <c r="H82" s="64"/>
      <c r="I82" s="165"/>
      <c r="J82" s="174">
        <f>BK82</f>
        <v>0</v>
      </c>
      <c r="K82" s="64"/>
      <c r="L82" s="62"/>
      <c r="M82" s="85"/>
      <c r="N82" s="86"/>
      <c r="O82" s="86"/>
      <c r="P82" s="175">
        <f>P83</f>
        <v>0</v>
      </c>
      <c r="Q82" s="86"/>
      <c r="R82" s="175">
        <f>R83</f>
        <v>0.0010880000000000002</v>
      </c>
      <c r="S82" s="86"/>
      <c r="T82" s="176">
        <f>T83</f>
        <v>55.665</v>
      </c>
      <c r="AT82" s="24" t="s">
        <v>75</v>
      </c>
      <c r="AU82" s="24" t="s">
        <v>112</v>
      </c>
      <c r="BK82" s="177">
        <f>BK83</f>
        <v>0</v>
      </c>
    </row>
    <row r="83" spans="2:63" s="10" customFormat="1" ht="37.35" customHeight="1">
      <c r="B83" s="178"/>
      <c r="C83" s="179"/>
      <c r="D83" s="180" t="s">
        <v>75</v>
      </c>
      <c r="E83" s="181" t="s">
        <v>139</v>
      </c>
      <c r="F83" s="181" t="s">
        <v>140</v>
      </c>
      <c r="G83" s="179"/>
      <c r="H83" s="179"/>
      <c r="I83" s="182"/>
      <c r="J83" s="183">
        <f>BK83</f>
        <v>0</v>
      </c>
      <c r="K83" s="179"/>
      <c r="L83" s="184"/>
      <c r="M83" s="185"/>
      <c r="N83" s="186"/>
      <c r="O83" s="186"/>
      <c r="P83" s="187">
        <f>P84+P98</f>
        <v>0</v>
      </c>
      <c r="Q83" s="186"/>
      <c r="R83" s="187">
        <f>R84+R98</f>
        <v>0.0010880000000000002</v>
      </c>
      <c r="S83" s="186"/>
      <c r="T83" s="188">
        <f>T84+T98</f>
        <v>55.665</v>
      </c>
      <c r="AR83" s="189" t="s">
        <v>81</v>
      </c>
      <c r="AT83" s="190" t="s">
        <v>75</v>
      </c>
      <c r="AU83" s="190" t="s">
        <v>76</v>
      </c>
      <c r="AY83" s="189" t="s">
        <v>141</v>
      </c>
      <c r="BK83" s="191">
        <f>BK84+BK98</f>
        <v>0</v>
      </c>
    </row>
    <row r="84" spans="2:63" s="10" customFormat="1" ht="19.9" customHeight="1">
      <c r="B84" s="178"/>
      <c r="C84" s="179"/>
      <c r="D84" s="180" t="s">
        <v>75</v>
      </c>
      <c r="E84" s="192" t="s">
        <v>81</v>
      </c>
      <c r="F84" s="192" t="s">
        <v>142</v>
      </c>
      <c r="G84" s="179"/>
      <c r="H84" s="179"/>
      <c r="I84" s="182"/>
      <c r="J84" s="193">
        <f>BK84</f>
        <v>0</v>
      </c>
      <c r="K84" s="179"/>
      <c r="L84" s="184"/>
      <c r="M84" s="185"/>
      <c r="N84" s="186"/>
      <c r="O84" s="186"/>
      <c r="P84" s="187">
        <f>P85+P91</f>
        <v>0</v>
      </c>
      <c r="Q84" s="186"/>
      <c r="R84" s="187">
        <f>R85+R91</f>
        <v>0.0010880000000000002</v>
      </c>
      <c r="S84" s="186"/>
      <c r="T84" s="188">
        <f>T85+T91</f>
        <v>0</v>
      </c>
      <c r="AR84" s="189" t="s">
        <v>81</v>
      </c>
      <c r="AT84" s="190" t="s">
        <v>75</v>
      </c>
      <c r="AU84" s="190" t="s">
        <v>81</v>
      </c>
      <c r="AY84" s="189" t="s">
        <v>141</v>
      </c>
      <c r="BK84" s="191">
        <f>BK85+BK91</f>
        <v>0</v>
      </c>
    </row>
    <row r="85" spans="2:63" s="10" customFormat="1" ht="14.85" customHeight="1">
      <c r="B85" s="178"/>
      <c r="C85" s="179"/>
      <c r="D85" s="194" t="s">
        <v>75</v>
      </c>
      <c r="E85" s="195" t="s">
        <v>240</v>
      </c>
      <c r="F85" s="195" t="s">
        <v>409</v>
      </c>
      <c r="G85" s="179"/>
      <c r="H85" s="179"/>
      <c r="I85" s="182"/>
      <c r="J85" s="196">
        <f>BK85</f>
        <v>0</v>
      </c>
      <c r="K85" s="179"/>
      <c r="L85" s="184"/>
      <c r="M85" s="185"/>
      <c r="N85" s="186"/>
      <c r="O85" s="186"/>
      <c r="P85" s="187">
        <f>SUM(P86:P90)</f>
        <v>0</v>
      </c>
      <c r="Q85" s="186"/>
      <c r="R85" s="187">
        <f>SUM(R86:R90)</f>
        <v>0</v>
      </c>
      <c r="S85" s="186"/>
      <c r="T85" s="188">
        <f>SUM(T86:T90)</f>
        <v>0</v>
      </c>
      <c r="AR85" s="189" t="s">
        <v>81</v>
      </c>
      <c r="AT85" s="190" t="s">
        <v>75</v>
      </c>
      <c r="AU85" s="190" t="s">
        <v>85</v>
      </c>
      <c r="AY85" s="189" t="s">
        <v>141</v>
      </c>
      <c r="BK85" s="191">
        <f>SUM(BK86:BK90)</f>
        <v>0</v>
      </c>
    </row>
    <row r="86" spans="2:65" s="1" customFormat="1" ht="28.9" customHeight="1">
      <c r="B86" s="42"/>
      <c r="C86" s="197" t="s">
        <v>81</v>
      </c>
      <c r="D86" s="197" t="s">
        <v>145</v>
      </c>
      <c r="E86" s="198" t="s">
        <v>191</v>
      </c>
      <c r="F86" s="199" t="s">
        <v>192</v>
      </c>
      <c r="G86" s="200" t="s">
        <v>169</v>
      </c>
      <c r="H86" s="201">
        <v>21.75</v>
      </c>
      <c r="I86" s="202"/>
      <c r="J86" s="203">
        <f>ROUND(I86*H86,2)</f>
        <v>0</v>
      </c>
      <c r="K86" s="199" t="s">
        <v>149</v>
      </c>
      <c r="L86" s="62"/>
      <c r="M86" s="204" t="s">
        <v>32</v>
      </c>
      <c r="N86" s="205" t="s">
        <v>47</v>
      </c>
      <c r="O86" s="43"/>
      <c r="P86" s="206">
        <f>O86*H86</f>
        <v>0</v>
      </c>
      <c r="Q86" s="206">
        <v>0</v>
      </c>
      <c r="R86" s="206">
        <f>Q86*H86</f>
        <v>0</v>
      </c>
      <c r="S86" s="206">
        <v>0</v>
      </c>
      <c r="T86" s="207">
        <f>S86*H86</f>
        <v>0</v>
      </c>
      <c r="AR86" s="24" t="s">
        <v>91</v>
      </c>
      <c r="AT86" s="24" t="s">
        <v>145</v>
      </c>
      <c r="AU86" s="24" t="s">
        <v>88</v>
      </c>
      <c r="AY86" s="24" t="s">
        <v>141</v>
      </c>
      <c r="BE86" s="208">
        <f>IF(N86="základní",J86,0)</f>
        <v>0</v>
      </c>
      <c r="BF86" s="208">
        <f>IF(N86="snížená",J86,0)</f>
        <v>0</v>
      </c>
      <c r="BG86" s="208">
        <f>IF(N86="zákl. přenesená",J86,0)</f>
        <v>0</v>
      </c>
      <c r="BH86" s="208">
        <f>IF(N86="sníž. přenesená",J86,0)</f>
        <v>0</v>
      </c>
      <c r="BI86" s="208">
        <f>IF(N86="nulová",J86,0)</f>
        <v>0</v>
      </c>
      <c r="BJ86" s="24" t="s">
        <v>81</v>
      </c>
      <c r="BK86" s="208">
        <f>ROUND(I86*H86,2)</f>
        <v>0</v>
      </c>
      <c r="BL86" s="24" t="s">
        <v>91</v>
      </c>
      <c r="BM86" s="24" t="s">
        <v>410</v>
      </c>
    </row>
    <row r="87" spans="2:51" s="12" customFormat="1" ht="13.5">
      <c r="B87" s="221"/>
      <c r="C87" s="222"/>
      <c r="D87" s="223" t="s">
        <v>151</v>
      </c>
      <c r="E87" s="224" t="s">
        <v>32</v>
      </c>
      <c r="F87" s="225" t="s">
        <v>411</v>
      </c>
      <c r="G87" s="222"/>
      <c r="H87" s="226" t="s">
        <v>32</v>
      </c>
      <c r="I87" s="227"/>
      <c r="J87" s="222"/>
      <c r="K87" s="222"/>
      <c r="L87" s="228"/>
      <c r="M87" s="229"/>
      <c r="N87" s="230"/>
      <c r="O87" s="230"/>
      <c r="P87" s="230"/>
      <c r="Q87" s="230"/>
      <c r="R87" s="230"/>
      <c r="S87" s="230"/>
      <c r="T87" s="231"/>
      <c r="AT87" s="232" t="s">
        <v>151</v>
      </c>
      <c r="AU87" s="232" t="s">
        <v>88</v>
      </c>
      <c r="AV87" s="12" t="s">
        <v>81</v>
      </c>
      <c r="AW87" s="12" t="s">
        <v>39</v>
      </c>
      <c r="AX87" s="12" t="s">
        <v>76</v>
      </c>
      <c r="AY87" s="232" t="s">
        <v>141</v>
      </c>
    </row>
    <row r="88" spans="2:51" s="11" customFormat="1" ht="13.5">
      <c r="B88" s="209"/>
      <c r="C88" s="210"/>
      <c r="D88" s="211" t="s">
        <v>151</v>
      </c>
      <c r="E88" s="212" t="s">
        <v>32</v>
      </c>
      <c r="F88" s="213" t="s">
        <v>412</v>
      </c>
      <c r="G88" s="210"/>
      <c r="H88" s="214">
        <v>21.75</v>
      </c>
      <c r="I88" s="215"/>
      <c r="J88" s="210"/>
      <c r="K88" s="210"/>
      <c r="L88" s="216"/>
      <c r="M88" s="217"/>
      <c r="N88" s="218"/>
      <c r="O88" s="218"/>
      <c r="P88" s="218"/>
      <c r="Q88" s="218"/>
      <c r="R88" s="218"/>
      <c r="S88" s="218"/>
      <c r="T88" s="219"/>
      <c r="AT88" s="220" t="s">
        <v>151</v>
      </c>
      <c r="AU88" s="220" t="s">
        <v>88</v>
      </c>
      <c r="AV88" s="11" t="s">
        <v>85</v>
      </c>
      <c r="AW88" s="11" t="s">
        <v>39</v>
      </c>
      <c r="AX88" s="11" t="s">
        <v>81</v>
      </c>
      <c r="AY88" s="220" t="s">
        <v>141</v>
      </c>
    </row>
    <row r="89" spans="2:65" s="1" customFormat="1" ht="40.15" customHeight="1">
      <c r="B89" s="42"/>
      <c r="C89" s="197" t="s">
        <v>85</v>
      </c>
      <c r="D89" s="197" t="s">
        <v>145</v>
      </c>
      <c r="E89" s="198" t="s">
        <v>413</v>
      </c>
      <c r="F89" s="199" t="s">
        <v>414</v>
      </c>
      <c r="G89" s="200" t="s">
        <v>169</v>
      </c>
      <c r="H89" s="201">
        <v>21.75</v>
      </c>
      <c r="I89" s="202"/>
      <c r="J89" s="203">
        <f>ROUND(I89*H89,2)</f>
        <v>0</v>
      </c>
      <c r="K89" s="199" t="s">
        <v>149</v>
      </c>
      <c r="L89" s="62"/>
      <c r="M89" s="204" t="s">
        <v>32</v>
      </c>
      <c r="N89" s="205" t="s">
        <v>47</v>
      </c>
      <c r="O89" s="43"/>
      <c r="P89" s="206">
        <f>O89*H89</f>
        <v>0</v>
      </c>
      <c r="Q89" s="206">
        <v>0</v>
      </c>
      <c r="R89" s="206">
        <f>Q89*H89</f>
        <v>0</v>
      </c>
      <c r="S89" s="206">
        <v>0</v>
      </c>
      <c r="T89" s="207">
        <f>S89*H89</f>
        <v>0</v>
      </c>
      <c r="AR89" s="24" t="s">
        <v>91</v>
      </c>
      <c r="AT89" s="24" t="s">
        <v>145</v>
      </c>
      <c r="AU89" s="24" t="s">
        <v>88</v>
      </c>
      <c r="AY89" s="24" t="s">
        <v>141</v>
      </c>
      <c r="BE89" s="208">
        <f>IF(N89="základní",J89,0)</f>
        <v>0</v>
      </c>
      <c r="BF89" s="208">
        <f>IF(N89="snížená",J89,0)</f>
        <v>0</v>
      </c>
      <c r="BG89" s="208">
        <f>IF(N89="zákl. přenesená",J89,0)</f>
        <v>0</v>
      </c>
      <c r="BH89" s="208">
        <f>IF(N89="sníž. přenesená",J89,0)</f>
        <v>0</v>
      </c>
      <c r="BI89" s="208">
        <f>IF(N89="nulová",J89,0)</f>
        <v>0</v>
      </c>
      <c r="BJ89" s="24" t="s">
        <v>81</v>
      </c>
      <c r="BK89" s="208">
        <f>ROUND(I89*H89,2)</f>
        <v>0</v>
      </c>
      <c r="BL89" s="24" t="s">
        <v>91</v>
      </c>
      <c r="BM89" s="24" t="s">
        <v>415</v>
      </c>
    </row>
    <row r="90" spans="2:65" s="1" customFormat="1" ht="28.9" customHeight="1">
      <c r="B90" s="42"/>
      <c r="C90" s="197" t="s">
        <v>88</v>
      </c>
      <c r="D90" s="197" t="s">
        <v>145</v>
      </c>
      <c r="E90" s="198" t="s">
        <v>416</v>
      </c>
      <c r="F90" s="199" t="s">
        <v>417</v>
      </c>
      <c r="G90" s="200" t="s">
        <v>169</v>
      </c>
      <c r="H90" s="201">
        <v>21.75</v>
      </c>
      <c r="I90" s="202"/>
      <c r="J90" s="203">
        <f>ROUND(I90*H90,2)</f>
        <v>0</v>
      </c>
      <c r="K90" s="199" t="s">
        <v>149</v>
      </c>
      <c r="L90" s="62"/>
      <c r="M90" s="204" t="s">
        <v>32</v>
      </c>
      <c r="N90" s="205" t="s">
        <v>47</v>
      </c>
      <c r="O90" s="43"/>
      <c r="P90" s="206">
        <f>O90*H90</f>
        <v>0</v>
      </c>
      <c r="Q90" s="206">
        <v>0</v>
      </c>
      <c r="R90" s="206">
        <f>Q90*H90</f>
        <v>0</v>
      </c>
      <c r="S90" s="206">
        <v>0</v>
      </c>
      <c r="T90" s="207">
        <f>S90*H90</f>
        <v>0</v>
      </c>
      <c r="AR90" s="24" t="s">
        <v>91</v>
      </c>
      <c r="AT90" s="24" t="s">
        <v>145</v>
      </c>
      <c r="AU90" s="24" t="s">
        <v>88</v>
      </c>
      <c r="AY90" s="24" t="s">
        <v>141</v>
      </c>
      <c r="BE90" s="208">
        <f>IF(N90="základní",J90,0)</f>
        <v>0</v>
      </c>
      <c r="BF90" s="208">
        <f>IF(N90="snížená",J90,0)</f>
        <v>0</v>
      </c>
      <c r="BG90" s="208">
        <f>IF(N90="zákl. přenesená",J90,0)</f>
        <v>0</v>
      </c>
      <c r="BH90" s="208">
        <f>IF(N90="sníž. přenesená",J90,0)</f>
        <v>0</v>
      </c>
      <c r="BI90" s="208">
        <f>IF(N90="nulová",J90,0)</f>
        <v>0</v>
      </c>
      <c r="BJ90" s="24" t="s">
        <v>81</v>
      </c>
      <c r="BK90" s="208">
        <f>ROUND(I90*H90,2)</f>
        <v>0</v>
      </c>
      <c r="BL90" s="24" t="s">
        <v>91</v>
      </c>
      <c r="BM90" s="24" t="s">
        <v>418</v>
      </c>
    </row>
    <row r="91" spans="2:63" s="10" customFormat="1" ht="22.35" customHeight="1">
      <c r="B91" s="178"/>
      <c r="C91" s="179"/>
      <c r="D91" s="194" t="s">
        <v>75</v>
      </c>
      <c r="E91" s="195" t="s">
        <v>188</v>
      </c>
      <c r="F91" s="195" t="s">
        <v>189</v>
      </c>
      <c r="G91" s="179"/>
      <c r="H91" s="179"/>
      <c r="I91" s="182"/>
      <c r="J91" s="196">
        <f>BK91</f>
        <v>0</v>
      </c>
      <c r="K91" s="179"/>
      <c r="L91" s="184"/>
      <c r="M91" s="185"/>
      <c r="N91" s="186"/>
      <c r="O91" s="186"/>
      <c r="P91" s="187">
        <f>SUM(P92:P97)</f>
        <v>0</v>
      </c>
      <c r="Q91" s="186"/>
      <c r="R91" s="187">
        <f>SUM(R92:R97)</f>
        <v>0.0010880000000000002</v>
      </c>
      <c r="S91" s="186"/>
      <c r="T91" s="188">
        <f>SUM(T92:T97)</f>
        <v>0</v>
      </c>
      <c r="AR91" s="189" t="s">
        <v>81</v>
      </c>
      <c r="AT91" s="190" t="s">
        <v>75</v>
      </c>
      <c r="AU91" s="190" t="s">
        <v>85</v>
      </c>
      <c r="AY91" s="189" t="s">
        <v>141</v>
      </c>
      <c r="BK91" s="191">
        <f>SUM(BK92:BK97)</f>
        <v>0</v>
      </c>
    </row>
    <row r="92" spans="2:65" s="1" customFormat="1" ht="40.15" customHeight="1">
      <c r="B92" s="42"/>
      <c r="C92" s="197" t="s">
        <v>91</v>
      </c>
      <c r="D92" s="197" t="s">
        <v>145</v>
      </c>
      <c r="E92" s="198" t="s">
        <v>201</v>
      </c>
      <c r="F92" s="199" t="s">
        <v>202</v>
      </c>
      <c r="G92" s="200" t="s">
        <v>203</v>
      </c>
      <c r="H92" s="201">
        <v>72.5</v>
      </c>
      <c r="I92" s="202"/>
      <c r="J92" s="203">
        <f>ROUND(I92*H92,2)</f>
        <v>0</v>
      </c>
      <c r="K92" s="199" t="s">
        <v>149</v>
      </c>
      <c r="L92" s="62"/>
      <c r="M92" s="204" t="s">
        <v>32</v>
      </c>
      <c r="N92" s="205" t="s">
        <v>47</v>
      </c>
      <c r="O92" s="43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AR92" s="24" t="s">
        <v>91</v>
      </c>
      <c r="AT92" s="24" t="s">
        <v>145</v>
      </c>
      <c r="AU92" s="24" t="s">
        <v>88</v>
      </c>
      <c r="AY92" s="24" t="s">
        <v>141</v>
      </c>
      <c r="BE92" s="208">
        <f>IF(N92="základní",J92,0)</f>
        <v>0</v>
      </c>
      <c r="BF92" s="208">
        <f>IF(N92="snížená",J92,0)</f>
        <v>0</v>
      </c>
      <c r="BG92" s="208">
        <f>IF(N92="zákl. přenesená",J92,0)</f>
        <v>0</v>
      </c>
      <c r="BH92" s="208">
        <f>IF(N92="sníž. přenesená",J92,0)</f>
        <v>0</v>
      </c>
      <c r="BI92" s="208">
        <f>IF(N92="nulová",J92,0)</f>
        <v>0</v>
      </c>
      <c r="BJ92" s="24" t="s">
        <v>81</v>
      </c>
      <c r="BK92" s="208">
        <f>ROUND(I92*H92,2)</f>
        <v>0</v>
      </c>
      <c r="BL92" s="24" t="s">
        <v>91</v>
      </c>
      <c r="BM92" s="24" t="s">
        <v>419</v>
      </c>
    </row>
    <row r="93" spans="2:51" s="11" customFormat="1" ht="13.5">
      <c r="B93" s="209"/>
      <c r="C93" s="210"/>
      <c r="D93" s="211" t="s">
        <v>151</v>
      </c>
      <c r="E93" s="212" t="s">
        <v>32</v>
      </c>
      <c r="F93" s="213" t="s">
        <v>420</v>
      </c>
      <c r="G93" s="210"/>
      <c r="H93" s="214">
        <v>72.5</v>
      </c>
      <c r="I93" s="215"/>
      <c r="J93" s="210"/>
      <c r="K93" s="210"/>
      <c r="L93" s="216"/>
      <c r="M93" s="217"/>
      <c r="N93" s="218"/>
      <c r="O93" s="218"/>
      <c r="P93" s="218"/>
      <c r="Q93" s="218"/>
      <c r="R93" s="218"/>
      <c r="S93" s="218"/>
      <c r="T93" s="219"/>
      <c r="AT93" s="220" t="s">
        <v>151</v>
      </c>
      <c r="AU93" s="220" t="s">
        <v>88</v>
      </c>
      <c r="AV93" s="11" t="s">
        <v>85</v>
      </c>
      <c r="AW93" s="11" t="s">
        <v>39</v>
      </c>
      <c r="AX93" s="11" t="s">
        <v>81</v>
      </c>
      <c r="AY93" s="220" t="s">
        <v>141</v>
      </c>
    </row>
    <row r="94" spans="2:65" s="1" customFormat="1" ht="28.9" customHeight="1">
      <c r="B94" s="42"/>
      <c r="C94" s="197" t="s">
        <v>94</v>
      </c>
      <c r="D94" s="197" t="s">
        <v>145</v>
      </c>
      <c r="E94" s="198" t="s">
        <v>206</v>
      </c>
      <c r="F94" s="199" t="s">
        <v>207</v>
      </c>
      <c r="G94" s="200" t="s">
        <v>203</v>
      </c>
      <c r="H94" s="201">
        <v>72.5</v>
      </c>
      <c r="I94" s="202"/>
      <c r="J94" s="203">
        <f>ROUND(I94*H94,2)</f>
        <v>0</v>
      </c>
      <c r="K94" s="199" t="s">
        <v>149</v>
      </c>
      <c r="L94" s="62"/>
      <c r="M94" s="204" t="s">
        <v>32</v>
      </c>
      <c r="N94" s="205" t="s">
        <v>47</v>
      </c>
      <c r="O94" s="43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AR94" s="24" t="s">
        <v>91</v>
      </c>
      <c r="AT94" s="24" t="s">
        <v>145</v>
      </c>
      <c r="AU94" s="24" t="s">
        <v>88</v>
      </c>
      <c r="AY94" s="24" t="s">
        <v>141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24" t="s">
        <v>81</v>
      </c>
      <c r="BK94" s="208">
        <f>ROUND(I94*H94,2)</f>
        <v>0</v>
      </c>
      <c r="BL94" s="24" t="s">
        <v>91</v>
      </c>
      <c r="BM94" s="24" t="s">
        <v>421</v>
      </c>
    </row>
    <row r="95" spans="2:51" s="11" customFormat="1" ht="13.5">
      <c r="B95" s="209"/>
      <c r="C95" s="210"/>
      <c r="D95" s="211" t="s">
        <v>151</v>
      </c>
      <c r="E95" s="212" t="s">
        <v>32</v>
      </c>
      <c r="F95" s="213" t="s">
        <v>420</v>
      </c>
      <c r="G95" s="210"/>
      <c r="H95" s="214">
        <v>72.5</v>
      </c>
      <c r="I95" s="215"/>
      <c r="J95" s="210"/>
      <c r="K95" s="210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151</v>
      </c>
      <c r="AU95" s="220" t="s">
        <v>88</v>
      </c>
      <c r="AV95" s="11" t="s">
        <v>85</v>
      </c>
      <c r="AW95" s="11" t="s">
        <v>39</v>
      </c>
      <c r="AX95" s="11" t="s">
        <v>81</v>
      </c>
      <c r="AY95" s="220" t="s">
        <v>141</v>
      </c>
    </row>
    <row r="96" spans="2:65" s="1" customFormat="1" ht="20.45" customHeight="1">
      <c r="B96" s="42"/>
      <c r="C96" s="258" t="s">
        <v>97</v>
      </c>
      <c r="D96" s="258" t="s">
        <v>211</v>
      </c>
      <c r="E96" s="259" t="s">
        <v>212</v>
      </c>
      <c r="F96" s="260" t="s">
        <v>213</v>
      </c>
      <c r="G96" s="261" t="s">
        <v>214</v>
      </c>
      <c r="H96" s="262">
        <v>1.088</v>
      </c>
      <c r="I96" s="263"/>
      <c r="J96" s="264">
        <f>ROUND(I96*H96,2)</f>
        <v>0</v>
      </c>
      <c r="K96" s="260" t="s">
        <v>149</v>
      </c>
      <c r="L96" s="265"/>
      <c r="M96" s="266" t="s">
        <v>32</v>
      </c>
      <c r="N96" s="267" t="s">
        <v>47</v>
      </c>
      <c r="O96" s="43"/>
      <c r="P96" s="206">
        <f>O96*H96</f>
        <v>0</v>
      </c>
      <c r="Q96" s="206">
        <v>0.001</v>
      </c>
      <c r="R96" s="206">
        <f>Q96*H96</f>
        <v>0.0010880000000000002</v>
      </c>
      <c r="S96" s="206">
        <v>0</v>
      </c>
      <c r="T96" s="207">
        <f>S96*H96</f>
        <v>0</v>
      </c>
      <c r="AR96" s="24" t="s">
        <v>182</v>
      </c>
      <c r="AT96" s="24" t="s">
        <v>211</v>
      </c>
      <c r="AU96" s="24" t="s">
        <v>88</v>
      </c>
      <c r="AY96" s="24" t="s">
        <v>141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24" t="s">
        <v>81</v>
      </c>
      <c r="BK96" s="208">
        <f>ROUND(I96*H96,2)</f>
        <v>0</v>
      </c>
      <c r="BL96" s="24" t="s">
        <v>91</v>
      </c>
      <c r="BM96" s="24" t="s">
        <v>422</v>
      </c>
    </row>
    <row r="97" spans="2:51" s="11" customFormat="1" ht="13.5">
      <c r="B97" s="209"/>
      <c r="C97" s="210"/>
      <c r="D97" s="223" t="s">
        <v>151</v>
      </c>
      <c r="E97" s="233" t="s">
        <v>32</v>
      </c>
      <c r="F97" s="234" t="s">
        <v>423</v>
      </c>
      <c r="G97" s="210"/>
      <c r="H97" s="235">
        <v>1.088</v>
      </c>
      <c r="I97" s="215"/>
      <c r="J97" s="210"/>
      <c r="K97" s="210"/>
      <c r="L97" s="216"/>
      <c r="M97" s="217"/>
      <c r="N97" s="218"/>
      <c r="O97" s="218"/>
      <c r="P97" s="218"/>
      <c r="Q97" s="218"/>
      <c r="R97" s="218"/>
      <c r="S97" s="218"/>
      <c r="T97" s="219"/>
      <c r="AT97" s="220" t="s">
        <v>151</v>
      </c>
      <c r="AU97" s="220" t="s">
        <v>88</v>
      </c>
      <c r="AV97" s="11" t="s">
        <v>85</v>
      </c>
      <c r="AW97" s="11" t="s">
        <v>39</v>
      </c>
      <c r="AX97" s="11" t="s">
        <v>81</v>
      </c>
      <c r="AY97" s="220" t="s">
        <v>141</v>
      </c>
    </row>
    <row r="98" spans="2:63" s="10" customFormat="1" ht="29.85" customHeight="1">
      <c r="B98" s="178"/>
      <c r="C98" s="179"/>
      <c r="D98" s="180" t="s">
        <v>75</v>
      </c>
      <c r="E98" s="192" t="s">
        <v>190</v>
      </c>
      <c r="F98" s="192" t="s">
        <v>245</v>
      </c>
      <c r="G98" s="179"/>
      <c r="H98" s="179"/>
      <c r="I98" s="182"/>
      <c r="J98" s="193">
        <f>BK98</f>
        <v>0</v>
      </c>
      <c r="K98" s="179"/>
      <c r="L98" s="184"/>
      <c r="M98" s="185"/>
      <c r="N98" s="186"/>
      <c r="O98" s="186"/>
      <c r="P98" s="187">
        <f>P99</f>
        <v>0</v>
      </c>
      <c r="Q98" s="186"/>
      <c r="R98" s="187">
        <f>R99</f>
        <v>0</v>
      </c>
      <c r="S98" s="186"/>
      <c r="T98" s="188">
        <f>T99</f>
        <v>55.665</v>
      </c>
      <c r="AR98" s="189" t="s">
        <v>81</v>
      </c>
      <c r="AT98" s="190" t="s">
        <v>75</v>
      </c>
      <c r="AU98" s="190" t="s">
        <v>81</v>
      </c>
      <c r="AY98" s="189" t="s">
        <v>141</v>
      </c>
      <c r="BK98" s="191">
        <f>BK99</f>
        <v>0</v>
      </c>
    </row>
    <row r="99" spans="2:63" s="10" customFormat="1" ht="14.85" customHeight="1">
      <c r="B99" s="178"/>
      <c r="C99" s="179"/>
      <c r="D99" s="194" t="s">
        <v>75</v>
      </c>
      <c r="E99" s="195" t="s">
        <v>268</v>
      </c>
      <c r="F99" s="195" t="s">
        <v>269</v>
      </c>
      <c r="G99" s="179"/>
      <c r="H99" s="179"/>
      <c r="I99" s="182"/>
      <c r="J99" s="196">
        <f>BK99</f>
        <v>0</v>
      </c>
      <c r="K99" s="179"/>
      <c r="L99" s="184"/>
      <c r="M99" s="185"/>
      <c r="N99" s="186"/>
      <c r="O99" s="186"/>
      <c r="P99" s="187">
        <f>SUM(P100:P109)</f>
        <v>0</v>
      </c>
      <c r="Q99" s="186"/>
      <c r="R99" s="187">
        <f>SUM(R100:R109)</f>
        <v>0</v>
      </c>
      <c r="S99" s="186"/>
      <c r="T99" s="188">
        <f>SUM(T100:T109)</f>
        <v>55.665</v>
      </c>
      <c r="AR99" s="189" t="s">
        <v>81</v>
      </c>
      <c r="AT99" s="190" t="s">
        <v>75</v>
      </c>
      <c r="AU99" s="190" t="s">
        <v>85</v>
      </c>
      <c r="AY99" s="189" t="s">
        <v>141</v>
      </c>
      <c r="BK99" s="191">
        <f>SUM(BK100:BK109)</f>
        <v>0</v>
      </c>
    </row>
    <row r="100" spans="2:65" s="1" customFormat="1" ht="51.6" customHeight="1">
      <c r="B100" s="42"/>
      <c r="C100" s="197" t="s">
        <v>173</v>
      </c>
      <c r="D100" s="197" t="s">
        <v>145</v>
      </c>
      <c r="E100" s="198" t="s">
        <v>276</v>
      </c>
      <c r="F100" s="199" t="s">
        <v>277</v>
      </c>
      <c r="G100" s="200" t="s">
        <v>203</v>
      </c>
      <c r="H100" s="201">
        <v>72.5</v>
      </c>
      <c r="I100" s="202"/>
      <c r="J100" s="203">
        <f>ROUND(I100*H100,2)</f>
        <v>0</v>
      </c>
      <c r="K100" s="199" t="s">
        <v>149</v>
      </c>
      <c r="L100" s="62"/>
      <c r="M100" s="204" t="s">
        <v>32</v>
      </c>
      <c r="N100" s="205" t="s">
        <v>47</v>
      </c>
      <c r="O100" s="43"/>
      <c r="P100" s="206">
        <f>O100*H100</f>
        <v>0</v>
      </c>
      <c r="Q100" s="206">
        <v>0</v>
      </c>
      <c r="R100" s="206">
        <f>Q100*H100</f>
        <v>0</v>
      </c>
      <c r="S100" s="206">
        <v>0.625</v>
      </c>
      <c r="T100" s="207">
        <f>S100*H100</f>
        <v>45.3125</v>
      </c>
      <c r="AR100" s="24" t="s">
        <v>91</v>
      </c>
      <c r="AT100" s="24" t="s">
        <v>145</v>
      </c>
      <c r="AU100" s="24" t="s">
        <v>88</v>
      </c>
      <c r="AY100" s="24" t="s">
        <v>141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24" t="s">
        <v>81</v>
      </c>
      <c r="BK100" s="208">
        <f>ROUND(I100*H100,2)</f>
        <v>0</v>
      </c>
      <c r="BL100" s="24" t="s">
        <v>91</v>
      </c>
      <c r="BM100" s="24" t="s">
        <v>278</v>
      </c>
    </row>
    <row r="101" spans="2:51" s="11" customFormat="1" ht="13.5">
      <c r="B101" s="209"/>
      <c r="C101" s="210"/>
      <c r="D101" s="211" t="s">
        <v>151</v>
      </c>
      <c r="E101" s="212" t="s">
        <v>32</v>
      </c>
      <c r="F101" s="213" t="s">
        <v>420</v>
      </c>
      <c r="G101" s="210"/>
      <c r="H101" s="214">
        <v>72.5</v>
      </c>
      <c r="I101" s="215"/>
      <c r="J101" s="210"/>
      <c r="K101" s="210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151</v>
      </c>
      <c r="AU101" s="220" t="s">
        <v>88</v>
      </c>
      <c r="AV101" s="11" t="s">
        <v>85</v>
      </c>
      <c r="AW101" s="11" t="s">
        <v>39</v>
      </c>
      <c r="AX101" s="11" t="s">
        <v>81</v>
      </c>
      <c r="AY101" s="220" t="s">
        <v>141</v>
      </c>
    </row>
    <row r="102" spans="2:65" s="1" customFormat="1" ht="40.15" customHeight="1">
      <c r="B102" s="42"/>
      <c r="C102" s="197" t="s">
        <v>182</v>
      </c>
      <c r="D102" s="197" t="s">
        <v>145</v>
      </c>
      <c r="E102" s="198" t="s">
        <v>295</v>
      </c>
      <c r="F102" s="199" t="s">
        <v>296</v>
      </c>
      <c r="G102" s="200" t="s">
        <v>250</v>
      </c>
      <c r="H102" s="201">
        <v>50.5</v>
      </c>
      <c r="I102" s="202"/>
      <c r="J102" s="203">
        <f>ROUND(I102*H102,2)</f>
        <v>0</v>
      </c>
      <c r="K102" s="199" t="s">
        <v>149</v>
      </c>
      <c r="L102" s="62"/>
      <c r="M102" s="204" t="s">
        <v>32</v>
      </c>
      <c r="N102" s="205" t="s">
        <v>47</v>
      </c>
      <c r="O102" s="43"/>
      <c r="P102" s="206">
        <f>O102*H102</f>
        <v>0</v>
      </c>
      <c r="Q102" s="206">
        <v>0</v>
      </c>
      <c r="R102" s="206">
        <f>Q102*H102</f>
        <v>0</v>
      </c>
      <c r="S102" s="206">
        <v>0.205</v>
      </c>
      <c r="T102" s="207">
        <f>S102*H102</f>
        <v>10.3525</v>
      </c>
      <c r="AR102" s="24" t="s">
        <v>91</v>
      </c>
      <c r="AT102" s="24" t="s">
        <v>145</v>
      </c>
      <c r="AU102" s="24" t="s">
        <v>88</v>
      </c>
      <c r="AY102" s="24" t="s">
        <v>141</v>
      </c>
      <c r="BE102" s="208">
        <f>IF(N102="základní",J102,0)</f>
        <v>0</v>
      </c>
      <c r="BF102" s="208">
        <f>IF(N102="snížená",J102,0)</f>
        <v>0</v>
      </c>
      <c r="BG102" s="208">
        <f>IF(N102="zákl. přenesená",J102,0)</f>
        <v>0</v>
      </c>
      <c r="BH102" s="208">
        <f>IF(N102="sníž. přenesená",J102,0)</f>
        <v>0</v>
      </c>
      <c r="BI102" s="208">
        <f>IF(N102="nulová",J102,0)</f>
        <v>0</v>
      </c>
      <c r="BJ102" s="24" t="s">
        <v>81</v>
      </c>
      <c r="BK102" s="208">
        <f>ROUND(I102*H102,2)</f>
        <v>0</v>
      </c>
      <c r="BL102" s="24" t="s">
        <v>91</v>
      </c>
      <c r="BM102" s="24" t="s">
        <v>297</v>
      </c>
    </row>
    <row r="103" spans="2:51" s="11" customFormat="1" ht="13.5">
      <c r="B103" s="209"/>
      <c r="C103" s="210"/>
      <c r="D103" s="223" t="s">
        <v>151</v>
      </c>
      <c r="E103" s="233" t="s">
        <v>32</v>
      </c>
      <c r="F103" s="234" t="s">
        <v>424</v>
      </c>
      <c r="G103" s="210"/>
      <c r="H103" s="235">
        <v>52</v>
      </c>
      <c r="I103" s="215"/>
      <c r="J103" s="210"/>
      <c r="K103" s="210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151</v>
      </c>
      <c r="AU103" s="220" t="s">
        <v>88</v>
      </c>
      <c r="AV103" s="11" t="s">
        <v>85</v>
      </c>
      <c r="AW103" s="11" t="s">
        <v>39</v>
      </c>
      <c r="AX103" s="11" t="s">
        <v>76</v>
      </c>
      <c r="AY103" s="220" t="s">
        <v>141</v>
      </c>
    </row>
    <row r="104" spans="2:51" s="11" customFormat="1" ht="13.5">
      <c r="B104" s="209"/>
      <c r="C104" s="210"/>
      <c r="D104" s="223" t="s">
        <v>151</v>
      </c>
      <c r="E104" s="233" t="s">
        <v>32</v>
      </c>
      <c r="F104" s="234" t="s">
        <v>425</v>
      </c>
      <c r="G104" s="210"/>
      <c r="H104" s="235">
        <v>-1.5</v>
      </c>
      <c r="I104" s="215"/>
      <c r="J104" s="210"/>
      <c r="K104" s="210"/>
      <c r="L104" s="216"/>
      <c r="M104" s="217"/>
      <c r="N104" s="218"/>
      <c r="O104" s="218"/>
      <c r="P104" s="218"/>
      <c r="Q104" s="218"/>
      <c r="R104" s="218"/>
      <c r="S104" s="218"/>
      <c r="T104" s="219"/>
      <c r="AT104" s="220" t="s">
        <v>151</v>
      </c>
      <c r="AU104" s="220" t="s">
        <v>88</v>
      </c>
      <c r="AV104" s="11" t="s">
        <v>85</v>
      </c>
      <c r="AW104" s="11" t="s">
        <v>39</v>
      </c>
      <c r="AX104" s="11" t="s">
        <v>76</v>
      </c>
      <c r="AY104" s="220" t="s">
        <v>141</v>
      </c>
    </row>
    <row r="105" spans="2:51" s="14" customFormat="1" ht="13.5">
      <c r="B105" s="247"/>
      <c r="C105" s="248"/>
      <c r="D105" s="211" t="s">
        <v>151</v>
      </c>
      <c r="E105" s="249" t="s">
        <v>32</v>
      </c>
      <c r="F105" s="250" t="s">
        <v>199</v>
      </c>
      <c r="G105" s="248"/>
      <c r="H105" s="251">
        <v>50.5</v>
      </c>
      <c r="I105" s="252"/>
      <c r="J105" s="248"/>
      <c r="K105" s="248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151</v>
      </c>
      <c r="AU105" s="257" t="s">
        <v>88</v>
      </c>
      <c r="AV105" s="14" t="s">
        <v>91</v>
      </c>
      <c r="AW105" s="14" t="s">
        <v>39</v>
      </c>
      <c r="AX105" s="14" t="s">
        <v>81</v>
      </c>
      <c r="AY105" s="257" t="s">
        <v>141</v>
      </c>
    </row>
    <row r="106" spans="2:65" s="1" customFormat="1" ht="28.9" customHeight="1">
      <c r="B106" s="42"/>
      <c r="C106" s="197" t="s">
        <v>190</v>
      </c>
      <c r="D106" s="197" t="s">
        <v>145</v>
      </c>
      <c r="E106" s="198" t="s">
        <v>303</v>
      </c>
      <c r="F106" s="199" t="s">
        <v>304</v>
      </c>
      <c r="G106" s="200" t="s">
        <v>305</v>
      </c>
      <c r="H106" s="201">
        <v>55.665</v>
      </c>
      <c r="I106" s="202"/>
      <c r="J106" s="203">
        <f>ROUND(I106*H106,2)</f>
        <v>0</v>
      </c>
      <c r="K106" s="199" t="s">
        <v>149</v>
      </c>
      <c r="L106" s="62"/>
      <c r="M106" s="204" t="s">
        <v>32</v>
      </c>
      <c r="N106" s="205" t="s">
        <v>47</v>
      </c>
      <c r="O106" s="43"/>
      <c r="P106" s="206">
        <f>O106*H106</f>
        <v>0</v>
      </c>
      <c r="Q106" s="206">
        <v>0</v>
      </c>
      <c r="R106" s="206">
        <f>Q106*H106</f>
        <v>0</v>
      </c>
      <c r="S106" s="206">
        <v>0</v>
      </c>
      <c r="T106" s="207">
        <f>S106*H106</f>
        <v>0</v>
      </c>
      <c r="AR106" s="24" t="s">
        <v>91</v>
      </c>
      <c r="AT106" s="24" t="s">
        <v>145</v>
      </c>
      <c r="AU106" s="24" t="s">
        <v>88</v>
      </c>
      <c r="AY106" s="24" t="s">
        <v>141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24" t="s">
        <v>81</v>
      </c>
      <c r="BK106" s="208">
        <f>ROUND(I106*H106,2)</f>
        <v>0</v>
      </c>
      <c r="BL106" s="24" t="s">
        <v>91</v>
      </c>
      <c r="BM106" s="24" t="s">
        <v>306</v>
      </c>
    </row>
    <row r="107" spans="2:65" s="1" customFormat="1" ht="28.9" customHeight="1">
      <c r="B107" s="42"/>
      <c r="C107" s="197" t="s">
        <v>200</v>
      </c>
      <c r="D107" s="197" t="s">
        <v>145</v>
      </c>
      <c r="E107" s="198" t="s">
        <v>308</v>
      </c>
      <c r="F107" s="199" t="s">
        <v>309</v>
      </c>
      <c r="G107" s="200" t="s">
        <v>305</v>
      </c>
      <c r="H107" s="201">
        <v>753.24</v>
      </c>
      <c r="I107" s="202"/>
      <c r="J107" s="203">
        <f>ROUND(I107*H107,2)</f>
        <v>0</v>
      </c>
      <c r="K107" s="199" t="s">
        <v>149</v>
      </c>
      <c r="L107" s="62"/>
      <c r="M107" s="204" t="s">
        <v>32</v>
      </c>
      <c r="N107" s="205" t="s">
        <v>47</v>
      </c>
      <c r="O107" s="43"/>
      <c r="P107" s="206">
        <f>O107*H107</f>
        <v>0</v>
      </c>
      <c r="Q107" s="206">
        <v>0</v>
      </c>
      <c r="R107" s="206">
        <f>Q107*H107</f>
        <v>0</v>
      </c>
      <c r="S107" s="206">
        <v>0</v>
      </c>
      <c r="T107" s="207">
        <f>S107*H107</f>
        <v>0</v>
      </c>
      <c r="AR107" s="24" t="s">
        <v>91</v>
      </c>
      <c r="AT107" s="24" t="s">
        <v>145</v>
      </c>
      <c r="AU107" s="24" t="s">
        <v>88</v>
      </c>
      <c r="AY107" s="24" t="s">
        <v>141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24" t="s">
        <v>81</v>
      </c>
      <c r="BK107" s="208">
        <f>ROUND(I107*H107,2)</f>
        <v>0</v>
      </c>
      <c r="BL107" s="24" t="s">
        <v>91</v>
      </c>
      <c r="BM107" s="24" t="s">
        <v>310</v>
      </c>
    </row>
    <row r="108" spans="2:51" s="11" customFormat="1" ht="13.5">
      <c r="B108" s="209"/>
      <c r="C108" s="210"/>
      <c r="D108" s="211" t="s">
        <v>151</v>
      </c>
      <c r="E108" s="212" t="s">
        <v>32</v>
      </c>
      <c r="F108" s="213" t="s">
        <v>426</v>
      </c>
      <c r="G108" s="210"/>
      <c r="H108" s="214">
        <v>753.24</v>
      </c>
      <c r="I108" s="215"/>
      <c r="J108" s="210"/>
      <c r="K108" s="210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151</v>
      </c>
      <c r="AU108" s="220" t="s">
        <v>88</v>
      </c>
      <c r="AV108" s="11" t="s">
        <v>85</v>
      </c>
      <c r="AW108" s="11" t="s">
        <v>39</v>
      </c>
      <c r="AX108" s="11" t="s">
        <v>81</v>
      </c>
      <c r="AY108" s="220" t="s">
        <v>141</v>
      </c>
    </row>
    <row r="109" spans="2:65" s="1" customFormat="1" ht="20.45" customHeight="1">
      <c r="B109" s="42"/>
      <c r="C109" s="197" t="s">
        <v>143</v>
      </c>
      <c r="D109" s="197" t="s">
        <v>145</v>
      </c>
      <c r="E109" s="198" t="s">
        <v>313</v>
      </c>
      <c r="F109" s="199" t="s">
        <v>314</v>
      </c>
      <c r="G109" s="200" t="s">
        <v>305</v>
      </c>
      <c r="H109" s="201">
        <v>55.665</v>
      </c>
      <c r="I109" s="202"/>
      <c r="J109" s="203">
        <f>ROUND(I109*H109,2)</f>
        <v>0</v>
      </c>
      <c r="K109" s="199" t="s">
        <v>149</v>
      </c>
      <c r="L109" s="62"/>
      <c r="M109" s="204" t="s">
        <v>32</v>
      </c>
      <c r="N109" s="268" t="s">
        <v>47</v>
      </c>
      <c r="O109" s="269"/>
      <c r="P109" s="270">
        <f>O109*H109</f>
        <v>0</v>
      </c>
      <c r="Q109" s="270">
        <v>0</v>
      </c>
      <c r="R109" s="270">
        <f>Q109*H109</f>
        <v>0</v>
      </c>
      <c r="S109" s="270">
        <v>0</v>
      </c>
      <c r="T109" s="271">
        <f>S109*H109</f>
        <v>0</v>
      </c>
      <c r="AR109" s="24" t="s">
        <v>91</v>
      </c>
      <c r="AT109" s="24" t="s">
        <v>145</v>
      </c>
      <c r="AU109" s="24" t="s">
        <v>88</v>
      </c>
      <c r="AY109" s="24" t="s">
        <v>141</v>
      </c>
      <c r="BE109" s="208">
        <f>IF(N109="základní",J109,0)</f>
        <v>0</v>
      </c>
      <c r="BF109" s="208">
        <f>IF(N109="snížená",J109,0)</f>
        <v>0</v>
      </c>
      <c r="BG109" s="208">
        <f>IF(N109="zákl. přenesená",J109,0)</f>
        <v>0</v>
      </c>
      <c r="BH109" s="208">
        <f>IF(N109="sníž. přenesená",J109,0)</f>
        <v>0</v>
      </c>
      <c r="BI109" s="208">
        <f>IF(N109="nulová",J109,0)</f>
        <v>0</v>
      </c>
      <c r="BJ109" s="24" t="s">
        <v>81</v>
      </c>
      <c r="BK109" s="208">
        <f>ROUND(I109*H109,2)</f>
        <v>0</v>
      </c>
      <c r="BL109" s="24" t="s">
        <v>91</v>
      </c>
      <c r="BM109" s="24" t="s">
        <v>315</v>
      </c>
    </row>
    <row r="110" spans="2:12" s="1" customFormat="1" ht="6.95" customHeight="1">
      <c r="B110" s="57"/>
      <c r="C110" s="58"/>
      <c r="D110" s="58"/>
      <c r="E110" s="58"/>
      <c r="F110" s="58"/>
      <c r="G110" s="58"/>
      <c r="H110" s="58"/>
      <c r="I110" s="141"/>
      <c r="J110" s="58"/>
      <c r="K110" s="58"/>
      <c r="L110" s="62"/>
    </row>
  </sheetData>
  <sheetProtection algorithmName="SHA-512" hashValue="84l30xgQowDcRi7IlpegYrPH5+/3jIGYd8R0X79tddirJpHDNlqyCWoYijOe/YT2FMY3kr8+n0tnf0faLXMpjA==" saltValue="zW/z82eqjghI9dlc0JSK0Q==" spinCount="100000" sheet="1" objects="1" scenarios="1" formatCells="0" formatColumns="0" formatRows="0" sort="0" autoFilter="0"/>
  <autoFilter ref="C81:K109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5"/>
  <sheetViews>
    <sheetView showGridLines="0" workbookViewId="0" topLeftCell="A1">
      <pane ySplit="1" topLeftCell="A77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79.16015625" style="0" customWidth="1"/>
    <col min="7" max="7" width="7.5" style="0" customWidth="1"/>
    <col min="8" max="8" width="9.5" style="0" customWidth="1"/>
    <col min="9" max="9" width="10.83203125" style="112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100</v>
      </c>
      <c r="G1" s="392" t="s">
        <v>101</v>
      </c>
      <c r="H1" s="392"/>
      <c r="I1" s="116"/>
      <c r="J1" s="115" t="s">
        <v>102</v>
      </c>
      <c r="K1" s="114" t="s">
        <v>103</v>
      </c>
      <c r="L1" s="115" t="s">
        <v>104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4" t="s">
        <v>96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85</v>
      </c>
    </row>
    <row r="4" spans="2:46" ht="36.95" customHeight="1">
      <c r="B4" s="28"/>
      <c r="C4" s="29"/>
      <c r="D4" s="30" t="s">
        <v>105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20.45" customHeight="1">
      <c r="B7" s="28"/>
      <c r="C7" s="29"/>
      <c r="D7" s="29"/>
      <c r="E7" s="393" t="str">
        <f>'Rekapitulace stavby'!K6</f>
        <v>ZŠ a MŠ Kosmonautů 177,Děčín - ÚPRAVA ZAHRADY MŠ</v>
      </c>
      <c r="F7" s="394"/>
      <c r="G7" s="394"/>
      <c r="H7" s="394"/>
      <c r="I7" s="118"/>
      <c r="J7" s="29"/>
      <c r="K7" s="31"/>
    </row>
    <row r="8" spans="2:11" s="1" customFormat="1" ht="15">
      <c r="B8" s="42"/>
      <c r="C8" s="43"/>
      <c r="D8" s="37" t="s">
        <v>106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5" t="s">
        <v>427</v>
      </c>
      <c r="F9" s="396"/>
      <c r="G9" s="396"/>
      <c r="H9" s="396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21</v>
      </c>
      <c r="G11" s="43"/>
      <c r="H11" s="43"/>
      <c r="I11" s="120" t="s">
        <v>22</v>
      </c>
      <c r="J11" s="35" t="s">
        <v>23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0" t="s">
        <v>26</v>
      </c>
      <c r="J12" s="121" t="str">
        <f>'Rekapitulace stavby'!AN8</f>
        <v>3.4.2017</v>
      </c>
      <c r="K12" s="46"/>
    </row>
    <row r="13" spans="2:11" s="1" customFormat="1" ht="21.75" customHeight="1">
      <c r="B13" s="42"/>
      <c r="C13" s="43"/>
      <c r="D13" s="43"/>
      <c r="E13" s="43"/>
      <c r="F13" s="43"/>
      <c r="G13" s="43"/>
      <c r="H13" s="43"/>
      <c r="I13" s="122" t="s">
        <v>28</v>
      </c>
      <c r="J13" s="39" t="s">
        <v>29</v>
      </c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20" t="s">
        <v>31</v>
      </c>
      <c r="J14" s="35" t="s">
        <v>32</v>
      </c>
      <c r="K14" s="46"/>
    </row>
    <row r="15" spans="2:11" s="1" customFormat="1" ht="18" customHeight="1">
      <c r="B15" s="42"/>
      <c r="C15" s="43"/>
      <c r="D15" s="43"/>
      <c r="E15" s="35" t="s">
        <v>33</v>
      </c>
      <c r="F15" s="43"/>
      <c r="G15" s="43"/>
      <c r="H15" s="43"/>
      <c r="I15" s="120" t="s">
        <v>34</v>
      </c>
      <c r="J15" s="35" t="s">
        <v>32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35</v>
      </c>
      <c r="E17" s="43"/>
      <c r="F17" s="43"/>
      <c r="G17" s="43"/>
      <c r="H17" s="43"/>
      <c r="I17" s="120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34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37</v>
      </c>
      <c r="E20" s="43"/>
      <c r="F20" s="43"/>
      <c r="G20" s="43"/>
      <c r="H20" s="43"/>
      <c r="I20" s="120" t="s">
        <v>31</v>
      </c>
      <c r="J20" s="35" t="s">
        <v>32</v>
      </c>
      <c r="K20" s="46"/>
    </row>
    <row r="21" spans="2:11" s="1" customFormat="1" ht="18" customHeight="1">
      <c r="B21" s="42"/>
      <c r="C21" s="43"/>
      <c r="D21" s="43"/>
      <c r="E21" s="35" t="s">
        <v>38</v>
      </c>
      <c r="F21" s="43"/>
      <c r="G21" s="43"/>
      <c r="H21" s="43"/>
      <c r="I21" s="120" t="s">
        <v>34</v>
      </c>
      <c r="J21" s="35" t="s">
        <v>32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40</v>
      </c>
      <c r="E23" s="43"/>
      <c r="F23" s="43"/>
      <c r="G23" s="43"/>
      <c r="H23" s="43"/>
      <c r="I23" s="119"/>
      <c r="J23" s="43"/>
      <c r="K23" s="46"/>
    </row>
    <row r="24" spans="2:11" s="6" customFormat="1" ht="69" customHeight="1">
      <c r="B24" s="123"/>
      <c r="C24" s="124"/>
      <c r="D24" s="124"/>
      <c r="E24" s="361" t="s">
        <v>41</v>
      </c>
      <c r="F24" s="361"/>
      <c r="G24" s="361"/>
      <c r="H24" s="361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42</v>
      </c>
      <c r="E27" s="43"/>
      <c r="F27" s="43"/>
      <c r="G27" s="43"/>
      <c r="H27" s="43"/>
      <c r="I27" s="119"/>
      <c r="J27" s="130">
        <f>ROUND(J82,2)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44</v>
      </c>
      <c r="G29" s="43"/>
      <c r="H29" s="43"/>
      <c r="I29" s="131" t="s">
        <v>43</v>
      </c>
      <c r="J29" s="47" t="s">
        <v>45</v>
      </c>
      <c r="K29" s="46"/>
    </row>
    <row r="30" spans="2:11" s="1" customFormat="1" ht="14.45" customHeight="1">
      <c r="B30" s="42"/>
      <c r="C30" s="43"/>
      <c r="D30" s="50" t="s">
        <v>46</v>
      </c>
      <c r="E30" s="50" t="s">
        <v>47</v>
      </c>
      <c r="F30" s="132">
        <f>ROUND(SUM(BE82:BE114),2)</f>
        <v>0</v>
      </c>
      <c r="G30" s="43"/>
      <c r="H30" s="43"/>
      <c r="I30" s="133">
        <v>0.21</v>
      </c>
      <c r="J30" s="132">
        <f>ROUND(ROUND((SUM(BE82:BE114)),2)*I30,2)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48</v>
      </c>
      <c r="F31" s="132">
        <f>ROUND(SUM(BF82:BF114),2)</f>
        <v>0</v>
      </c>
      <c r="G31" s="43"/>
      <c r="H31" s="43"/>
      <c r="I31" s="133">
        <v>0.15</v>
      </c>
      <c r="J31" s="132">
        <f>ROUND(ROUND((SUM(BF82:BF114)),2)*I31,2)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49</v>
      </c>
      <c r="F32" s="132">
        <f>ROUND(SUM(BG82:BG114),2)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50</v>
      </c>
      <c r="F33" s="132">
        <f>ROUND(SUM(BH82:BH114),2)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51</v>
      </c>
      <c r="F34" s="132">
        <f>ROUND(SUM(BI82:BI114),2)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4"/>
      <c r="D36" s="135" t="s">
        <v>52</v>
      </c>
      <c r="E36" s="80"/>
      <c r="F36" s="80"/>
      <c r="G36" s="136" t="s">
        <v>53</v>
      </c>
      <c r="H36" s="137" t="s">
        <v>54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2"/>
      <c r="C42" s="30" t="s">
        <v>108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20.45" customHeight="1">
      <c r="B45" s="42"/>
      <c r="C45" s="43"/>
      <c r="D45" s="43"/>
      <c r="E45" s="393" t="str">
        <f>E7</f>
        <v>ZŠ a MŠ Kosmonautů 177,Děčín - ÚPRAVA ZAHRADY MŠ</v>
      </c>
      <c r="F45" s="394"/>
      <c r="G45" s="394"/>
      <c r="H45" s="394"/>
      <c r="I45" s="119"/>
      <c r="J45" s="43"/>
      <c r="K45" s="46"/>
    </row>
    <row r="46" spans="2:11" s="1" customFormat="1" ht="14.45" customHeight="1">
      <c r="B46" s="42"/>
      <c r="C46" s="37" t="s">
        <v>106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22.15" customHeight="1">
      <c r="B47" s="42"/>
      <c r="C47" s="43"/>
      <c r="D47" s="43"/>
      <c r="E47" s="395" t="str">
        <f>E9</f>
        <v>5 - ZELENÁ PLOCHA z asfaltové plochy na sušení prádla</v>
      </c>
      <c r="F47" s="396"/>
      <c r="G47" s="396"/>
      <c r="H47" s="396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DĚČÍN BŘEZINY</v>
      </c>
      <c r="G49" s="43"/>
      <c r="H49" s="43"/>
      <c r="I49" s="120" t="s">
        <v>26</v>
      </c>
      <c r="J49" s="121" t="str">
        <f>IF(J12="","",J12)</f>
        <v>3.4.2017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5">
      <c r="B51" s="42"/>
      <c r="C51" s="37" t="s">
        <v>30</v>
      </c>
      <c r="D51" s="43"/>
      <c r="E51" s="43"/>
      <c r="F51" s="35" t="str">
        <f>E15</f>
        <v>ZŠ a MŠ Kosmonautů 177, Děčín 27</v>
      </c>
      <c r="G51" s="43"/>
      <c r="H51" s="43"/>
      <c r="I51" s="120" t="s">
        <v>37</v>
      </c>
      <c r="J51" s="35" t="str">
        <f>E21</f>
        <v>bez DPH</v>
      </c>
      <c r="K51" s="46"/>
    </row>
    <row r="52" spans="2:11" s="1" customFormat="1" ht="14.45" customHeight="1">
      <c r="B52" s="42"/>
      <c r="C52" s="37" t="s">
        <v>35</v>
      </c>
      <c r="D52" s="43"/>
      <c r="E52" s="43"/>
      <c r="F52" s="35" t="str">
        <f>IF(E18="","",E18)</f>
        <v/>
      </c>
      <c r="G52" s="43"/>
      <c r="H52" s="43"/>
      <c r="I52" s="11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6" t="s">
        <v>109</v>
      </c>
      <c r="D54" s="134"/>
      <c r="E54" s="134"/>
      <c r="F54" s="134"/>
      <c r="G54" s="134"/>
      <c r="H54" s="134"/>
      <c r="I54" s="147"/>
      <c r="J54" s="148" t="s">
        <v>110</v>
      </c>
      <c r="K54" s="149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50" t="s">
        <v>111</v>
      </c>
      <c r="D56" s="43"/>
      <c r="E56" s="43"/>
      <c r="F56" s="43"/>
      <c r="G56" s="43"/>
      <c r="H56" s="43"/>
      <c r="I56" s="119"/>
      <c r="J56" s="130">
        <f>J82</f>
        <v>0</v>
      </c>
      <c r="K56" s="46"/>
      <c r="AU56" s="24" t="s">
        <v>112</v>
      </c>
    </row>
    <row r="57" spans="2:11" s="7" customFormat="1" ht="24.95" customHeight="1">
      <c r="B57" s="151"/>
      <c r="C57" s="152"/>
      <c r="D57" s="153" t="s">
        <v>113</v>
      </c>
      <c r="E57" s="154"/>
      <c r="F57" s="154"/>
      <c r="G57" s="154"/>
      <c r="H57" s="154"/>
      <c r="I57" s="155"/>
      <c r="J57" s="156">
        <f>J83</f>
        <v>0</v>
      </c>
      <c r="K57" s="157"/>
    </row>
    <row r="58" spans="2:11" s="8" customFormat="1" ht="19.9" customHeight="1">
      <c r="B58" s="158"/>
      <c r="C58" s="159"/>
      <c r="D58" s="160" t="s">
        <v>114</v>
      </c>
      <c r="E58" s="161"/>
      <c r="F58" s="161"/>
      <c r="G58" s="161"/>
      <c r="H58" s="161"/>
      <c r="I58" s="162"/>
      <c r="J58" s="163">
        <f>J84</f>
        <v>0</v>
      </c>
      <c r="K58" s="164"/>
    </row>
    <row r="59" spans="2:11" s="8" customFormat="1" ht="14.85" customHeight="1">
      <c r="B59" s="158"/>
      <c r="C59" s="159"/>
      <c r="D59" s="160" t="s">
        <v>408</v>
      </c>
      <c r="E59" s="161"/>
      <c r="F59" s="161"/>
      <c r="G59" s="161"/>
      <c r="H59" s="161"/>
      <c r="I59" s="162"/>
      <c r="J59" s="163">
        <f>J85</f>
        <v>0</v>
      </c>
      <c r="K59" s="164"/>
    </row>
    <row r="60" spans="2:11" s="8" customFormat="1" ht="14.85" customHeight="1">
      <c r="B60" s="158"/>
      <c r="C60" s="159"/>
      <c r="D60" s="160" t="s">
        <v>118</v>
      </c>
      <c r="E60" s="161"/>
      <c r="F60" s="161"/>
      <c r="G60" s="161"/>
      <c r="H60" s="161"/>
      <c r="I60" s="162"/>
      <c r="J60" s="163">
        <f>J94</f>
        <v>0</v>
      </c>
      <c r="K60" s="164"/>
    </row>
    <row r="61" spans="2:11" s="8" customFormat="1" ht="19.9" customHeight="1">
      <c r="B61" s="158"/>
      <c r="C61" s="159"/>
      <c r="D61" s="160" t="s">
        <v>121</v>
      </c>
      <c r="E61" s="161"/>
      <c r="F61" s="161"/>
      <c r="G61" s="161"/>
      <c r="H61" s="161"/>
      <c r="I61" s="162"/>
      <c r="J61" s="163">
        <f>J101</f>
        <v>0</v>
      </c>
      <c r="K61" s="164"/>
    </row>
    <row r="62" spans="2:11" s="8" customFormat="1" ht="14.85" customHeight="1">
      <c r="B62" s="158"/>
      <c r="C62" s="159"/>
      <c r="D62" s="160" t="s">
        <v>123</v>
      </c>
      <c r="E62" s="161"/>
      <c r="F62" s="161"/>
      <c r="G62" s="161"/>
      <c r="H62" s="161"/>
      <c r="I62" s="162"/>
      <c r="J62" s="163">
        <f>J102</f>
        <v>0</v>
      </c>
      <c r="K62" s="164"/>
    </row>
    <row r="63" spans="2:11" s="1" customFormat="1" ht="21.75" customHeight="1">
      <c r="B63" s="42"/>
      <c r="C63" s="43"/>
      <c r="D63" s="43"/>
      <c r="E63" s="43"/>
      <c r="F63" s="43"/>
      <c r="G63" s="43"/>
      <c r="H63" s="43"/>
      <c r="I63" s="119"/>
      <c r="J63" s="43"/>
      <c r="K63" s="46"/>
    </row>
    <row r="64" spans="2:11" s="1" customFormat="1" ht="6.95" customHeight="1">
      <c r="B64" s="57"/>
      <c r="C64" s="58"/>
      <c r="D64" s="58"/>
      <c r="E64" s="58"/>
      <c r="F64" s="58"/>
      <c r="G64" s="58"/>
      <c r="H64" s="58"/>
      <c r="I64" s="141"/>
      <c r="J64" s="58"/>
      <c r="K64" s="59"/>
    </row>
    <row r="68" spans="2:12" s="1" customFormat="1" ht="6.95" customHeight="1">
      <c r="B68" s="60"/>
      <c r="C68" s="61"/>
      <c r="D68" s="61"/>
      <c r="E68" s="61"/>
      <c r="F68" s="61"/>
      <c r="G68" s="61"/>
      <c r="H68" s="61"/>
      <c r="I68" s="144"/>
      <c r="J68" s="61"/>
      <c r="K68" s="61"/>
      <c r="L68" s="62"/>
    </row>
    <row r="69" spans="2:12" s="1" customFormat="1" ht="36.95" customHeight="1">
      <c r="B69" s="42"/>
      <c r="C69" s="63" t="s">
        <v>125</v>
      </c>
      <c r="D69" s="64"/>
      <c r="E69" s="64"/>
      <c r="F69" s="64"/>
      <c r="G69" s="64"/>
      <c r="H69" s="64"/>
      <c r="I69" s="165"/>
      <c r="J69" s="64"/>
      <c r="K69" s="64"/>
      <c r="L69" s="62"/>
    </row>
    <row r="70" spans="2:12" s="1" customFormat="1" ht="6.95" customHeight="1">
      <c r="B70" s="42"/>
      <c r="C70" s="64"/>
      <c r="D70" s="64"/>
      <c r="E70" s="64"/>
      <c r="F70" s="64"/>
      <c r="G70" s="64"/>
      <c r="H70" s="64"/>
      <c r="I70" s="165"/>
      <c r="J70" s="64"/>
      <c r="K70" s="64"/>
      <c r="L70" s="62"/>
    </row>
    <row r="71" spans="2:12" s="1" customFormat="1" ht="14.45" customHeight="1">
      <c r="B71" s="42"/>
      <c r="C71" s="66" t="s">
        <v>18</v>
      </c>
      <c r="D71" s="64"/>
      <c r="E71" s="64"/>
      <c r="F71" s="64"/>
      <c r="G71" s="64"/>
      <c r="H71" s="64"/>
      <c r="I71" s="165"/>
      <c r="J71" s="64"/>
      <c r="K71" s="64"/>
      <c r="L71" s="62"/>
    </row>
    <row r="72" spans="2:12" s="1" customFormat="1" ht="20.45" customHeight="1">
      <c r="B72" s="42"/>
      <c r="C72" s="64"/>
      <c r="D72" s="64"/>
      <c r="E72" s="389" t="str">
        <f>E7</f>
        <v>ZŠ a MŠ Kosmonautů 177,Děčín - ÚPRAVA ZAHRADY MŠ</v>
      </c>
      <c r="F72" s="390"/>
      <c r="G72" s="390"/>
      <c r="H72" s="390"/>
      <c r="I72" s="165"/>
      <c r="J72" s="64"/>
      <c r="K72" s="64"/>
      <c r="L72" s="62"/>
    </row>
    <row r="73" spans="2:12" s="1" customFormat="1" ht="14.45" customHeight="1">
      <c r="B73" s="42"/>
      <c r="C73" s="66" t="s">
        <v>106</v>
      </c>
      <c r="D73" s="64"/>
      <c r="E73" s="64"/>
      <c r="F73" s="64"/>
      <c r="G73" s="64"/>
      <c r="H73" s="64"/>
      <c r="I73" s="165"/>
      <c r="J73" s="64"/>
      <c r="K73" s="64"/>
      <c r="L73" s="62"/>
    </row>
    <row r="74" spans="2:12" s="1" customFormat="1" ht="22.15" customHeight="1">
      <c r="B74" s="42"/>
      <c r="C74" s="64"/>
      <c r="D74" s="64"/>
      <c r="E74" s="379" t="str">
        <f>E9</f>
        <v>5 - ZELENÁ PLOCHA z asfaltové plochy na sušení prádla</v>
      </c>
      <c r="F74" s="391"/>
      <c r="G74" s="391"/>
      <c r="H74" s="391"/>
      <c r="I74" s="165"/>
      <c r="J74" s="64"/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65"/>
      <c r="J75" s="64"/>
      <c r="K75" s="64"/>
      <c r="L75" s="62"/>
    </row>
    <row r="76" spans="2:12" s="1" customFormat="1" ht="18" customHeight="1">
      <c r="B76" s="42"/>
      <c r="C76" s="66" t="s">
        <v>24</v>
      </c>
      <c r="D76" s="64"/>
      <c r="E76" s="64"/>
      <c r="F76" s="166" t="str">
        <f>F12</f>
        <v>DĚČÍN BŘEZINY</v>
      </c>
      <c r="G76" s="64"/>
      <c r="H76" s="64"/>
      <c r="I76" s="167" t="s">
        <v>26</v>
      </c>
      <c r="J76" s="74" t="str">
        <f>IF(J12="","",J12)</f>
        <v>3.4.2017</v>
      </c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65"/>
      <c r="J77" s="64"/>
      <c r="K77" s="64"/>
      <c r="L77" s="62"/>
    </row>
    <row r="78" spans="2:12" s="1" customFormat="1" ht="15">
      <c r="B78" s="42"/>
      <c r="C78" s="66" t="s">
        <v>30</v>
      </c>
      <c r="D78" s="64"/>
      <c r="E78" s="64"/>
      <c r="F78" s="166" t="str">
        <f>E15</f>
        <v>ZŠ a MŠ Kosmonautů 177, Děčín 27</v>
      </c>
      <c r="G78" s="64"/>
      <c r="H78" s="64"/>
      <c r="I78" s="167" t="s">
        <v>37</v>
      </c>
      <c r="J78" s="166" t="str">
        <f>E21</f>
        <v>bez DPH</v>
      </c>
      <c r="K78" s="64"/>
      <c r="L78" s="62"/>
    </row>
    <row r="79" spans="2:12" s="1" customFormat="1" ht="14.45" customHeight="1">
      <c r="B79" s="42"/>
      <c r="C79" s="66" t="s">
        <v>35</v>
      </c>
      <c r="D79" s="64"/>
      <c r="E79" s="64"/>
      <c r="F79" s="166" t="str">
        <f>IF(E18="","",E18)</f>
        <v/>
      </c>
      <c r="G79" s="64"/>
      <c r="H79" s="64"/>
      <c r="I79" s="165"/>
      <c r="J79" s="64"/>
      <c r="K79" s="64"/>
      <c r="L79" s="62"/>
    </row>
    <row r="80" spans="2:12" s="1" customFormat="1" ht="10.35" customHeight="1">
      <c r="B80" s="42"/>
      <c r="C80" s="64"/>
      <c r="D80" s="64"/>
      <c r="E80" s="64"/>
      <c r="F80" s="64"/>
      <c r="G80" s="64"/>
      <c r="H80" s="64"/>
      <c r="I80" s="165"/>
      <c r="J80" s="64"/>
      <c r="K80" s="64"/>
      <c r="L80" s="62"/>
    </row>
    <row r="81" spans="2:20" s="9" customFormat="1" ht="29.25" customHeight="1">
      <c r="B81" s="168"/>
      <c r="C81" s="169" t="s">
        <v>126</v>
      </c>
      <c r="D81" s="170" t="s">
        <v>61</v>
      </c>
      <c r="E81" s="170" t="s">
        <v>57</v>
      </c>
      <c r="F81" s="170" t="s">
        <v>127</v>
      </c>
      <c r="G81" s="170" t="s">
        <v>128</v>
      </c>
      <c r="H81" s="170" t="s">
        <v>129</v>
      </c>
      <c r="I81" s="171" t="s">
        <v>130</v>
      </c>
      <c r="J81" s="170" t="s">
        <v>110</v>
      </c>
      <c r="K81" s="172" t="s">
        <v>131</v>
      </c>
      <c r="L81" s="173"/>
      <c r="M81" s="82" t="s">
        <v>132</v>
      </c>
      <c r="N81" s="83" t="s">
        <v>46</v>
      </c>
      <c r="O81" s="83" t="s">
        <v>133</v>
      </c>
      <c r="P81" s="83" t="s">
        <v>134</v>
      </c>
      <c r="Q81" s="83" t="s">
        <v>135</v>
      </c>
      <c r="R81" s="83" t="s">
        <v>136</v>
      </c>
      <c r="S81" s="83" t="s">
        <v>137</v>
      </c>
      <c r="T81" s="84" t="s">
        <v>138</v>
      </c>
    </row>
    <row r="82" spans="2:63" s="1" customFormat="1" ht="29.25" customHeight="1">
      <c r="B82" s="42"/>
      <c r="C82" s="88" t="s">
        <v>111</v>
      </c>
      <c r="D82" s="64"/>
      <c r="E82" s="64"/>
      <c r="F82" s="64"/>
      <c r="G82" s="64"/>
      <c r="H82" s="64"/>
      <c r="I82" s="165"/>
      <c r="J82" s="174">
        <f>BK82</f>
        <v>0</v>
      </c>
      <c r="K82" s="64"/>
      <c r="L82" s="62"/>
      <c r="M82" s="85"/>
      <c r="N82" s="86"/>
      <c r="O82" s="86"/>
      <c r="P82" s="175">
        <f>P83</f>
        <v>0</v>
      </c>
      <c r="Q82" s="86"/>
      <c r="R82" s="175">
        <f>R83</f>
        <v>0.001062</v>
      </c>
      <c r="S82" s="86"/>
      <c r="T82" s="176">
        <f>T83</f>
        <v>56.097555</v>
      </c>
      <c r="AT82" s="24" t="s">
        <v>75</v>
      </c>
      <c r="AU82" s="24" t="s">
        <v>112</v>
      </c>
      <c r="BK82" s="177">
        <f>BK83</f>
        <v>0</v>
      </c>
    </row>
    <row r="83" spans="2:63" s="10" customFormat="1" ht="37.35" customHeight="1">
      <c r="B83" s="178"/>
      <c r="C83" s="179"/>
      <c r="D83" s="180" t="s">
        <v>75</v>
      </c>
      <c r="E83" s="181" t="s">
        <v>139</v>
      </c>
      <c r="F83" s="181" t="s">
        <v>140</v>
      </c>
      <c r="G83" s="179"/>
      <c r="H83" s="179"/>
      <c r="I83" s="182"/>
      <c r="J83" s="183">
        <f>BK83</f>
        <v>0</v>
      </c>
      <c r="K83" s="179"/>
      <c r="L83" s="184"/>
      <c r="M83" s="185"/>
      <c r="N83" s="186"/>
      <c r="O83" s="186"/>
      <c r="P83" s="187">
        <f>P84+P101</f>
        <v>0</v>
      </c>
      <c r="Q83" s="186"/>
      <c r="R83" s="187">
        <f>R84+R101</f>
        <v>0.001062</v>
      </c>
      <c r="S83" s="186"/>
      <c r="T83" s="188">
        <f>T84+T101</f>
        <v>56.097555</v>
      </c>
      <c r="AR83" s="189" t="s">
        <v>81</v>
      </c>
      <c r="AT83" s="190" t="s">
        <v>75</v>
      </c>
      <c r="AU83" s="190" t="s">
        <v>76</v>
      </c>
      <c r="AY83" s="189" t="s">
        <v>141</v>
      </c>
      <c r="BK83" s="191">
        <f>BK84+BK101</f>
        <v>0</v>
      </c>
    </row>
    <row r="84" spans="2:63" s="10" customFormat="1" ht="19.9" customHeight="1">
      <c r="B84" s="178"/>
      <c r="C84" s="179"/>
      <c r="D84" s="180" t="s">
        <v>75</v>
      </c>
      <c r="E84" s="192" t="s">
        <v>81</v>
      </c>
      <c r="F84" s="192" t="s">
        <v>142</v>
      </c>
      <c r="G84" s="179"/>
      <c r="H84" s="179"/>
      <c r="I84" s="182"/>
      <c r="J84" s="193">
        <f>BK84</f>
        <v>0</v>
      </c>
      <c r="K84" s="179"/>
      <c r="L84" s="184"/>
      <c r="M84" s="185"/>
      <c r="N84" s="186"/>
      <c r="O84" s="186"/>
      <c r="P84" s="187">
        <f>P85+P94</f>
        <v>0</v>
      </c>
      <c r="Q84" s="186"/>
      <c r="R84" s="187">
        <f>R85+R94</f>
        <v>0.001062</v>
      </c>
      <c r="S84" s="186"/>
      <c r="T84" s="188">
        <f>T85+T94</f>
        <v>0</v>
      </c>
      <c r="AR84" s="189" t="s">
        <v>81</v>
      </c>
      <c r="AT84" s="190" t="s">
        <v>75</v>
      </c>
      <c r="AU84" s="190" t="s">
        <v>81</v>
      </c>
      <c r="AY84" s="189" t="s">
        <v>141</v>
      </c>
      <c r="BK84" s="191">
        <f>BK85+BK94</f>
        <v>0</v>
      </c>
    </row>
    <row r="85" spans="2:63" s="10" customFormat="1" ht="14.85" customHeight="1">
      <c r="B85" s="178"/>
      <c r="C85" s="179"/>
      <c r="D85" s="194" t="s">
        <v>75</v>
      </c>
      <c r="E85" s="195" t="s">
        <v>240</v>
      </c>
      <c r="F85" s="195" t="s">
        <v>409</v>
      </c>
      <c r="G85" s="179"/>
      <c r="H85" s="179"/>
      <c r="I85" s="182"/>
      <c r="J85" s="196">
        <f>BK85</f>
        <v>0</v>
      </c>
      <c r="K85" s="179"/>
      <c r="L85" s="184"/>
      <c r="M85" s="185"/>
      <c r="N85" s="186"/>
      <c r="O85" s="186"/>
      <c r="P85" s="187">
        <f>SUM(P86:P93)</f>
        <v>0</v>
      </c>
      <c r="Q85" s="186"/>
      <c r="R85" s="187">
        <f>SUM(R86:R93)</f>
        <v>0</v>
      </c>
      <c r="S85" s="186"/>
      <c r="T85" s="188">
        <f>SUM(T86:T93)</f>
        <v>0</v>
      </c>
      <c r="AR85" s="189" t="s">
        <v>81</v>
      </c>
      <c r="AT85" s="190" t="s">
        <v>75</v>
      </c>
      <c r="AU85" s="190" t="s">
        <v>85</v>
      </c>
      <c r="AY85" s="189" t="s">
        <v>141</v>
      </c>
      <c r="BK85" s="191">
        <f>SUM(BK86:BK93)</f>
        <v>0</v>
      </c>
    </row>
    <row r="86" spans="2:65" s="1" customFormat="1" ht="28.9" customHeight="1">
      <c r="B86" s="42"/>
      <c r="C86" s="197" t="s">
        <v>81</v>
      </c>
      <c r="D86" s="197" t="s">
        <v>145</v>
      </c>
      <c r="E86" s="198" t="s">
        <v>191</v>
      </c>
      <c r="F86" s="199" t="s">
        <v>192</v>
      </c>
      <c r="G86" s="200" t="s">
        <v>169</v>
      </c>
      <c r="H86" s="201">
        <v>19.555</v>
      </c>
      <c r="I86" s="202"/>
      <c r="J86" s="203">
        <f>ROUND(I86*H86,2)</f>
        <v>0</v>
      </c>
      <c r="K86" s="199" t="s">
        <v>149</v>
      </c>
      <c r="L86" s="62"/>
      <c r="M86" s="204" t="s">
        <v>32</v>
      </c>
      <c r="N86" s="205" t="s">
        <v>47</v>
      </c>
      <c r="O86" s="43"/>
      <c r="P86" s="206">
        <f>O86*H86</f>
        <v>0</v>
      </c>
      <c r="Q86" s="206">
        <v>0</v>
      </c>
      <c r="R86" s="206">
        <f>Q86*H86</f>
        <v>0</v>
      </c>
      <c r="S86" s="206">
        <v>0</v>
      </c>
      <c r="T86" s="207">
        <f>S86*H86</f>
        <v>0</v>
      </c>
      <c r="AR86" s="24" t="s">
        <v>91</v>
      </c>
      <c r="AT86" s="24" t="s">
        <v>145</v>
      </c>
      <c r="AU86" s="24" t="s">
        <v>88</v>
      </c>
      <c r="AY86" s="24" t="s">
        <v>141</v>
      </c>
      <c r="BE86" s="208">
        <f>IF(N86="základní",J86,0)</f>
        <v>0</v>
      </c>
      <c r="BF86" s="208">
        <f>IF(N86="snížená",J86,0)</f>
        <v>0</v>
      </c>
      <c r="BG86" s="208">
        <f>IF(N86="zákl. přenesená",J86,0)</f>
        <v>0</v>
      </c>
      <c r="BH86" s="208">
        <f>IF(N86="sníž. přenesená",J86,0)</f>
        <v>0</v>
      </c>
      <c r="BI86" s="208">
        <f>IF(N86="nulová",J86,0)</f>
        <v>0</v>
      </c>
      <c r="BJ86" s="24" t="s">
        <v>81</v>
      </c>
      <c r="BK86" s="208">
        <f>ROUND(I86*H86,2)</f>
        <v>0</v>
      </c>
      <c r="BL86" s="24" t="s">
        <v>91</v>
      </c>
      <c r="BM86" s="24" t="s">
        <v>410</v>
      </c>
    </row>
    <row r="87" spans="2:51" s="12" customFormat="1" ht="13.5">
      <c r="B87" s="221"/>
      <c r="C87" s="222"/>
      <c r="D87" s="223" t="s">
        <v>151</v>
      </c>
      <c r="E87" s="224" t="s">
        <v>32</v>
      </c>
      <c r="F87" s="225" t="s">
        <v>411</v>
      </c>
      <c r="G87" s="222"/>
      <c r="H87" s="226" t="s">
        <v>32</v>
      </c>
      <c r="I87" s="227"/>
      <c r="J87" s="222"/>
      <c r="K87" s="222"/>
      <c r="L87" s="228"/>
      <c r="M87" s="229"/>
      <c r="N87" s="230"/>
      <c r="O87" s="230"/>
      <c r="P87" s="230"/>
      <c r="Q87" s="230"/>
      <c r="R87" s="230"/>
      <c r="S87" s="230"/>
      <c r="T87" s="231"/>
      <c r="AT87" s="232" t="s">
        <v>151</v>
      </c>
      <c r="AU87" s="232" t="s">
        <v>88</v>
      </c>
      <c r="AV87" s="12" t="s">
        <v>81</v>
      </c>
      <c r="AW87" s="12" t="s">
        <v>39</v>
      </c>
      <c r="AX87" s="12" t="s">
        <v>76</v>
      </c>
      <c r="AY87" s="232" t="s">
        <v>141</v>
      </c>
    </row>
    <row r="88" spans="2:51" s="11" customFormat="1" ht="13.5">
      <c r="B88" s="209"/>
      <c r="C88" s="210"/>
      <c r="D88" s="223" t="s">
        <v>151</v>
      </c>
      <c r="E88" s="233" t="s">
        <v>32</v>
      </c>
      <c r="F88" s="234" t="s">
        <v>32</v>
      </c>
      <c r="G88" s="210"/>
      <c r="H88" s="235">
        <v>0</v>
      </c>
      <c r="I88" s="215"/>
      <c r="J88" s="210"/>
      <c r="K88" s="210"/>
      <c r="L88" s="216"/>
      <c r="M88" s="217"/>
      <c r="N88" s="218"/>
      <c r="O88" s="218"/>
      <c r="P88" s="218"/>
      <c r="Q88" s="218"/>
      <c r="R88" s="218"/>
      <c r="S88" s="218"/>
      <c r="T88" s="219"/>
      <c r="AT88" s="220" t="s">
        <v>151</v>
      </c>
      <c r="AU88" s="220" t="s">
        <v>88</v>
      </c>
      <c r="AV88" s="11" t="s">
        <v>85</v>
      </c>
      <c r="AW88" s="11" t="s">
        <v>39</v>
      </c>
      <c r="AX88" s="11" t="s">
        <v>76</v>
      </c>
      <c r="AY88" s="220" t="s">
        <v>141</v>
      </c>
    </row>
    <row r="89" spans="2:51" s="11" customFormat="1" ht="13.5">
      <c r="B89" s="209"/>
      <c r="C89" s="210"/>
      <c r="D89" s="223" t="s">
        <v>151</v>
      </c>
      <c r="E89" s="233" t="s">
        <v>32</v>
      </c>
      <c r="F89" s="234" t="s">
        <v>428</v>
      </c>
      <c r="G89" s="210"/>
      <c r="H89" s="235">
        <v>41.305</v>
      </c>
      <c r="I89" s="215"/>
      <c r="J89" s="210"/>
      <c r="K89" s="210"/>
      <c r="L89" s="216"/>
      <c r="M89" s="217"/>
      <c r="N89" s="218"/>
      <c r="O89" s="218"/>
      <c r="P89" s="218"/>
      <c r="Q89" s="218"/>
      <c r="R89" s="218"/>
      <c r="S89" s="218"/>
      <c r="T89" s="219"/>
      <c r="AT89" s="220" t="s">
        <v>151</v>
      </c>
      <c r="AU89" s="220" t="s">
        <v>88</v>
      </c>
      <c r="AV89" s="11" t="s">
        <v>85</v>
      </c>
      <c r="AW89" s="11" t="s">
        <v>39</v>
      </c>
      <c r="AX89" s="11" t="s">
        <v>76</v>
      </c>
      <c r="AY89" s="220" t="s">
        <v>141</v>
      </c>
    </row>
    <row r="90" spans="2:51" s="11" customFormat="1" ht="13.5">
      <c r="B90" s="209"/>
      <c r="C90" s="210"/>
      <c r="D90" s="223" t="s">
        <v>151</v>
      </c>
      <c r="E90" s="233" t="s">
        <v>32</v>
      </c>
      <c r="F90" s="234" t="s">
        <v>429</v>
      </c>
      <c r="G90" s="210"/>
      <c r="H90" s="235">
        <v>-21.75</v>
      </c>
      <c r="I90" s="215"/>
      <c r="J90" s="210"/>
      <c r="K90" s="210"/>
      <c r="L90" s="216"/>
      <c r="M90" s="217"/>
      <c r="N90" s="218"/>
      <c r="O90" s="218"/>
      <c r="P90" s="218"/>
      <c r="Q90" s="218"/>
      <c r="R90" s="218"/>
      <c r="S90" s="218"/>
      <c r="T90" s="219"/>
      <c r="AT90" s="220" t="s">
        <v>151</v>
      </c>
      <c r="AU90" s="220" t="s">
        <v>88</v>
      </c>
      <c r="AV90" s="11" t="s">
        <v>85</v>
      </c>
      <c r="AW90" s="11" t="s">
        <v>39</v>
      </c>
      <c r="AX90" s="11" t="s">
        <v>76</v>
      </c>
      <c r="AY90" s="220" t="s">
        <v>141</v>
      </c>
    </row>
    <row r="91" spans="2:51" s="14" customFormat="1" ht="13.5">
      <c r="B91" s="247"/>
      <c r="C91" s="248"/>
      <c r="D91" s="211" t="s">
        <v>151</v>
      </c>
      <c r="E91" s="249" t="s">
        <v>32</v>
      </c>
      <c r="F91" s="250" t="s">
        <v>199</v>
      </c>
      <c r="G91" s="248"/>
      <c r="H91" s="251">
        <v>19.555</v>
      </c>
      <c r="I91" s="252"/>
      <c r="J91" s="248"/>
      <c r="K91" s="248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151</v>
      </c>
      <c r="AU91" s="257" t="s">
        <v>88</v>
      </c>
      <c r="AV91" s="14" t="s">
        <v>91</v>
      </c>
      <c r="AW91" s="14" t="s">
        <v>39</v>
      </c>
      <c r="AX91" s="14" t="s">
        <v>81</v>
      </c>
      <c r="AY91" s="257" t="s">
        <v>141</v>
      </c>
    </row>
    <row r="92" spans="2:65" s="1" customFormat="1" ht="28.9" customHeight="1">
      <c r="B92" s="42"/>
      <c r="C92" s="197" t="s">
        <v>85</v>
      </c>
      <c r="D92" s="197" t="s">
        <v>145</v>
      </c>
      <c r="E92" s="198" t="s">
        <v>416</v>
      </c>
      <c r="F92" s="199" t="s">
        <v>417</v>
      </c>
      <c r="G92" s="200" t="s">
        <v>169</v>
      </c>
      <c r="H92" s="201">
        <v>19.555</v>
      </c>
      <c r="I92" s="202"/>
      <c r="J92" s="203">
        <f>ROUND(I92*H92,2)</f>
        <v>0</v>
      </c>
      <c r="K92" s="199" t="s">
        <v>149</v>
      </c>
      <c r="L92" s="62"/>
      <c r="M92" s="204" t="s">
        <v>32</v>
      </c>
      <c r="N92" s="205" t="s">
        <v>47</v>
      </c>
      <c r="O92" s="43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AR92" s="24" t="s">
        <v>91</v>
      </c>
      <c r="AT92" s="24" t="s">
        <v>145</v>
      </c>
      <c r="AU92" s="24" t="s">
        <v>88</v>
      </c>
      <c r="AY92" s="24" t="s">
        <v>141</v>
      </c>
      <c r="BE92" s="208">
        <f>IF(N92="základní",J92,0)</f>
        <v>0</v>
      </c>
      <c r="BF92" s="208">
        <f>IF(N92="snížená",J92,0)</f>
        <v>0</v>
      </c>
      <c r="BG92" s="208">
        <f>IF(N92="zákl. přenesená",J92,0)</f>
        <v>0</v>
      </c>
      <c r="BH92" s="208">
        <f>IF(N92="sníž. přenesená",J92,0)</f>
        <v>0</v>
      </c>
      <c r="BI92" s="208">
        <f>IF(N92="nulová",J92,0)</f>
        <v>0</v>
      </c>
      <c r="BJ92" s="24" t="s">
        <v>81</v>
      </c>
      <c r="BK92" s="208">
        <f>ROUND(I92*H92,2)</f>
        <v>0</v>
      </c>
      <c r="BL92" s="24" t="s">
        <v>91</v>
      </c>
      <c r="BM92" s="24" t="s">
        <v>430</v>
      </c>
    </row>
    <row r="93" spans="2:65" s="1" customFormat="1" ht="40.15" customHeight="1">
      <c r="B93" s="42"/>
      <c r="C93" s="197" t="s">
        <v>88</v>
      </c>
      <c r="D93" s="197" t="s">
        <v>145</v>
      </c>
      <c r="E93" s="198" t="s">
        <v>413</v>
      </c>
      <c r="F93" s="199" t="s">
        <v>414</v>
      </c>
      <c r="G93" s="200" t="s">
        <v>169</v>
      </c>
      <c r="H93" s="201">
        <v>19.555</v>
      </c>
      <c r="I93" s="202"/>
      <c r="J93" s="203">
        <f>ROUND(I93*H93,2)</f>
        <v>0</v>
      </c>
      <c r="K93" s="199" t="s">
        <v>149</v>
      </c>
      <c r="L93" s="62"/>
      <c r="M93" s="204" t="s">
        <v>32</v>
      </c>
      <c r="N93" s="205" t="s">
        <v>47</v>
      </c>
      <c r="O93" s="43"/>
      <c r="P93" s="206">
        <f>O93*H93</f>
        <v>0</v>
      </c>
      <c r="Q93" s="206">
        <v>0</v>
      </c>
      <c r="R93" s="206">
        <f>Q93*H93</f>
        <v>0</v>
      </c>
      <c r="S93" s="206">
        <v>0</v>
      </c>
      <c r="T93" s="207">
        <f>S93*H93</f>
        <v>0</v>
      </c>
      <c r="AR93" s="24" t="s">
        <v>91</v>
      </c>
      <c r="AT93" s="24" t="s">
        <v>145</v>
      </c>
      <c r="AU93" s="24" t="s">
        <v>88</v>
      </c>
      <c r="AY93" s="24" t="s">
        <v>141</v>
      </c>
      <c r="BE93" s="208">
        <f>IF(N93="základní",J93,0)</f>
        <v>0</v>
      </c>
      <c r="BF93" s="208">
        <f>IF(N93="snížená",J93,0)</f>
        <v>0</v>
      </c>
      <c r="BG93" s="208">
        <f>IF(N93="zákl. přenesená",J93,0)</f>
        <v>0</v>
      </c>
      <c r="BH93" s="208">
        <f>IF(N93="sníž. přenesená",J93,0)</f>
        <v>0</v>
      </c>
      <c r="BI93" s="208">
        <f>IF(N93="nulová",J93,0)</f>
        <v>0</v>
      </c>
      <c r="BJ93" s="24" t="s">
        <v>81</v>
      </c>
      <c r="BK93" s="208">
        <f>ROUND(I93*H93,2)</f>
        <v>0</v>
      </c>
      <c r="BL93" s="24" t="s">
        <v>91</v>
      </c>
      <c r="BM93" s="24" t="s">
        <v>431</v>
      </c>
    </row>
    <row r="94" spans="2:63" s="10" customFormat="1" ht="22.35" customHeight="1">
      <c r="B94" s="178"/>
      <c r="C94" s="179"/>
      <c r="D94" s="194" t="s">
        <v>75</v>
      </c>
      <c r="E94" s="195" t="s">
        <v>188</v>
      </c>
      <c r="F94" s="195" t="s">
        <v>189</v>
      </c>
      <c r="G94" s="179"/>
      <c r="H94" s="179"/>
      <c r="I94" s="182"/>
      <c r="J94" s="196">
        <f>BK94</f>
        <v>0</v>
      </c>
      <c r="K94" s="179"/>
      <c r="L94" s="184"/>
      <c r="M94" s="185"/>
      <c r="N94" s="186"/>
      <c r="O94" s="186"/>
      <c r="P94" s="187">
        <f>SUM(P95:P100)</f>
        <v>0</v>
      </c>
      <c r="Q94" s="186"/>
      <c r="R94" s="187">
        <f>SUM(R95:R100)</f>
        <v>0.001062</v>
      </c>
      <c r="S94" s="186"/>
      <c r="T94" s="188">
        <f>SUM(T95:T100)</f>
        <v>0</v>
      </c>
      <c r="AR94" s="189" t="s">
        <v>81</v>
      </c>
      <c r="AT94" s="190" t="s">
        <v>75</v>
      </c>
      <c r="AU94" s="190" t="s">
        <v>85</v>
      </c>
      <c r="AY94" s="189" t="s">
        <v>141</v>
      </c>
      <c r="BK94" s="191">
        <f>SUM(BK95:BK100)</f>
        <v>0</v>
      </c>
    </row>
    <row r="95" spans="2:65" s="1" customFormat="1" ht="40.15" customHeight="1">
      <c r="B95" s="42"/>
      <c r="C95" s="197" t="s">
        <v>91</v>
      </c>
      <c r="D95" s="197" t="s">
        <v>145</v>
      </c>
      <c r="E95" s="198" t="s">
        <v>201</v>
      </c>
      <c r="F95" s="199" t="s">
        <v>202</v>
      </c>
      <c r="G95" s="200" t="s">
        <v>203</v>
      </c>
      <c r="H95" s="201">
        <v>70.785</v>
      </c>
      <c r="I95" s="202"/>
      <c r="J95" s="203">
        <f>ROUND(I95*H95,2)</f>
        <v>0</v>
      </c>
      <c r="K95" s="199" t="s">
        <v>149</v>
      </c>
      <c r="L95" s="62"/>
      <c r="M95" s="204" t="s">
        <v>32</v>
      </c>
      <c r="N95" s="205" t="s">
        <v>47</v>
      </c>
      <c r="O95" s="43"/>
      <c r="P95" s="206">
        <f>O95*H95</f>
        <v>0</v>
      </c>
      <c r="Q95" s="206">
        <v>0</v>
      </c>
      <c r="R95" s="206">
        <f>Q95*H95</f>
        <v>0</v>
      </c>
      <c r="S95" s="206">
        <v>0</v>
      </c>
      <c r="T95" s="207">
        <f>S95*H95</f>
        <v>0</v>
      </c>
      <c r="AR95" s="24" t="s">
        <v>91</v>
      </c>
      <c r="AT95" s="24" t="s">
        <v>145</v>
      </c>
      <c r="AU95" s="24" t="s">
        <v>88</v>
      </c>
      <c r="AY95" s="24" t="s">
        <v>141</v>
      </c>
      <c r="BE95" s="208">
        <f>IF(N95="základní",J95,0)</f>
        <v>0</v>
      </c>
      <c r="BF95" s="208">
        <f>IF(N95="snížená",J95,0)</f>
        <v>0</v>
      </c>
      <c r="BG95" s="208">
        <f>IF(N95="zákl. přenesená",J95,0)</f>
        <v>0</v>
      </c>
      <c r="BH95" s="208">
        <f>IF(N95="sníž. přenesená",J95,0)</f>
        <v>0</v>
      </c>
      <c r="BI95" s="208">
        <f>IF(N95="nulová",J95,0)</f>
        <v>0</v>
      </c>
      <c r="BJ95" s="24" t="s">
        <v>81</v>
      </c>
      <c r="BK95" s="208">
        <f>ROUND(I95*H95,2)</f>
        <v>0</v>
      </c>
      <c r="BL95" s="24" t="s">
        <v>91</v>
      </c>
      <c r="BM95" s="24" t="s">
        <v>419</v>
      </c>
    </row>
    <row r="96" spans="2:51" s="11" customFormat="1" ht="13.5">
      <c r="B96" s="209"/>
      <c r="C96" s="210"/>
      <c r="D96" s="211" t="s">
        <v>151</v>
      </c>
      <c r="E96" s="212" t="s">
        <v>32</v>
      </c>
      <c r="F96" s="213" t="s">
        <v>432</v>
      </c>
      <c r="G96" s="210"/>
      <c r="H96" s="214">
        <v>70.785</v>
      </c>
      <c r="I96" s="215"/>
      <c r="J96" s="210"/>
      <c r="K96" s="210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151</v>
      </c>
      <c r="AU96" s="220" t="s">
        <v>88</v>
      </c>
      <c r="AV96" s="11" t="s">
        <v>85</v>
      </c>
      <c r="AW96" s="11" t="s">
        <v>39</v>
      </c>
      <c r="AX96" s="11" t="s">
        <v>81</v>
      </c>
      <c r="AY96" s="220" t="s">
        <v>141</v>
      </c>
    </row>
    <row r="97" spans="2:65" s="1" customFormat="1" ht="28.9" customHeight="1">
      <c r="B97" s="42"/>
      <c r="C97" s="197" t="s">
        <v>94</v>
      </c>
      <c r="D97" s="197" t="s">
        <v>145</v>
      </c>
      <c r="E97" s="198" t="s">
        <v>206</v>
      </c>
      <c r="F97" s="199" t="s">
        <v>207</v>
      </c>
      <c r="G97" s="200" t="s">
        <v>203</v>
      </c>
      <c r="H97" s="201">
        <v>70.785</v>
      </c>
      <c r="I97" s="202"/>
      <c r="J97" s="203">
        <f>ROUND(I97*H97,2)</f>
        <v>0</v>
      </c>
      <c r="K97" s="199" t="s">
        <v>149</v>
      </c>
      <c r="L97" s="62"/>
      <c r="M97" s="204" t="s">
        <v>32</v>
      </c>
      <c r="N97" s="205" t="s">
        <v>47</v>
      </c>
      <c r="O97" s="43"/>
      <c r="P97" s="206">
        <f>O97*H97</f>
        <v>0</v>
      </c>
      <c r="Q97" s="206">
        <v>0</v>
      </c>
      <c r="R97" s="206">
        <f>Q97*H97</f>
        <v>0</v>
      </c>
      <c r="S97" s="206">
        <v>0</v>
      </c>
      <c r="T97" s="207">
        <f>S97*H97</f>
        <v>0</v>
      </c>
      <c r="AR97" s="24" t="s">
        <v>91</v>
      </c>
      <c r="AT97" s="24" t="s">
        <v>145</v>
      </c>
      <c r="AU97" s="24" t="s">
        <v>88</v>
      </c>
      <c r="AY97" s="24" t="s">
        <v>141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24" t="s">
        <v>81</v>
      </c>
      <c r="BK97" s="208">
        <f>ROUND(I97*H97,2)</f>
        <v>0</v>
      </c>
      <c r="BL97" s="24" t="s">
        <v>91</v>
      </c>
      <c r="BM97" s="24" t="s">
        <v>421</v>
      </c>
    </row>
    <row r="98" spans="2:51" s="11" customFormat="1" ht="13.5">
      <c r="B98" s="209"/>
      <c r="C98" s="210"/>
      <c r="D98" s="211" t="s">
        <v>151</v>
      </c>
      <c r="E98" s="212" t="s">
        <v>32</v>
      </c>
      <c r="F98" s="213" t="s">
        <v>432</v>
      </c>
      <c r="G98" s="210"/>
      <c r="H98" s="214">
        <v>70.785</v>
      </c>
      <c r="I98" s="215"/>
      <c r="J98" s="210"/>
      <c r="K98" s="210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151</v>
      </c>
      <c r="AU98" s="220" t="s">
        <v>88</v>
      </c>
      <c r="AV98" s="11" t="s">
        <v>85</v>
      </c>
      <c r="AW98" s="11" t="s">
        <v>39</v>
      </c>
      <c r="AX98" s="11" t="s">
        <v>81</v>
      </c>
      <c r="AY98" s="220" t="s">
        <v>141</v>
      </c>
    </row>
    <row r="99" spans="2:65" s="1" customFormat="1" ht="20.45" customHeight="1">
      <c r="B99" s="42"/>
      <c r="C99" s="258" t="s">
        <v>97</v>
      </c>
      <c r="D99" s="258" t="s">
        <v>211</v>
      </c>
      <c r="E99" s="259" t="s">
        <v>212</v>
      </c>
      <c r="F99" s="260" t="s">
        <v>213</v>
      </c>
      <c r="G99" s="261" t="s">
        <v>214</v>
      </c>
      <c r="H99" s="262">
        <v>1.062</v>
      </c>
      <c r="I99" s="263"/>
      <c r="J99" s="264">
        <f>ROUND(I99*H99,2)</f>
        <v>0</v>
      </c>
      <c r="K99" s="260" t="s">
        <v>149</v>
      </c>
      <c r="L99" s="265"/>
      <c r="M99" s="266" t="s">
        <v>32</v>
      </c>
      <c r="N99" s="267" t="s">
        <v>47</v>
      </c>
      <c r="O99" s="43"/>
      <c r="P99" s="206">
        <f>O99*H99</f>
        <v>0</v>
      </c>
      <c r="Q99" s="206">
        <v>0.001</v>
      </c>
      <c r="R99" s="206">
        <f>Q99*H99</f>
        <v>0.001062</v>
      </c>
      <c r="S99" s="206">
        <v>0</v>
      </c>
      <c r="T99" s="207">
        <f>S99*H99</f>
        <v>0</v>
      </c>
      <c r="AR99" s="24" t="s">
        <v>182</v>
      </c>
      <c r="AT99" s="24" t="s">
        <v>211</v>
      </c>
      <c r="AU99" s="24" t="s">
        <v>88</v>
      </c>
      <c r="AY99" s="24" t="s">
        <v>141</v>
      </c>
      <c r="BE99" s="208">
        <f>IF(N99="základní",J99,0)</f>
        <v>0</v>
      </c>
      <c r="BF99" s="208">
        <f>IF(N99="snížená",J99,0)</f>
        <v>0</v>
      </c>
      <c r="BG99" s="208">
        <f>IF(N99="zákl. přenesená",J99,0)</f>
        <v>0</v>
      </c>
      <c r="BH99" s="208">
        <f>IF(N99="sníž. přenesená",J99,0)</f>
        <v>0</v>
      </c>
      <c r="BI99" s="208">
        <f>IF(N99="nulová",J99,0)</f>
        <v>0</v>
      </c>
      <c r="BJ99" s="24" t="s">
        <v>81</v>
      </c>
      <c r="BK99" s="208">
        <f>ROUND(I99*H99,2)</f>
        <v>0</v>
      </c>
      <c r="BL99" s="24" t="s">
        <v>91</v>
      </c>
      <c r="BM99" s="24" t="s">
        <v>422</v>
      </c>
    </row>
    <row r="100" spans="2:51" s="11" customFormat="1" ht="13.5">
      <c r="B100" s="209"/>
      <c r="C100" s="210"/>
      <c r="D100" s="223" t="s">
        <v>151</v>
      </c>
      <c r="E100" s="233" t="s">
        <v>32</v>
      </c>
      <c r="F100" s="234" t="s">
        <v>433</v>
      </c>
      <c r="G100" s="210"/>
      <c r="H100" s="235">
        <v>1.062</v>
      </c>
      <c r="I100" s="215"/>
      <c r="J100" s="210"/>
      <c r="K100" s="210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151</v>
      </c>
      <c r="AU100" s="220" t="s">
        <v>88</v>
      </c>
      <c r="AV100" s="11" t="s">
        <v>85</v>
      </c>
      <c r="AW100" s="11" t="s">
        <v>39</v>
      </c>
      <c r="AX100" s="11" t="s">
        <v>81</v>
      </c>
      <c r="AY100" s="220" t="s">
        <v>141</v>
      </c>
    </row>
    <row r="101" spans="2:63" s="10" customFormat="1" ht="29.85" customHeight="1">
      <c r="B101" s="178"/>
      <c r="C101" s="179"/>
      <c r="D101" s="180" t="s">
        <v>75</v>
      </c>
      <c r="E101" s="192" t="s">
        <v>190</v>
      </c>
      <c r="F101" s="192" t="s">
        <v>245</v>
      </c>
      <c r="G101" s="179"/>
      <c r="H101" s="179"/>
      <c r="I101" s="182"/>
      <c r="J101" s="193">
        <f>BK101</f>
        <v>0</v>
      </c>
      <c r="K101" s="179"/>
      <c r="L101" s="184"/>
      <c r="M101" s="185"/>
      <c r="N101" s="186"/>
      <c r="O101" s="186"/>
      <c r="P101" s="187">
        <f>P102</f>
        <v>0</v>
      </c>
      <c r="Q101" s="186"/>
      <c r="R101" s="187">
        <f>R102</f>
        <v>0</v>
      </c>
      <c r="S101" s="186"/>
      <c r="T101" s="188">
        <f>T102</f>
        <v>56.097555</v>
      </c>
      <c r="AR101" s="189" t="s">
        <v>81</v>
      </c>
      <c r="AT101" s="190" t="s">
        <v>75</v>
      </c>
      <c r="AU101" s="190" t="s">
        <v>81</v>
      </c>
      <c r="AY101" s="189" t="s">
        <v>141</v>
      </c>
      <c r="BK101" s="191">
        <f>BK102</f>
        <v>0</v>
      </c>
    </row>
    <row r="102" spans="2:63" s="10" customFormat="1" ht="14.85" customHeight="1">
      <c r="B102" s="178"/>
      <c r="C102" s="179"/>
      <c r="D102" s="194" t="s">
        <v>75</v>
      </c>
      <c r="E102" s="195" t="s">
        <v>268</v>
      </c>
      <c r="F102" s="195" t="s">
        <v>269</v>
      </c>
      <c r="G102" s="179"/>
      <c r="H102" s="179"/>
      <c r="I102" s="182"/>
      <c r="J102" s="196">
        <f>BK102</f>
        <v>0</v>
      </c>
      <c r="K102" s="179"/>
      <c r="L102" s="184"/>
      <c r="M102" s="185"/>
      <c r="N102" s="186"/>
      <c r="O102" s="186"/>
      <c r="P102" s="187">
        <f>SUM(P103:P114)</f>
        <v>0</v>
      </c>
      <c r="Q102" s="186"/>
      <c r="R102" s="187">
        <f>SUM(R103:R114)</f>
        <v>0</v>
      </c>
      <c r="S102" s="186"/>
      <c r="T102" s="188">
        <f>SUM(T103:T114)</f>
        <v>56.097555</v>
      </c>
      <c r="AR102" s="189" t="s">
        <v>81</v>
      </c>
      <c r="AT102" s="190" t="s">
        <v>75</v>
      </c>
      <c r="AU102" s="190" t="s">
        <v>85</v>
      </c>
      <c r="AY102" s="189" t="s">
        <v>141</v>
      </c>
      <c r="BK102" s="191">
        <f>SUM(BK103:BK114)</f>
        <v>0</v>
      </c>
    </row>
    <row r="103" spans="2:65" s="1" customFormat="1" ht="40.15" customHeight="1">
      <c r="B103" s="42"/>
      <c r="C103" s="197" t="s">
        <v>173</v>
      </c>
      <c r="D103" s="197" t="s">
        <v>145</v>
      </c>
      <c r="E103" s="198" t="s">
        <v>271</v>
      </c>
      <c r="F103" s="199" t="s">
        <v>272</v>
      </c>
      <c r="G103" s="200" t="s">
        <v>203</v>
      </c>
      <c r="H103" s="201">
        <v>70.785</v>
      </c>
      <c r="I103" s="202"/>
      <c r="J103" s="203">
        <f>ROUND(I103*H103,2)</f>
        <v>0</v>
      </c>
      <c r="K103" s="199" t="s">
        <v>149</v>
      </c>
      <c r="L103" s="62"/>
      <c r="M103" s="204" t="s">
        <v>32</v>
      </c>
      <c r="N103" s="205" t="s">
        <v>47</v>
      </c>
      <c r="O103" s="43"/>
      <c r="P103" s="206">
        <f>O103*H103</f>
        <v>0</v>
      </c>
      <c r="Q103" s="206">
        <v>0</v>
      </c>
      <c r="R103" s="206">
        <f>Q103*H103</f>
        <v>0</v>
      </c>
      <c r="S103" s="206">
        <v>0.098</v>
      </c>
      <c r="T103" s="207">
        <f>S103*H103</f>
        <v>6.93693</v>
      </c>
      <c r="AR103" s="24" t="s">
        <v>91</v>
      </c>
      <c r="AT103" s="24" t="s">
        <v>145</v>
      </c>
      <c r="AU103" s="24" t="s">
        <v>88</v>
      </c>
      <c r="AY103" s="24" t="s">
        <v>141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24" t="s">
        <v>81</v>
      </c>
      <c r="BK103" s="208">
        <f>ROUND(I103*H103,2)</f>
        <v>0</v>
      </c>
      <c r="BL103" s="24" t="s">
        <v>91</v>
      </c>
      <c r="BM103" s="24" t="s">
        <v>273</v>
      </c>
    </row>
    <row r="104" spans="2:51" s="11" customFormat="1" ht="13.5">
      <c r="B104" s="209"/>
      <c r="C104" s="210"/>
      <c r="D104" s="211" t="s">
        <v>151</v>
      </c>
      <c r="E104" s="212" t="s">
        <v>32</v>
      </c>
      <c r="F104" s="213" t="s">
        <v>432</v>
      </c>
      <c r="G104" s="210"/>
      <c r="H104" s="214">
        <v>70.785</v>
      </c>
      <c r="I104" s="215"/>
      <c r="J104" s="210"/>
      <c r="K104" s="210"/>
      <c r="L104" s="216"/>
      <c r="M104" s="217"/>
      <c r="N104" s="218"/>
      <c r="O104" s="218"/>
      <c r="P104" s="218"/>
      <c r="Q104" s="218"/>
      <c r="R104" s="218"/>
      <c r="S104" s="218"/>
      <c r="T104" s="219"/>
      <c r="AT104" s="220" t="s">
        <v>151</v>
      </c>
      <c r="AU104" s="220" t="s">
        <v>88</v>
      </c>
      <c r="AV104" s="11" t="s">
        <v>85</v>
      </c>
      <c r="AW104" s="11" t="s">
        <v>39</v>
      </c>
      <c r="AX104" s="11" t="s">
        <v>81</v>
      </c>
      <c r="AY104" s="220" t="s">
        <v>141</v>
      </c>
    </row>
    <row r="105" spans="2:65" s="1" customFormat="1" ht="51.6" customHeight="1">
      <c r="B105" s="42"/>
      <c r="C105" s="197" t="s">
        <v>182</v>
      </c>
      <c r="D105" s="197" t="s">
        <v>145</v>
      </c>
      <c r="E105" s="198" t="s">
        <v>276</v>
      </c>
      <c r="F105" s="199" t="s">
        <v>277</v>
      </c>
      <c r="G105" s="200" t="s">
        <v>203</v>
      </c>
      <c r="H105" s="201">
        <v>70.785</v>
      </c>
      <c r="I105" s="202"/>
      <c r="J105" s="203">
        <f>ROUND(I105*H105,2)</f>
        <v>0</v>
      </c>
      <c r="K105" s="199" t="s">
        <v>149</v>
      </c>
      <c r="L105" s="62"/>
      <c r="M105" s="204" t="s">
        <v>32</v>
      </c>
      <c r="N105" s="205" t="s">
        <v>47</v>
      </c>
      <c r="O105" s="43"/>
      <c r="P105" s="206">
        <f>O105*H105</f>
        <v>0</v>
      </c>
      <c r="Q105" s="206">
        <v>0</v>
      </c>
      <c r="R105" s="206">
        <f>Q105*H105</f>
        <v>0</v>
      </c>
      <c r="S105" s="206">
        <v>0.625</v>
      </c>
      <c r="T105" s="207">
        <f>S105*H105</f>
        <v>44.240624999999994</v>
      </c>
      <c r="AR105" s="24" t="s">
        <v>91</v>
      </c>
      <c r="AT105" s="24" t="s">
        <v>145</v>
      </c>
      <c r="AU105" s="24" t="s">
        <v>88</v>
      </c>
      <c r="AY105" s="24" t="s">
        <v>141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24" t="s">
        <v>81</v>
      </c>
      <c r="BK105" s="208">
        <f>ROUND(I105*H105,2)</f>
        <v>0</v>
      </c>
      <c r="BL105" s="24" t="s">
        <v>91</v>
      </c>
      <c r="BM105" s="24" t="s">
        <v>278</v>
      </c>
    </row>
    <row r="106" spans="2:51" s="11" customFormat="1" ht="13.5">
      <c r="B106" s="209"/>
      <c r="C106" s="210"/>
      <c r="D106" s="211" t="s">
        <v>151</v>
      </c>
      <c r="E106" s="212" t="s">
        <v>32</v>
      </c>
      <c r="F106" s="213" t="s">
        <v>432</v>
      </c>
      <c r="G106" s="210"/>
      <c r="H106" s="214">
        <v>70.785</v>
      </c>
      <c r="I106" s="215"/>
      <c r="J106" s="210"/>
      <c r="K106" s="210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151</v>
      </c>
      <c r="AU106" s="220" t="s">
        <v>88</v>
      </c>
      <c r="AV106" s="11" t="s">
        <v>85</v>
      </c>
      <c r="AW106" s="11" t="s">
        <v>39</v>
      </c>
      <c r="AX106" s="11" t="s">
        <v>81</v>
      </c>
      <c r="AY106" s="220" t="s">
        <v>141</v>
      </c>
    </row>
    <row r="107" spans="2:65" s="1" customFormat="1" ht="40.15" customHeight="1">
      <c r="B107" s="42"/>
      <c r="C107" s="197" t="s">
        <v>190</v>
      </c>
      <c r="D107" s="197" t="s">
        <v>145</v>
      </c>
      <c r="E107" s="198" t="s">
        <v>295</v>
      </c>
      <c r="F107" s="199" t="s">
        <v>296</v>
      </c>
      <c r="G107" s="200" t="s">
        <v>250</v>
      </c>
      <c r="H107" s="201">
        <v>24</v>
      </c>
      <c r="I107" s="202"/>
      <c r="J107" s="203">
        <f>ROUND(I107*H107,2)</f>
        <v>0</v>
      </c>
      <c r="K107" s="199" t="s">
        <v>149</v>
      </c>
      <c r="L107" s="62"/>
      <c r="M107" s="204" t="s">
        <v>32</v>
      </c>
      <c r="N107" s="205" t="s">
        <v>47</v>
      </c>
      <c r="O107" s="43"/>
      <c r="P107" s="206">
        <f>O107*H107</f>
        <v>0</v>
      </c>
      <c r="Q107" s="206">
        <v>0</v>
      </c>
      <c r="R107" s="206">
        <f>Q107*H107</f>
        <v>0</v>
      </c>
      <c r="S107" s="206">
        <v>0.205</v>
      </c>
      <c r="T107" s="207">
        <f>S107*H107</f>
        <v>4.92</v>
      </c>
      <c r="AR107" s="24" t="s">
        <v>91</v>
      </c>
      <c r="AT107" s="24" t="s">
        <v>145</v>
      </c>
      <c r="AU107" s="24" t="s">
        <v>88</v>
      </c>
      <c r="AY107" s="24" t="s">
        <v>141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24" t="s">
        <v>81</v>
      </c>
      <c r="BK107" s="208">
        <f>ROUND(I107*H107,2)</f>
        <v>0</v>
      </c>
      <c r="BL107" s="24" t="s">
        <v>91</v>
      </c>
      <c r="BM107" s="24" t="s">
        <v>297</v>
      </c>
    </row>
    <row r="108" spans="2:51" s="11" customFormat="1" ht="13.5">
      <c r="B108" s="209"/>
      <c r="C108" s="210"/>
      <c r="D108" s="211" t="s">
        <v>151</v>
      </c>
      <c r="E108" s="212" t="s">
        <v>32</v>
      </c>
      <c r="F108" s="213" t="s">
        <v>434</v>
      </c>
      <c r="G108" s="210"/>
      <c r="H108" s="214">
        <v>24</v>
      </c>
      <c r="I108" s="215"/>
      <c r="J108" s="210"/>
      <c r="K108" s="210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151</v>
      </c>
      <c r="AU108" s="220" t="s">
        <v>88</v>
      </c>
      <c r="AV108" s="11" t="s">
        <v>85</v>
      </c>
      <c r="AW108" s="11" t="s">
        <v>39</v>
      </c>
      <c r="AX108" s="11" t="s">
        <v>81</v>
      </c>
      <c r="AY108" s="220" t="s">
        <v>141</v>
      </c>
    </row>
    <row r="109" spans="2:65" s="1" customFormat="1" ht="28.9" customHeight="1">
      <c r="B109" s="42"/>
      <c r="C109" s="197" t="s">
        <v>200</v>
      </c>
      <c r="D109" s="197" t="s">
        <v>145</v>
      </c>
      <c r="E109" s="198" t="s">
        <v>303</v>
      </c>
      <c r="F109" s="199" t="s">
        <v>304</v>
      </c>
      <c r="G109" s="200" t="s">
        <v>305</v>
      </c>
      <c r="H109" s="201">
        <v>56.098</v>
      </c>
      <c r="I109" s="202"/>
      <c r="J109" s="203">
        <f>ROUND(I109*H109,2)</f>
        <v>0</v>
      </c>
      <c r="K109" s="199" t="s">
        <v>149</v>
      </c>
      <c r="L109" s="62"/>
      <c r="M109" s="204" t="s">
        <v>32</v>
      </c>
      <c r="N109" s="205" t="s">
        <v>47</v>
      </c>
      <c r="O109" s="43"/>
      <c r="P109" s="206">
        <f>O109*H109</f>
        <v>0</v>
      </c>
      <c r="Q109" s="206">
        <v>0</v>
      </c>
      <c r="R109" s="206">
        <f>Q109*H109</f>
        <v>0</v>
      </c>
      <c r="S109" s="206">
        <v>0</v>
      </c>
      <c r="T109" s="207">
        <f>S109*H109</f>
        <v>0</v>
      </c>
      <c r="AR109" s="24" t="s">
        <v>91</v>
      </c>
      <c r="AT109" s="24" t="s">
        <v>145</v>
      </c>
      <c r="AU109" s="24" t="s">
        <v>88</v>
      </c>
      <c r="AY109" s="24" t="s">
        <v>141</v>
      </c>
      <c r="BE109" s="208">
        <f>IF(N109="základní",J109,0)</f>
        <v>0</v>
      </c>
      <c r="BF109" s="208">
        <f>IF(N109="snížená",J109,0)</f>
        <v>0</v>
      </c>
      <c r="BG109" s="208">
        <f>IF(N109="zákl. přenesená",J109,0)</f>
        <v>0</v>
      </c>
      <c r="BH109" s="208">
        <f>IF(N109="sníž. přenesená",J109,0)</f>
        <v>0</v>
      </c>
      <c r="BI109" s="208">
        <f>IF(N109="nulová",J109,0)</f>
        <v>0</v>
      </c>
      <c r="BJ109" s="24" t="s">
        <v>81</v>
      </c>
      <c r="BK109" s="208">
        <f>ROUND(I109*H109,2)</f>
        <v>0</v>
      </c>
      <c r="BL109" s="24" t="s">
        <v>91</v>
      </c>
      <c r="BM109" s="24" t="s">
        <v>306</v>
      </c>
    </row>
    <row r="110" spans="2:65" s="1" customFormat="1" ht="28.9" customHeight="1">
      <c r="B110" s="42"/>
      <c r="C110" s="197" t="s">
        <v>143</v>
      </c>
      <c r="D110" s="197" t="s">
        <v>145</v>
      </c>
      <c r="E110" s="198" t="s">
        <v>308</v>
      </c>
      <c r="F110" s="199" t="s">
        <v>309</v>
      </c>
      <c r="G110" s="200" t="s">
        <v>305</v>
      </c>
      <c r="H110" s="201">
        <v>673.176</v>
      </c>
      <c r="I110" s="202"/>
      <c r="J110" s="203">
        <f>ROUND(I110*H110,2)</f>
        <v>0</v>
      </c>
      <c r="K110" s="199" t="s">
        <v>149</v>
      </c>
      <c r="L110" s="62"/>
      <c r="M110" s="204" t="s">
        <v>32</v>
      </c>
      <c r="N110" s="205" t="s">
        <v>47</v>
      </c>
      <c r="O110" s="43"/>
      <c r="P110" s="206">
        <f>O110*H110</f>
        <v>0</v>
      </c>
      <c r="Q110" s="206">
        <v>0</v>
      </c>
      <c r="R110" s="206">
        <f>Q110*H110</f>
        <v>0</v>
      </c>
      <c r="S110" s="206">
        <v>0</v>
      </c>
      <c r="T110" s="207">
        <f>S110*H110</f>
        <v>0</v>
      </c>
      <c r="AR110" s="24" t="s">
        <v>91</v>
      </c>
      <c r="AT110" s="24" t="s">
        <v>145</v>
      </c>
      <c r="AU110" s="24" t="s">
        <v>88</v>
      </c>
      <c r="AY110" s="24" t="s">
        <v>141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24" t="s">
        <v>81</v>
      </c>
      <c r="BK110" s="208">
        <f>ROUND(I110*H110,2)</f>
        <v>0</v>
      </c>
      <c r="BL110" s="24" t="s">
        <v>91</v>
      </c>
      <c r="BM110" s="24" t="s">
        <v>310</v>
      </c>
    </row>
    <row r="111" spans="2:51" s="11" customFormat="1" ht="13.5">
      <c r="B111" s="209"/>
      <c r="C111" s="210"/>
      <c r="D111" s="211" t="s">
        <v>151</v>
      </c>
      <c r="E111" s="212" t="s">
        <v>32</v>
      </c>
      <c r="F111" s="213" t="s">
        <v>435</v>
      </c>
      <c r="G111" s="210"/>
      <c r="H111" s="214">
        <v>673.176</v>
      </c>
      <c r="I111" s="215"/>
      <c r="J111" s="210"/>
      <c r="K111" s="210"/>
      <c r="L111" s="216"/>
      <c r="M111" s="217"/>
      <c r="N111" s="218"/>
      <c r="O111" s="218"/>
      <c r="P111" s="218"/>
      <c r="Q111" s="218"/>
      <c r="R111" s="218"/>
      <c r="S111" s="218"/>
      <c r="T111" s="219"/>
      <c r="AT111" s="220" t="s">
        <v>151</v>
      </c>
      <c r="AU111" s="220" t="s">
        <v>88</v>
      </c>
      <c r="AV111" s="11" t="s">
        <v>85</v>
      </c>
      <c r="AW111" s="11" t="s">
        <v>39</v>
      </c>
      <c r="AX111" s="11" t="s">
        <v>81</v>
      </c>
      <c r="AY111" s="220" t="s">
        <v>141</v>
      </c>
    </row>
    <row r="112" spans="2:65" s="1" customFormat="1" ht="20.45" customHeight="1">
      <c r="B112" s="42"/>
      <c r="C112" s="197" t="s">
        <v>165</v>
      </c>
      <c r="D112" s="197" t="s">
        <v>145</v>
      </c>
      <c r="E112" s="198" t="s">
        <v>313</v>
      </c>
      <c r="F112" s="199" t="s">
        <v>314</v>
      </c>
      <c r="G112" s="200" t="s">
        <v>305</v>
      </c>
      <c r="H112" s="201">
        <v>49.161</v>
      </c>
      <c r="I112" s="202"/>
      <c r="J112" s="203">
        <f>ROUND(I112*H112,2)</f>
        <v>0</v>
      </c>
      <c r="K112" s="199" t="s">
        <v>149</v>
      </c>
      <c r="L112" s="62"/>
      <c r="M112" s="204" t="s">
        <v>32</v>
      </c>
      <c r="N112" s="205" t="s">
        <v>47</v>
      </c>
      <c r="O112" s="43"/>
      <c r="P112" s="206">
        <f>O112*H112</f>
        <v>0</v>
      </c>
      <c r="Q112" s="206">
        <v>0</v>
      </c>
      <c r="R112" s="206">
        <f>Q112*H112</f>
        <v>0</v>
      </c>
      <c r="S112" s="206">
        <v>0</v>
      </c>
      <c r="T112" s="207">
        <f>S112*H112</f>
        <v>0</v>
      </c>
      <c r="AR112" s="24" t="s">
        <v>91</v>
      </c>
      <c r="AT112" s="24" t="s">
        <v>145</v>
      </c>
      <c r="AU112" s="24" t="s">
        <v>88</v>
      </c>
      <c r="AY112" s="24" t="s">
        <v>141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24" t="s">
        <v>81</v>
      </c>
      <c r="BK112" s="208">
        <f>ROUND(I112*H112,2)</f>
        <v>0</v>
      </c>
      <c r="BL112" s="24" t="s">
        <v>91</v>
      </c>
      <c r="BM112" s="24" t="s">
        <v>315</v>
      </c>
    </row>
    <row r="113" spans="2:51" s="11" customFormat="1" ht="13.5">
      <c r="B113" s="209"/>
      <c r="C113" s="210"/>
      <c r="D113" s="211" t="s">
        <v>151</v>
      </c>
      <c r="E113" s="212" t="s">
        <v>32</v>
      </c>
      <c r="F113" s="213" t="s">
        <v>436</v>
      </c>
      <c r="G113" s="210"/>
      <c r="H113" s="214">
        <v>49.161</v>
      </c>
      <c r="I113" s="215"/>
      <c r="J113" s="210"/>
      <c r="K113" s="210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151</v>
      </c>
      <c r="AU113" s="220" t="s">
        <v>88</v>
      </c>
      <c r="AV113" s="11" t="s">
        <v>85</v>
      </c>
      <c r="AW113" s="11" t="s">
        <v>39</v>
      </c>
      <c r="AX113" s="11" t="s">
        <v>81</v>
      </c>
      <c r="AY113" s="220" t="s">
        <v>141</v>
      </c>
    </row>
    <row r="114" spans="2:65" s="1" customFormat="1" ht="28.9" customHeight="1">
      <c r="B114" s="42"/>
      <c r="C114" s="197" t="s">
        <v>220</v>
      </c>
      <c r="D114" s="197" t="s">
        <v>145</v>
      </c>
      <c r="E114" s="198" t="s">
        <v>318</v>
      </c>
      <c r="F114" s="199" t="s">
        <v>319</v>
      </c>
      <c r="G114" s="200" t="s">
        <v>305</v>
      </c>
      <c r="H114" s="201">
        <v>6.937</v>
      </c>
      <c r="I114" s="202"/>
      <c r="J114" s="203">
        <f>ROUND(I114*H114,2)</f>
        <v>0</v>
      </c>
      <c r="K114" s="199" t="s">
        <v>149</v>
      </c>
      <c r="L114" s="62"/>
      <c r="M114" s="204" t="s">
        <v>32</v>
      </c>
      <c r="N114" s="268" t="s">
        <v>47</v>
      </c>
      <c r="O114" s="269"/>
      <c r="P114" s="270">
        <f>O114*H114</f>
        <v>0</v>
      </c>
      <c r="Q114" s="270">
        <v>0</v>
      </c>
      <c r="R114" s="270">
        <f>Q114*H114</f>
        <v>0</v>
      </c>
      <c r="S114" s="270">
        <v>0</v>
      </c>
      <c r="T114" s="271">
        <f>S114*H114</f>
        <v>0</v>
      </c>
      <c r="AR114" s="24" t="s">
        <v>91</v>
      </c>
      <c r="AT114" s="24" t="s">
        <v>145</v>
      </c>
      <c r="AU114" s="24" t="s">
        <v>88</v>
      </c>
      <c r="AY114" s="24" t="s">
        <v>141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24" t="s">
        <v>81</v>
      </c>
      <c r="BK114" s="208">
        <f>ROUND(I114*H114,2)</f>
        <v>0</v>
      </c>
      <c r="BL114" s="24" t="s">
        <v>91</v>
      </c>
      <c r="BM114" s="24" t="s">
        <v>320</v>
      </c>
    </row>
    <row r="115" spans="2:12" s="1" customFormat="1" ht="6.95" customHeight="1">
      <c r="B115" s="57"/>
      <c r="C115" s="58"/>
      <c r="D115" s="58"/>
      <c r="E115" s="58"/>
      <c r="F115" s="58"/>
      <c r="G115" s="58"/>
      <c r="H115" s="58"/>
      <c r="I115" s="141"/>
      <c r="J115" s="58"/>
      <c r="K115" s="58"/>
      <c r="L115" s="62"/>
    </row>
  </sheetData>
  <sheetProtection algorithmName="SHA-512" hashValue="X9OL3F1+PdsCcIgSSJV5KGB5ueIwg0OS3BtbjoHCUeLFkMx8eFJeaV9l4/zI3We+Oq+yVGppxKVry8eYTc5phw==" saltValue="GZP4YFf8A716Ur0t7kKXgw==" spinCount="100000" sheet="1" objects="1" scenarios="1" formatCells="0" formatColumns="0" formatRows="0" sort="0" autoFilter="0"/>
  <autoFilter ref="C81:K114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77" activePane="bottomLeft" state="frozen"/>
      <selection pane="bottomLeft" activeCell="H81" sqref="H8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71.5" style="0" customWidth="1"/>
    <col min="7" max="7" width="7.5" style="0" customWidth="1"/>
    <col min="8" max="8" width="18.5" style="0" customWidth="1"/>
    <col min="9" max="9" width="10.83203125" style="112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100</v>
      </c>
      <c r="G1" s="392" t="s">
        <v>101</v>
      </c>
      <c r="H1" s="392"/>
      <c r="I1" s="116"/>
      <c r="J1" s="115" t="s">
        <v>102</v>
      </c>
      <c r="K1" s="114" t="s">
        <v>103</v>
      </c>
      <c r="L1" s="115" t="s">
        <v>104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4" t="s">
        <v>99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85</v>
      </c>
    </row>
    <row r="4" spans="2:46" ht="36.95" customHeight="1">
      <c r="B4" s="28"/>
      <c r="C4" s="29"/>
      <c r="D4" s="30" t="s">
        <v>105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20.45" customHeight="1">
      <c r="B7" s="28"/>
      <c r="C7" s="29"/>
      <c r="D7" s="29"/>
      <c r="E7" s="393" t="str">
        <f>'Rekapitulace stavby'!K6</f>
        <v>ZŠ a MŠ Kosmonautů 177,Děčín - ÚPRAVA ZAHRADY MŠ</v>
      </c>
      <c r="F7" s="394"/>
      <c r="G7" s="394"/>
      <c r="H7" s="394"/>
      <c r="I7" s="118"/>
      <c r="J7" s="29"/>
      <c r="K7" s="31"/>
    </row>
    <row r="8" spans="2:11" s="1" customFormat="1" ht="15">
      <c r="B8" s="42"/>
      <c r="C8" s="43"/>
      <c r="D8" s="37" t="s">
        <v>106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5" t="s">
        <v>437</v>
      </c>
      <c r="F9" s="396"/>
      <c r="G9" s="396"/>
      <c r="H9" s="396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21</v>
      </c>
      <c r="G11" s="43"/>
      <c r="H11" s="43"/>
      <c r="I11" s="120" t="s">
        <v>22</v>
      </c>
      <c r="J11" s="35" t="s">
        <v>23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0" t="s">
        <v>26</v>
      </c>
      <c r="J12" s="121" t="str">
        <f>'Rekapitulace stavby'!AN8</f>
        <v>3.4.2017</v>
      </c>
      <c r="K12" s="46"/>
    </row>
    <row r="13" spans="2:11" s="1" customFormat="1" ht="21.75" customHeight="1">
      <c r="B13" s="42"/>
      <c r="C13" s="43"/>
      <c r="D13" s="43"/>
      <c r="E13" s="43"/>
      <c r="F13" s="43"/>
      <c r="G13" s="43"/>
      <c r="H13" s="43"/>
      <c r="I13" s="122" t="s">
        <v>28</v>
      </c>
      <c r="J13" s="39" t="s">
        <v>29</v>
      </c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20" t="s">
        <v>31</v>
      </c>
      <c r="J14" s="35" t="s">
        <v>32</v>
      </c>
      <c r="K14" s="46"/>
    </row>
    <row r="15" spans="2:11" s="1" customFormat="1" ht="18" customHeight="1">
      <c r="B15" s="42"/>
      <c r="C15" s="43"/>
      <c r="D15" s="43"/>
      <c r="E15" s="35" t="s">
        <v>33</v>
      </c>
      <c r="F15" s="43"/>
      <c r="G15" s="43"/>
      <c r="H15" s="43"/>
      <c r="I15" s="120" t="s">
        <v>34</v>
      </c>
      <c r="J15" s="35" t="s">
        <v>32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35</v>
      </c>
      <c r="E17" s="43"/>
      <c r="F17" s="43"/>
      <c r="G17" s="43"/>
      <c r="H17" s="43"/>
      <c r="I17" s="120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34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37</v>
      </c>
      <c r="E20" s="43"/>
      <c r="F20" s="43"/>
      <c r="G20" s="43"/>
      <c r="H20" s="43"/>
      <c r="I20" s="120" t="s">
        <v>31</v>
      </c>
      <c r="J20" s="35" t="s">
        <v>32</v>
      </c>
      <c r="K20" s="46"/>
    </row>
    <row r="21" spans="2:11" s="1" customFormat="1" ht="18" customHeight="1">
      <c r="B21" s="42"/>
      <c r="C21" s="43"/>
      <c r="D21" s="43"/>
      <c r="E21" s="35" t="s">
        <v>38</v>
      </c>
      <c r="F21" s="43"/>
      <c r="G21" s="43"/>
      <c r="H21" s="43"/>
      <c r="I21" s="120" t="s">
        <v>34</v>
      </c>
      <c r="J21" s="35" t="s">
        <v>32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40</v>
      </c>
      <c r="E23" s="43"/>
      <c r="F23" s="43"/>
      <c r="G23" s="43"/>
      <c r="H23" s="43"/>
      <c r="I23" s="119"/>
      <c r="J23" s="43"/>
      <c r="K23" s="46"/>
    </row>
    <row r="24" spans="2:11" s="6" customFormat="1" ht="69" customHeight="1">
      <c r="B24" s="123"/>
      <c r="C24" s="124"/>
      <c r="D24" s="124"/>
      <c r="E24" s="361" t="s">
        <v>41</v>
      </c>
      <c r="F24" s="361"/>
      <c r="G24" s="361"/>
      <c r="H24" s="361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42</v>
      </c>
      <c r="E27" s="43"/>
      <c r="F27" s="43"/>
      <c r="G27" s="43"/>
      <c r="H27" s="43"/>
      <c r="I27" s="119"/>
      <c r="J27" s="130">
        <f>ROUND(J78,2)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44</v>
      </c>
      <c r="G29" s="43"/>
      <c r="H29" s="43"/>
      <c r="I29" s="131" t="s">
        <v>43</v>
      </c>
      <c r="J29" s="47" t="s">
        <v>45</v>
      </c>
      <c r="K29" s="46"/>
    </row>
    <row r="30" spans="2:11" s="1" customFormat="1" ht="14.45" customHeight="1">
      <c r="B30" s="42"/>
      <c r="C30" s="43"/>
      <c r="D30" s="50" t="s">
        <v>46</v>
      </c>
      <c r="E30" s="50" t="s">
        <v>47</v>
      </c>
      <c r="F30" s="132">
        <f>ROUND(SUM(BE78:BE81),2)</f>
        <v>0</v>
      </c>
      <c r="G30" s="43"/>
      <c r="H30" s="43"/>
      <c r="I30" s="133">
        <v>0.21</v>
      </c>
      <c r="J30" s="132">
        <f>ROUND(ROUND((SUM(BE78:BE81)),2)*I30,2)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48</v>
      </c>
      <c r="F31" s="132">
        <f>ROUND(SUM(BF78:BF81),2)</f>
        <v>0</v>
      </c>
      <c r="G31" s="43"/>
      <c r="H31" s="43"/>
      <c r="I31" s="133">
        <v>0.15</v>
      </c>
      <c r="J31" s="132">
        <f>ROUND(ROUND((SUM(BF78:BF81)),2)*I31,2)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49</v>
      </c>
      <c r="F32" s="132">
        <f>ROUND(SUM(BG78:BG81),2)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50</v>
      </c>
      <c r="F33" s="132">
        <f>ROUND(SUM(BH78:BH81),2)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51</v>
      </c>
      <c r="F34" s="132">
        <f>ROUND(SUM(BI78:BI81),2)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4"/>
      <c r="D36" s="135" t="s">
        <v>52</v>
      </c>
      <c r="E36" s="80"/>
      <c r="F36" s="80"/>
      <c r="G36" s="136" t="s">
        <v>53</v>
      </c>
      <c r="H36" s="137" t="s">
        <v>54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2"/>
      <c r="C42" s="30" t="s">
        <v>108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20.45" customHeight="1">
      <c r="B45" s="42"/>
      <c r="C45" s="43"/>
      <c r="D45" s="43"/>
      <c r="E45" s="393" t="str">
        <f>E7</f>
        <v>ZŠ a MŠ Kosmonautů 177,Děčín - ÚPRAVA ZAHRADY MŠ</v>
      </c>
      <c r="F45" s="394"/>
      <c r="G45" s="394"/>
      <c r="H45" s="394"/>
      <c r="I45" s="119"/>
      <c r="J45" s="43"/>
      <c r="K45" s="46"/>
    </row>
    <row r="46" spans="2:11" s="1" customFormat="1" ht="14.45" customHeight="1">
      <c r="B46" s="42"/>
      <c r="C46" s="37" t="s">
        <v>106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22.15" customHeight="1">
      <c r="B47" s="42"/>
      <c r="C47" s="43"/>
      <c r="D47" s="43"/>
      <c r="E47" s="395" t="str">
        <f>E9</f>
        <v>6 - VEDLEJŠÍ ROZPOČTOVÉ NÁKLADY</v>
      </c>
      <c r="F47" s="396"/>
      <c r="G47" s="396"/>
      <c r="H47" s="396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DĚČÍN BŘEZINY</v>
      </c>
      <c r="G49" s="43"/>
      <c r="H49" s="43"/>
      <c r="I49" s="120" t="s">
        <v>26</v>
      </c>
      <c r="J49" s="121" t="str">
        <f>IF(J12="","",J12)</f>
        <v>3.4.2017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5">
      <c r="B51" s="42"/>
      <c r="C51" s="37" t="s">
        <v>30</v>
      </c>
      <c r="D51" s="43"/>
      <c r="E51" s="43"/>
      <c r="F51" s="35" t="str">
        <f>E15</f>
        <v>ZŠ a MŠ Kosmonautů 177, Děčín 27</v>
      </c>
      <c r="G51" s="43"/>
      <c r="H51" s="43"/>
      <c r="I51" s="120" t="s">
        <v>37</v>
      </c>
      <c r="J51" s="35" t="str">
        <f>E21</f>
        <v>bez DPH</v>
      </c>
      <c r="K51" s="46"/>
    </row>
    <row r="52" spans="2:11" s="1" customFormat="1" ht="14.45" customHeight="1">
      <c r="B52" s="42"/>
      <c r="C52" s="37" t="s">
        <v>35</v>
      </c>
      <c r="D52" s="43"/>
      <c r="E52" s="43"/>
      <c r="F52" s="35" t="str">
        <f>IF(E18="","",E18)</f>
        <v/>
      </c>
      <c r="G52" s="43"/>
      <c r="H52" s="43"/>
      <c r="I52" s="119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6" t="s">
        <v>109</v>
      </c>
      <c r="D54" s="134"/>
      <c r="E54" s="134"/>
      <c r="F54" s="134"/>
      <c r="G54" s="134"/>
      <c r="H54" s="134"/>
      <c r="I54" s="147"/>
      <c r="J54" s="148" t="s">
        <v>110</v>
      </c>
      <c r="K54" s="149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50" t="s">
        <v>111</v>
      </c>
      <c r="D56" s="43"/>
      <c r="E56" s="43"/>
      <c r="F56" s="43"/>
      <c r="G56" s="43"/>
      <c r="H56" s="43"/>
      <c r="I56" s="119"/>
      <c r="J56" s="130">
        <f>J78</f>
        <v>0</v>
      </c>
      <c r="K56" s="46"/>
      <c r="AU56" s="24" t="s">
        <v>112</v>
      </c>
    </row>
    <row r="57" spans="2:11" s="7" customFormat="1" ht="24.95" customHeight="1">
      <c r="B57" s="151"/>
      <c r="C57" s="152"/>
      <c r="D57" s="153" t="s">
        <v>438</v>
      </c>
      <c r="E57" s="154"/>
      <c r="F57" s="154"/>
      <c r="G57" s="154"/>
      <c r="H57" s="154"/>
      <c r="I57" s="155"/>
      <c r="J57" s="156">
        <f>J79</f>
        <v>0</v>
      </c>
      <c r="K57" s="157"/>
    </row>
    <row r="58" spans="2:11" s="8" customFormat="1" ht="19.9" customHeight="1">
      <c r="B58" s="158"/>
      <c r="C58" s="159"/>
      <c r="D58" s="160" t="s">
        <v>439</v>
      </c>
      <c r="E58" s="161"/>
      <c r="F58" s="161"/>
      <c r="G58" s="161"/>
      <c r="H58" s="161"/>
      <c r="I58" s="162"/>
      <c r="J58" s="163">
        <f>J80</f>
        <v>0</v>
      </c>
      <c r="K58" s="164"/>
    </row>
    <row r="59" spans="2:11" s="1" customFormat="1" ht="21.75" customHeight="1">
      <c r="B59" s="42"/>
      <c r="C59" s="43"/>
      <c r="D59" s="43"/>
      <c r="E59" s="43"/>
      <c r="F59" s="43"/>
      <c r="G59" s="43"/>
      <c r="H59" s="43"/>
      <c r="I59" s="119"/>
      <c r="J59" s="43"/>
      <c r="K59" s="46"/>
    </row>
    <row r="60" spans="2:11" s="1" customFormat="1" ht="6.95" customHeight="1">
      <c r="B60" s="57"/>
      <c r="C60" s="58"/>
      <c r="D60" s="58"/>
      <c r="E60" s="58"/>
      <c r="F60" s="58"/>
      <c r="G60" s="58"/>
      <c r="H60" s="58"/>
      <c r="I60" s="141"/>
      <c r="J60" s="58"/>
      <c r="K60" s="59"/>
    </row>
    <row r="64" spans="2:12" s="1" customFormat="1" ht="6.95" customHeight="1">
      <c r="B64" s="60"/>
      <c r="C64" s="61"/>
      <c r="D64" s="61"/>
      <c r="E64" s="61"/>
      <c r="F64" s="61"/>
      <c r="G64" s="61"/>
      <c r="H64" s="61"/>
      <c r="I64" s="144"/>
      <c r="J64" s="61"/>
      <c r="K64" s="61"/>
      <c r="L64" s="62"/>
    </row>
    <row r="65" spans="2:12" s="1" customFormat="1" ht="36.95" customHeight="1">
      <c r="B65" s="42"/>
      <c r="C65" s="63" t="s">
        <v>125</v>
      </c>
      <c r="D65" s="64"/>
      <c r="E65" s="64"/>
      <c r="F65" s="64"/>
      <c r="G65" s="64"/>
      <c r="H65" s="64"/>
      <c r="I65" s="165"/>
      <c r="J65" s="64"/>
      <c r="K65" s="64"/>
      <c r="L65" s="62"/>
    </row>
    <row r="66" spans="2:12" s="1" customFormat="1" ht="6.95" customHeight="1">
      <c r="B66" s="42"/>
      <c r="C66" s="64"/>
      <c r="D66" s="64"/>
      <c r="E66" s="64"/>
      <c r="F66" s="64"/>
      <c r="G66" s="64"/>
      <c r="H66" s="64"/>
      <c r="I66" s="165"/>
      <c r="J66" s="64"/>
      <c r="K66" s="64"/>
      <c r="L66" s="62"/>
    </row>
    <row r="67" spans="2:12" s="1" customFormat="1" ht="14.45" customHeight="1">
      <c r="B67" s="42"/>
      <c r="C67" s="66" t="s">
        <v>18</v>
      </c>
      <c r="D67" s="64"/>
      <c r="E67" s="64"/>
      <c r="F67" s="64"/>
      <c r="G67" s="64"/>
      <c r="H67" s="64"/>
      <c r="I67" s="165"/>
      <c r="J67" s="64"/>
      <c r="K67" s="64"/>
      <c r="L67" s="62"/>
    </row>
    <row r="68" spans="2:12" s="1" customFormat="1" ht="20.45" customHeight="1">
      <c r="B68" s="42"/>
      <c r="C68" s="64"/>
      <c r="D68" s="64"/>
      <c r="E68" s="389" t="str">
        <f>E7</f>
        <v>ZŠ a MŠ Kosmonautů 177,Děčín - ÚPRAVA ZAHRADY MŠ</v>
      </c>
      <c r="F68" s="390"/>
      <c r="G68" s="390"/>
      <c r="H68" s="390"/>
      <c r="I68" s="165"/>
      <c r="J68" s="64"/>
      <c r="K68" s="64"/>
      <c r="L68" s="62"/>
    </row>
    <row r="69" spans="2:12" s="1" customFormat="1" ht="14.45" customHeight="1">
      <c r="B69" s="42"/>
      <c r="C69" s="66" t="s">
        <v>106</v>
      </c>
      <c r="D69" s="64"/>
      <c r="E69" s="64"/>
      <c r="F69" s="64"/>
      <c r="G69" s="64"/>
      <c r="H69" s="64"/>
      <c r="I69" s="165"/>
      <c r="J69" s="64"/>
      <c r="K69" s="64"/>
      <c r="L69" s="62"/>
    </row>
    <row r="70" spans="2:12" s="1" customFormat="1" ht="22.15" customHeight="1">
      <c r="B70" s="42"/>
      <c r="C70" s="64"/>
      <c r="D70" s="64"/>
      <c r="E70" s="379" t="str">
        <f>E9</f>
        <v>6 - VEDLEJŠÍ ROZPOČTOVÉ NÁKLADY</v>
      </c>
      <c r="F70" s="391"/>
      <c r="G70" s="391"/>
      <c r="H70" s="391"/>
      <c r="I70" s="165"/>
      <c r="J70" s="64"/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65"/>
      <c r="J71" s="64"/>
      <c r="K71" s="64"/>
      <c r="L71" s="62"/>
    </row>
    <row r="72" spans="2:12" s="1" customFormat="1" ht="18" customHeight="1">
      <c r="B72" s="42"/>
      <c r="C72" s="66" t="s">
        <v>24</v>
      </c>
      <c r="D72" s="64"/>
      <c r="E72" s="64"/>
      <c r="F72" s="166" t="str">
        <f>F12</f>
        <v>DĚČÍN BŘEZINY</v>
      </c>
      <c r="G72" s="64"/>
      <c r="H72" s="64"/>
      <c r="I72" s="167" t="s">
        <v>26</v>
      </c>
      <c r="J72" s="74" t="str">
        <f>IF(J12="","",J12)</f>
        <v>3.4.2017</v>
      </c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65"/>
      <c r="J73" s="64"/>
      <c r="K73" s="64"/>
      <c r="L73" s="62"/>
    </row>
    <row r="74" spans="2:12" s="1" customFormat="1" ht="15">
      <c r="B74" s="42"/>
      <c r="C74" s="66" t="s">
        <v>30</v>
      </c>
      <c r="D74" s="64"/>
      <c r="E74" s="64"/>
      <c r="F74" s="166" t="str">
        <f>E15</f>
        <v>ZŠ a MŠ Kosmonautů 177, Děčín 27</v>
      </c>
      <c r="G74" s="64"/>
      <c r="H74" s="64"/>
      <c r="I74" s="167" t="s">
        <v>37</v>
      </c>
      <c r="J74" s="166" t="str">
        <f>E21</f>
        <v>bez DPH</v>
      </c>
      <c r="K74" s="64"/>
      <c r="L74" s="62"/>
    </row>
    <row r="75" spans="2:12" s="1" customFormat="1" ht="14.45" customHeight="1">
      <c r="B75" s="42"/>
      <c r="C75" s="66" t="s">
        <v>35</v>
      </c>
      <c r="D75" s="64"/>
      <c r="E75" s="64"/>
      <c r="F75" s="166" t="str">
        <f>IF(E18="","",E18)</f>
        <v/>
      </c>
      <c r="G75" s="64"/>
      <c r="H75" s="64"/>
      <c r="I75" s="165"/>
      <c r="J75" s="64"/>
      <c r="K75" s="64"/>
      <c r="L75" s="62"/>
    </row>
    <row r="76" spans="2:12" s="1" customFormat="1" ht="10.35" customHeight="1">
      <c r="B76" s="42"/>
      <c r="C76" s="64"/>
      <c r="D76" s="64"/>
      <c r="E76" s="64"/>
      <c r="F76" s="64"/>
      <c r="G76" s="64"/>
      <c r="H76" s="64"/>
      <c r="I76" s="165"/>
      <c r="J76" s="64"/>
      <c r="K76" s="64"/>
      <c r="L76" s="62"/>
    </row>
    <row r="77" spans="2:20" s="9" customFormat="1" ht="29.25" customHeight="1">
      <c r="B77" s="168"/>
      <c r="C77" s="169" t="s">
        <v>126</v>
      </c>
      <c r="D77" s="170" t="s">
        <v>61</v>
      </c>
      <c r="E77" s="170" t="s">
        <v>57</v>
      </c>
      <c r="F77" s="170" t="s">
        <v>127</v>
      </c>
      <c r="G77" s="170" t="s">
        <v>128</v>
      </c>
      <c r="H77" s="170" t="s">
        <v>129</v>
      </c>
      <c r="I77" s="171" t="s">
        <v>130</v>
      </c>
      <c r="J77" s="170" t="s">
        <v>110</v>
      </c>
      <c r="K77" s="172" t="s">
        <v>131</v>
      </c>
      <c r="L77" s="173"/>
      <c r="M77" s="82" t="s">
        <v>132</v>
      </c>
      <c r="N77" s="83" t="s">
        <v>46</v>
      </c>
      <c r="O77" s="83" t="s">
        <v>133</v>
      </c>
      <c r="P77" s="83" t="s">
        <v>134</v>
      </c>
      <c r="Q77" s="83" t="s">
        <v>135</v>
      </c>
      <c r="R77" s="83" t="s">
        <v>136</v>
      </c>
      <c r="S77" s="83" t="s">
        <v>137</v>
      </c>
      <c r="T77" s="84" t="s">
        <v>138</v>
      </c>
    </row>
    <row r="78" spans="2:63" s="1" customFormat="1" ht="29.25" customHeight="1">
      <c r="B78" s="42"/>
      <c r="C78" s="88" t="s">
        <v>111</v>
      </c>
      <c r="D78" s="64"/>
      <c r="E78" s="64"/>
      <c r="F78" s="64"/>
      <c r="G78" s="64"/>
      <c r="H78" s="64"/>
      <c r="I78" s="165"/>
      <c r="J78" s="174">
        <f>BK78</f>
        <v>0</v>
      </c>
      <c r="K78" s="64"/>
      <c r="L78" s="62"/>
      <c r="M78" s="85"/>
      <c r="N78" s="86"/>
      <c r="O78" s="86"/>
      <c r="P78" s="175">
        <f>P79</f>
        <v>0</v>
      </c>
      <c r="Q78" s="86"/>
      <c r="R78" s="175">
        <f>R79</f>
        <v>0</v>
      </c>
      <c r="S78" s="86"/>
      <c r="T78" s="176">
        <f>T79</f>
        <v>0</v>
      </c>
      <c r="AT78" s="24" t="s">
        <v>75</v>
      </c>
      <c r="AU78" s="24" t="s">
        <v>112</v>
      </c>
      <c r="BK78" s="177">
        <f>BK79</f>
        <v>0</v>
      </c>
    </row>
    <row r="79" spans="2:63" s="10" customFormat="1" ht="37.35" customHeight="1">
      <c r="B79" s="178"/>
      <c r="C79" s="179"/>
      <c r="D79" s="180" t="s">
        <v>75</v>
      </c>
      <c r="E79" s="181" t="s">
        <v>440</v>
      </c>
      <c r="F79" s="181" t="s">
        <v>441</v>
      </c>
      <c r="G79" s="179"/>
      <c r="H79" s="179"/>
      <c r="I79" s="182"/>
      <c r="J79" s="183">
        <f>BK79</f>
        <v>0</v>
      </c>
      <c r="K79" s="179"/>
      <c r="L79" s="184"/>
      <c r="M79" s="185"/>
      <c r="N79" s="186"/>
      <c r="O79" s="186"/>
      <c r="P79" s="187">
        <f>P80</f>
        <v>0</v>
      </c>
      <c r="Q79" s="186"/>
      <c r="R79" s="187">
        <f>R80</f>
        <v>0</v>
      </c>
      <c r="S79" s="186"/>
      <c r="T79" s="188">
        <f>T80</f>
        <v>0</v>
      </c>
      <c r="AR79" s="189" t="s">
        <v>94</v>
      </c>
      <c r="AT79" s="190" t="s">
        <v>75</v>
      </c>
      <c r="AU79" s="190" t="s">
        <v>76</v>
      </c>
      <c r="AY79" s="189" t="s">
        <v>141</v>
      </c>
      <c r="BK79" s="191">
        <f>BK80</f>
        <v>0</v>
      </c>
    </row>
    <row r="80" spans="2:63" s="10" customFormat="1" ht="19.9" customHeight="1">
      <c r="B80" s="178"/>
      <c r="C80" s="179"/>
      <c r="D80" s="194" t="s">
        <v>75</v>
      </c>
      <c r="E80" s="195" t="s">
        <v>442</v>
      </c>
      <c r="F80" s="195" t="s">
        <v>443</v>
      </c>
      <c r="G80" s="179"/>
      <c r="H80" s="179"/>
      <c r="I80" s="182"/>
      <c r="J80" s="196">
        <f>BK80</f>
        <v>0</v>
      </c>
      <c r="K80" s="179"/>
      <c r="L80" s="184"/>
      <c r="M80" s="185"/>
      <c r="N80" s="186"/>
      <c r="O80" s="186"/>
      <c r="P80" s="187">
        <f>P81</f>
        <v>0</v>
      </c>
      <c r="Q80" s="186"/>
      <c r="R80" s="187">
        <f>R81</f>
        <v>0</v>
      </c>
      <c r="S80" s="186"/>
      <c r="T80" s="188">
        <f>T81</f>
        <v>0</v>
      </c>
      <c r="AR80" s="189" t="s">
        <v>94</v>
      </c>
      <c r="AT80" s="190" t="s">
        <v>75</v>
      </c>
      <c r="AU80" s="190" t="s">
        <v>81</v>
      </c>
      <c r="AY80" s="189" t="s">
        <v>141</v>
      </c>
      <c r="BK80" s="191">
        <f>BK81</f>
        <v>0</v>
      </c>
    </row>
    <row r="81" spans="2:65" s="1" customFormat="1" ht="20.45" customHeight="1">
      <c r="B81" s="42"/>
      <c r="C81" s="197" t="s">
        <v>81</v>
      </c>
      <c r="D81" s="197" t="s">
        <v>145</v>
      </c>
      <c r="E81" s="198" t="s">
        <v>444</v>
      </c>
      <c r="F81" s="199" t="s">
        <v>445</v>
      </c>
      <c r="G81" s="200" t="s">
        <v>446</v>
      </c>
      <c r="H81" s="272"/>
      <c r="I81" s="202">
        <v>2</v>
      </c>
      <c r="J81" s="203">
        <f>ROUND(I81*H81,2)</f>
        <v>0</v>
      </c>
      <c r="K81" s="199" t="s">
        <v>149</v>
      </c>
      <c r="L81" s="62"/>
      <c r="M81" s="204" t="s">
        <v>32</v>
      </c>
      <c r="N81" s="268" t="s">
        <v>47</v>
      </c>
      <c r="O81" s="269"/>
      <c r="P81" s="270">
        <f>O81*H81</f>
        <v>0</v>
      </c>
      <c r="Q81" s="270">
        <v>0</v>
      </c>
      <c r="R81" s="270">
        <f>Q81*H81</f>
        <v>0</v>
      </c>
      <c r="S81" s="270">
        <v>0</v>
      </c>
      <c r="T81" s="271">
        <f>S81*H81</f>
        <v>0</v>
      </c>
      <c r="AR81" s="24" t="s">
        <v>447</v>
      </c>
      <c r="AT81" s="24" t="s">
        <v>145</v>
      </c>
      <c r="AU81" s="24" t="s">
        <v>85</v>
      </c>
      <c r="AY81" s="24" t="s">
        <v>141</v>
      </c>
      <c r="BE81" s="208">
        <f>IF(N81="základní",J81,0)</f>
        <v>0</v>
      </c>
      <c r="BF81" s="208">
        <f>IF(N81="snížená",J81,0)</f>
        <v>0</v>
      </c>
      <c r="BG81" s="208">
        <f>IF(N81="zákl. přenesená",J81,0)</f>
        <v>0</v>
      </c>
      <c r="BH81" s="208">
        <f>IF(N81="sníž. přenesená",J81,0)</f>
        <v>0</v>
      </c>
      <c r="BI81" s="208">
        <f>IF(N81="nulová",J81,0)</f>
        <v>0</v>
      </c>
      <c r="BJ81" s="24" t="s">
        <v>81</v>
      </c>
      <c r="BK81" s="208">
        <f>ROUND(I81*H81,2)</f>
        <v>0</v>
      </c>
      <c r="BL81" s="24" t="s">
        <v>447</v>
      </c>
      <c r="BM81" s="24" t="s">
        <v>448</v>
      </c>
    </row>
    <row r="82" spans="2:12" s="1" customFormat="1" ht="6.95" customHeight="1">
      <c r="B82" s="57"/>
      <c r="C82" s="58"/>
      <c r="D82" s="58"/>
      <c r="E82" s="58"/>
      <c r="F82" s="58"/>
      <c r="G82" s="58"/>
      <c r="H82" s="58"/>
      <c r="I82" s="141"/>
      <c r="J82" s="58"/>
      <c r="K82" s="58"/>
      <c r="L82" s="62"/>
    </row>
  </sheetData>
  <sheetProtection algorithmName="SHA-512" hashValue="IBpPc8yQYj6bT4/3ojq48YXgQ/CTddQWo+IDF5WS7Pg05CBePB4mar41A1K6ZrfbKe0wBQSUhiiovo//B1xHmQ==" saltValue="CxuStXzPE6+1JhmKSzc0bA==" spinCount="100000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3" customWidth="1"/>
    <col min="2" max="2" width="1.66796875" style="273" customWidth="1"/>
    <col min="3" max="4" width="5" style="273" customWidth="1"/>
    <col min="5" max="5" width="11.66015625" style="273" customWidth="1"/>
    <col min="6" max="6" width="9.16015625" style="273" customWidth="1"/>
    <col min="7" max="7" width="5" style="273" customWidth="1"/>
    <col min="8" max="8" width="77.83203125" style="273" customWidth="1"/>
    <col min="9" max="10" width="20" style="273" customWidth="1"/>
    <col min="11" max="11" width="1.66796875" style="273" customWidth="1"/>
  </cols>
  <sheetData>
    <row r="1" ht="37.5" customHeight="1"/>
    <row r="2" spans="2:1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5" customFormat="1" ht="45" customHeight="1">
      <c r="B3" s="277"/>
      <c r="C3" s="397" t="s">
        <v>449</v>
      </c>
      <c r="D3" s="397"/>
      <c r="E3" s="397"/>
      <c r="F3" s="397"/>
      <c r="G3" s="397"/>
      <c r="H3" s="397"/>
      <c r="I3" s="397"/>
      <c r="J3" s="397"/>
      <c r="K3" s="278"/>
    </row>
    <row r="4" spans="2:11" ht="25.5" customHeight="1">
      <c r="B4" s="279"/>
      <c r="C4" s="404" t="s">
        <v>450</v>
      </c>
      <c r="D4" s="404"/>
      <c r="E4" s="404"/>
      <c r="F4" s="404"/>
      <c r="G4" s="404"/>
      <c r="H4" s="404"/>
      <c r="I4" s="404"/>
      <c r="J4" s="404"/>
      <c r="K4" s="280"/>
    </row>
    <row r="5" spans="2:11" ht="5.25" customHeight="1">
      <c r="B5" s="279"/>
      <c r="C5" s="281"/>
      <c r="D5" s="281"/>
      <c r="E5" s="281"/>
      <c r="F5" s="281"/>
      <c r="G5" s="281"/>
      <c r="H5" s="281"/>
      <c r="I5" s="281"/>
      <c r="J5" s="281"/>
      <c r="K5" s="280"/>
    </row>
    <row r="6" spans="2:11" ht="15" customHeight="1">
      <c r="B6" s="279"/>
      <c r="C6" s="400" t="s">
        <v>451</v>
      </c>
      <c r="D6" s="400"/>
      <c r="E6" s="400"/>
      <c r="F6" s="400"/>
      <c r="G6" s="400"/>
      <c r="H6" s="400"/>
      <c r="I6" s="400"/>
      <c r="J6" s="400"/>
      <c r="K6" s="280"/>
    </row>
    <row r="7" spans="2:11" ht="15" customHeight="1">
      <c r="B7" s="283"/>
      <c r="C7" s="400" t="s">
        <v>452</v>
      </c>
      <c r="D7" s="400"/>
      <c r="E7" s="400"/>
      <c r="F7" s="400"/>
      <c r="G7" s="400"/>
      <c r="H7" s="400"/>
      <c r="I7" s="400"/>
      <c r="J7" s="400"/>
      <c r="K7" s="280"/>
    </row>
    <row r="8" spans="2:11" ht="12.75" customHeight="1">
      <c r="B8" s="283"/>
      <c r="C8" s="282"/>
      <c r="D8" s="282"/>
      <c r="E8" s="282"/>
      <c r="F8" s="282"/>
      <c r="G8" s="282"/>
      <c r="H8" s="282"/>
      <c r="I8" s="282"/>
      <c r="J8" s="282"/>
      <c r="K8" s="280"/>
    </row>
    <row r="9" spans="2:11" ht="15" customHeight="1">
      <c r="B9" s="283"/>
      <c r="C9" s="400" t="s">
        <v>453</v>
      </c>
      <c r="D9" s="400"/>
      <c r="E9" s="400"/>
      <c r="F9" s="400"/>
      <c r="G9" s="400"/>
      <c r="H9" s="400"/>
      <c r="I9" s="400"/>
      <c r="J9" s="400"/>
      <c r="K9" s="280"/>
    </row>
    <row r="10" spans="2:11" ht="15" customHeight="1">
      <c r="B10" s="283"/>
      <c r="C10" s="282"/>
      <c r="D10" s="400" t="s">
        <v>454</v>
      </c>
      <c r="E10" s="400"/>
      <c r="F10" s="400"/>
      <c r="G10" s="400"/>
      <c r="H10" s="400"/>
      <c r="I10" s="400"/>
      <c r="J10" s="400"/>
      <c r="K10" s="280"/>
    </row>
    <row r="11" spans="2:11" ht="15" customHeight="1">
      <c r="B11" s="283"/>
      <c r="C11" s="284"/>
      <c r="D11" s="400" t="s">
        <v>455</v>
      </c>
      <c r="E11" s="400"/>
      <c r="F11" s="400"/>
      <c r="G11" s="400"/>
      <c r="H11" s="400"/>
      <c r="I11" s="400"/>
      <c r="J11" s="400"/>
      <c r="K11" s="280"/>
    </row>
    <row r="12" spans="2:11" ht="12.75" customHeight="1">
      <c r="B12" s="283"/>
      <c r="C12" s="284"/>
      <c r="D12" s="284"/>
      <c r="E12" s="284"/>
      <c r="F12" s="284"/>
      <c r="G12" s="284"/>
      <c r="H12" s="284"/>
      <c r="I12" s="284"/>
      <c r="J12" s="284"/>
      <c r="K12" s="280"/>
    </row>
    <row r="13" spans="2:11" ht="15" customHeight="1">
      <c r="B13" s="283"/>
      <c r="C13" s="284"/>
      <c r="D13" s="400" t="s">
        <v>456</v>
      </c>
      <c r="E13" s="400"/>
      <c r="F13" s="400"/>
      <c r="G13" s="400"/>
      <c r="H13" s="400"/>
      <c r="I13" s="400"/>
      <c r="J13" s="400"/>
      <c r="K13" s="280"/>
    </row>
    <row r="14" spans="2:11" ht="15" customHeight="1">
      <c r="B14" s="283"/>
      <c r="C14" s="284"/>
      <c r="D14" s="400" t="s">
        <v>457</v>
      </c>
      <c r="E14" s="400"/>
      <c r="F14" s="400"/>
      <c r="G14" s="400"/>
      <c r="H14" s="400"/>
      <c r="I14" s="400"/>
      <c r="J14" s="400"/>
      <c r="K14" s="280"/>
    </row>
    <row r="15" spans="2:11" ht="15" customHeight="1">
      <c r="B15" s="283"/>
      <c r="C15" s="284"/>
      <c r="D15" s="400" t="s">
        <v>458</v>
      </c>
      <c r="E15" s="400"/>
      <c r="F15" s="400"/>
      <c r="G15" s="400"/>
      <c r="H15" s="400"/>
      <c r="I15" s="400"/>
      <c r="J15" s="400"/>
      <c r="K15" s="280"/>
    </row>
    <row r="16" spans="2:11" ht="15" customHeight="1">
      <c r="B16" s="283"/>
      <c r="C16" s="284"/>
      <c r="D16" s="284"/>
      <c r="E16" s="285" t="s">
        <v>83</v>
      </c>
      <c r="F16" s="400" t="s">
        <v>459</v>
      </c>
      <c r="G16" s="400"/>
      <c r="H16" s="400"/>
      <c r="I16" s="400"/>
      <c r="J16" s="400"/>
      <c r="K16" s="280"/>
    </row>
    <row r="17" spans="2:11" ht="15" customHeight="1">
      <c r="B17" s="283"/>
      <c r="C17" s="284"/>
      <c r="D17" s="284"/>
      <c r="E17" s="285" t="s">
        <v>460</v>
      </c>
      <c r="F17" s="400" t="s">
        <v>461</v>
      </c>
      <c r="G17" s="400"/>
      <c r="H17" s="400"/>
      <c r="I17" s="400"/>
      <c r="J17" s="400"/>
      <c r="K17" s="280"/>
    </row>
    <row r="18" spans="2:11" ht="15" customHeight="1">
      <c r="B18" s="283"/>
      <c r="C18" s="284"/>
      <c r="D18" s="284"/>
      <c r="E18" s="285" t="s">
        <v>462</v>
      </c>
      <c r="F18" s="400" t="s">
        <v>463</v>
      </c>
      <c r="G18" s="400"/>
      <c r="H18" s="400"/>
      <c r="I18" s="400"/>
      <c r="J18" s="400"/>
      <c r="K18" s="280"/>
    </row>
    <row r="19" spans="2:11" ht="15" customHeight="1">
      <c r="B19" s="283"/>
      <c r="C19" s="284"/>
      <c r="D19" s="284"/>
      <c r="E19" s="285" t="s">
        <v>464</v>
      </c>
      <c r="F19" s="400" t="s">
        <v>465</v>
      </c>
      <c r="G19" s="400"/>
      <c r="H19" s="400"/>
      <c r="I19" s="400"/>
      <c r="J19" s="400"/>
      <c r="K19" s="280"/>
    </row>
    <row r="20" spans="2:11" ht="15" customHeight="1">
      <c r="B20" s="283"/>
      <c r="C20" s="284"/>
      <c r="D20" s="284"/>
      <c r="E20" s="285" t="s">
        <v>466</v>
      </c>
      <c r="F20" s="400" t="s">
        <v>467</v>
      </c>
      <c r="G20" s="400"/>
      <c r="H20" s="400"/>
      <c r="I20" s="400"/>
      <c r="J20" s="400"/>
      <c r="K20" s="280"/>
    </row>
    <row r="21" spans="2:11" ht="15" customHeight="1">
      <c r="B21" s="283"/>
      <c r="C21" s="284"/>
      <c r="D21" s="284"/>
      <c r="E21" s="285" t="s">
        <v>468</v>
      </c>
      <c r="F21" s="400" t="s">
        <v>469</v>
      </c>
      <c r="G21" s="400"/>
      <c r="H21" s="400"/>
      <c r="I21" s="400"/>
      <c r="J21" s="400"/>
      <c r="K21" s="280"/>
    </row>
    <row r="22" spans="2:11" ht="12.75" customHeight="1">
      <c r="B22" s="283"/>
      <c r="C22" s="284"/>
      <c r="D22" s="284"/>
      <c r="E22" s="284"/>
      <c r="F22" s="284"/>
      <c r="G22" s="284"/>
      <c r="H22" s="284"/>
      <c r="I22" s="284"/>
      <c r="J22" s="284"/>
      <c r="K22" s="280"/>
    </row>
    <row r="23" spans="2:11" ht="15" customHeight="1">
      <c r="B23" s="283"/>
      <c r="C23" s="400" t="s">
        <v>470</v>
      </c>
      <c r="D23" s="400"/>
      <c r="E23" s="400"/>
      <c r="F23" s="400"/>
      <c r="G23" s="400"/>
      <c r="H23" s="400"/>
      <c r="I23" s="400"/>
      <c r="J23" s="400"/>
      <c r="K23" s="280"/>
    </row>
    <row r="24" spans="2:11" ht="15" customHeight="1">
      <c r="B24" s="283"/>
      <c r="C24" s="400" t="s">
        <v>471</v>
      </c>
      <c r="D24" s="400"/>
      <c r="E24" s="400"/>
      <c r="F24" s="400"/>
      <c r="G24" s="400"/>
      <c r="H24" s="400"/>
      <c r="I24" s="400"/>
      <c r="J24" s="400"/>
      <c r="K24" s="280"/>
    </row>
    <row r="25" spans="2:11" ht="15" customHeight="1">
      <c r="B25" s="283"/>
      <c r="C25" s="282"/>
      <c r="D25" s="400" t="s">
        <v>472</v>
      </c>
      <c r="E25" s="400"/>
      <c r="F25" s="400"/>
      <c r="G25" s="400"/>
      <c r="H25" s="400"/>
      <c r="I25" s="400"/>
      <c r="J25" s="400"/>
      <c r="K25" s="280"/>
    </row>
    <row r="26" spans="2:11" ht="15" customHeight="1">
      <c r="B26" s="283"/>
      <c r="C26" s="284"/>
      <c r="D26" s="400" t="s">
        <v>473</v>
      </c>
      <c r="E26" s="400"/>
      <c r="F26" s="400"/>
      <c r="G26" s="400"/>
      <c r="H26" s="400"/>
      <c r="I26" s="400"/>
      <c r="J26" s="400"/>
      <c r="K26" s="280"/>
    </row>
    <row r="27" spans="2:11" ht="12.75" customHeight="1">
      <c r="B27" s="283"/>
      <c r="C27" s="284"/>
      <c r="D27" s="284"/>
      <c r="E27" s="284"/>
      <c r="F27" s="284"/>
      <c r="G27" s="284"/>
      <c r="H27" s="284"/>
      <c r="I27" s="284"/>
      <c r="J27" s="284"/>
      <c r="K27" s="280"/>
    </row>
    <row r="28" spans="2:11" ht="15" customHeight="1">
      <c r="B28" s="283"/>
      <c r="C28" s="284"/>
      <c r="D28" s="400" t="s">
        <v>474</v>
      </c>
      <c r="E28" s="400"/>
      <c r="F28" s="400"/>
      <c r="G28" s="400"/>
      <c r="H28" s="400"/>
      <c r="I28" s="400"/>
      <c r="J28" s="400"/>
      <c r="K28" s="280"/>
    </row>
    <row r="29" spans="2:11" ht="15" customHeight="1">
      <c r="B29" s="283"/>
      <c r="C29" s="284"/>
      <c r="D29" s="400" t="s">
        <v>475</v>
      </c>
      <c r="E29" s="400"/>
      <c r="F29" s="400"/>
      <c r="G29" s="400"/>
      <c r="H29" s="400"/>
      <c r="I29" s="400"/>
      <c r="J29" s="400"/>
      <c r="K29" s="280"/>
    </row>
    <row r="30" spans="2:11" ht="12.75" customHeight="1">
      <c r="B30" s="283"/>
      <c r="C30" s="284"/>
      <c r="D30" s="284"/>
      <c r="E30" s="284"/>
      <c r="F30" s="284"/>
      <c r="G30" s="284"/>
      <c r="H30" s="284"/>
      <c r="I30" s="284"/>
      <c r="J30" s="284"/>
      <c r="K30" s="280"/>
    </row>
    <row r="31" spans="2:11" ht="15" customHeight="1">
      <c r="B31" s="283"/>
      <c r="C31" s="284"/>
      <c r="D31" s="400" t="s">
        <v>476</v>
      </c>
      <c r="E31" s="400"/>
      <c r="F31" s="400"/>
      <c r="G31" s="400"/>
      <c r="H31" s="400"/>
      <c r="I31" s="400"/>
      <c r="J31" s="400"/>
      <c r="K31" s="280"/>
    </row>
    <row r="32" spans="2:11" ht="15" customHeight="1">
      <c r="B32" s="283"/>
      <c r="C32" s="284"/>
      <c r="D32" s="400" t="s">
        <v>477</v>
      </c>
      <c r="E32" s="400"/>
      <c r="F32" s="400"/>
      <c r="G32" s="400"/>
      <c r="H32" s="400"/>
      <c r="I32" s="400"/>
      <c r="J32" s="400"/>
      <c r="K32" s="280"/>
    </row>
    <row r="33" spans="2:11" ht="15" customHeight="1">
      <c r="B33" s="283"/>
      <c r="C33" s="284"/>
      <c r="D33" s="400" t="s">
        <v>478</v>
      </c>
      <c r="E33" s="400"/>
      <c r="F33" s="400"/>
      <c r="G33" s="400"/>
      <c r="H33" s="400"/>
      <c r="I33" s="400"/>
      <c r="J33" s="400"/>
      <c r="K33" s="280"/>
    </row>
    <row r="34" spans="2:11" ht="15" customHeight="1">
      <c r="B34" s="283"/>
      <c r="C34" s="284"/>
      <c r="D34" s="282"/>
      <c r="E34" s="286" t="s">
        <v>126</v>
      </c>
      <c r="F34" s="282"/>
      <c r="G34" s="400" t="s">
        <v>479</v>
      </c>
      <c r="H34" s="400"/>
      <c r="I34" s="400"/>
      <c r="J34" s="400"/>
      <c r="K34" s="280"/>
    </row>
    <row r="35" spans="2:11" ht="30.75" customHeight="1">
      <c r="B35" s="283"/>
      <c r="C35" s="284"/>
      <c r="D35" s="282"/>
      <c r="E35" s="286" t="s">
        <v>480</v>
      </c>
      <c r="F35" s="282"/>
      <c r="G35" s="400" t="s">
        <v>481</v>
      </c>
      <c r="H35" s="400"/>
      <c r="I35" s="400"/>
      <c r="J35" s="400"/>
      <c r="K35" s="280"/>
    </row>
    <row r="36" spans="2:11" ht="15" customHeight="1">
      <c r="B36" s="283"/>
      <c r="C36" s="284"/>
      <c r="D36" s="282"/>
      <c r="E36" s="286" t="s">
        <v>57</v>
      </c>
      <c r="F36" s="282"/>
      <c r="G36" s="400" t="s">
        <v>482</v>
      </c>
      <c r="H36" s="400"/>
      <c r="I36" s="400"/>
      <c r="J36" s="400"/>
      <c r="K36" s="280"/>
    </row>
    <row r="37" spans="2:11" ht="15" customHeight="1">
      <c r="B37" s="283"/>
      <c r="C37" s="284"/>
      <c r="D37" s="282"/>
      <c r="E37" s="286" t="s">
        <v>127</v>
      </c>
      <c r="F37" s="282"/>
      <c r="G37" s="400" t="s">
        <v>483</v>
      </c>
      <c r="H37" s="400"/>
      <c r="I37" s="400"/>
      <c r="J37" s="400"/>
      <c r="K37" s="280"/>
    </row>
    <row r="38" spans="2:11" ht="15" customHeight="1">
      <c r="B38" s="283"/>
      <c r="C38" s="284"/>
      <c r="D38" s="282"/>
      <c r="E38" s="286" t="s">
        <v>128</v>
      </c>
      <c r="F38" s="282"/>
      <c r="G38" s="400" t="s">
        <v>484</v>
      </c>
      <c r="H38" s="400"/>
      <c r="I38" s="400"/>
      <c r="J38" s="400"/>
      <c r="K38" s="280"/>
    </row>
    <row r="39" spans="2:11" ht="15" customHeight="1">
      <c r="B39" s="283"/>
      <c r="C39" s="284"/>
      <c r="D39" s="282"/>
      <c r="E39" s="286" t="s">
        <v>129</v>
      </c>
      <c r="F39" s="282"/>
      <c r="G39" s="400" t="s">
        <v>485</v>
      </c>
      <c r="H39" s="400"/>
      <c r="I39" s="400"/>
      <c r="J39" s="400"/>
      <c r="K39" s="280"/>
    </row>
    <row r="40" spans="2:11" ht="15" customHeight="1">
      <c r="B40" s="283"/>
      <c r="C40" s="284"/>
      <c r="D40" s="282"/>
      <c r="E40" s="286" t="s">
        <v>486</v>
      </c>
      <c r="F40" s="282"/>
      <c r="G40" s="400" t="s">
        <v>487</v>
      </c>
      <c r="H40" s="400"/>
      <c r="I40" s="400"/>
      <c r="J40" s="400"/>
      <c r="K40" s="280"/>
    </row>
    <row r="41" spans="2:11" ht="15" customHeight="1">
      <c r="B41" s="283"/>
      <c r="C41" s="284"/>
      <c r="D41" s="282"/>
      <c r="E41" s="286"/>
      <c r="F41" s="282"/>
      <c r="G41" s="400" t="s">
        <v>488</v>
      </c>
      <c r="H41" s="400"/>
      <c r="I41" s="400"/>
      <c r="J41" s="400"/>
      <c r="K41" s="280"/>
    </row>
    <row r="42" spans="2:11" ht="15" customHeight="1">
      <c r="B42" s="283"/>
      <c r="C42" s="284"/>
      <c r="D42" s="282"/>
      <c r="E42" s="286" t="s">
        <v>489</v>
      </c>
      <c r="F42" s="282"/>
      <c r="G42" s="400" t="s">
        <v>490</v>
      </c>
      <c r="H42" s="400"/>
      <c r="I42" s="400"/>
      <c r="J42" s="400"/>
      <c r="K42" s="280"/>
    </row>
    <row r="43" spans="2:11" ht="15" customHeight="1">
      <c r="B43" s="283"/>
      <c r="C43" s="284"/>
      <c r="D43" s="282"/>
      <c r="E43" s="286" t="s">
        <v>131</v>
      </c>
      <c r="F43" s="282"/>
      <c r="G43" s="400" t="s">
        <v>491</v>
      </c>
      <c r="H43" s="400"/>
      <c r="I43" s="400"/>
      <c r="J43" s="400"/>
      <c r="K43" s="280"/>
    </row>
    <row r="44" spans="2:11" ht="12.75" customHeight="1">
      <c r="B44" s="283"/>
      <c r="C44" s="284"/>
      <c r="D44" s="282"/>
      <c r="E44" s="282"/>
      <c r="F44" s="282"/>
      <c r="G44" s="282"/>
      <c r="H44" s="282"/>
      <c r="I44" s="282"/>
      <c r="J44" s="282"/>
      <c r="K44" s="280"/>
    </row>
    <row r="45" spans="2:11" ht="15" customHeight="1">
      <c r="B45" s="283"/>
      <c r="C45" s="284"/>
      <c r="D45" s="400" t="s">
        <v>492</v>
      </c>
      <c r="E45" s="400"/>
      <c r="F45" s="400"/>
      <c r="G45" s="400"/>
      <c r="H45" s="400"/>
      <c r="I45" s="400"/>
      <c r="J45" s="400"/>
      <c r="K45" s="280"/>
    </row>
    <row r="46" spans="2:11" ht="15" customHeight="1">
      <c r="B46" s="283"/>
      <c r="C46" s="284"/>
      <c r="D46" s="284"/>
      <c r="E46" s="400" t="s">
        <v>493</v>
      </c>
      <c r="F46" s="400"/>
      <c r="G46" s="400"/>
      <c r="H46" s="400"/>
      <c r="I46" s="400"/>
      <c r="J46" s="400"/>
      <c r="K46" s="280"/>
    </row>
    <row r="47" spans="2:11" ht="15" customHeight="1">
      <c r="B47" s="283"/>
      <c r="C47" s="284"/>
      <c r="D47" s="284"/>
      <c r="E47" s="400" t="s">
        <v>494</v>
      </c>
      <c r="F47" s="400"/>
      <c r="G47" s="400"/>
      <c r="H47" s="400"/>
      <c r="I47" s="400"/>
      <c r="J47" s="400"/>
      <c r="K47" s="280"/>
    </row>
    <row r="48" spans="2:11" ht="15" customHeight="1">
      <c r="B48" s="283"/>
      <c r="C48" s="284"/>
      <c r="D48" s="284"/>
      <c r="E48" s="400" t="s">
        <v>495</v>
      </c>
      <c r="F48" s="400"/>
      <c r="G48" s="400"/>
      <c r="H48" s="400"/>
      <c r="I48" s="400"/>
      <c r="J48" s="400"/>
      <c r="K48" s="280"/>
    </row>
    <row r="49" spans="2:11" ht="15" customHeight="1">
      <c r="B49" s="283"/>
      <c r="C49" s="284"/>
      <c r="D49" s="400" t="s">
        <v>496</v>
      </c>
      <c r="E49" s="400"/>
      <c r="F49" s="400"/>
      <c r="G49" s="400"/>
      <c r="H49" s="400"/>
      <c r="I49" s="400"/>
      <c r="J49" s="400"/>
      <c r="K49" s="280"/>
    </row>
    <row r="50" spans="2:11" ht="25.5" customHeight="1">
      <c r="B50" s="279"/>
      <c r="C50" s="404" t="s">
        <v>497</v>
      </c>
      <c r="D50" s="404"/>
      <c r="E50" s="404"/>
      <c r="F50" s="404"/>
      <c r="G50" s="404"/>
      <c r="H50" s="404"/>
      <c r="I50" s="404"/>
      <c r="J50" s="404"/>
      <c r="K50" s="280"/>
    </row>
    <row r="51" spans="2:11" ht="5.25" customHeight="1">
      <c r="B51" s="279"/>
      <c r="C51" s="281"/>
      <c r="D51" s="281"/>
      <c r="E51" s="281"/>
      <c r="F51" s="281"/>
      <c r="G51" s="281"/>
      <c r="H51" s="281"/>
      <c r="I51" s="281"/>
      <c r="J51" s="281"/>
      <c r="K51" s="280"/>
    </row>
    <row r="52" spans="2:11" ht="15" customHeight="1">
      <c r="B52" s="279"/>
      <c r="C52" s="400" t="s">
        <v>498</v>
      </c>
      <c r="D52" s="400"/>
      <c r="E52" s="400"/>
      <c r="F52" s="400"/>
      <c r="G52" s="400"/>
      <c r="H52" s="400"/>
      <c r="I52" s="400"/>
      <c r="J52" s="400"/>
      <c r="K52" s="280"/>
    </row>
    <row r="53" spans="2:11" ht="15" customHeight="1">
      <c r="B53" s="279"/>
      <c r="C53" s="400" t="s">
        <v>499</v>
      </c>
      <c r="D53" s="400"/>
      <c r="E53" s="400"/>
      <c r="F53" s="400"/>
      <c r="G53" s="400"/>
      <c r="H53" s="400"/>
      <c r="I53" s="400"/>
      <c r="J53" s="400"/>
      <c r="K53" s="280"/>
    </row>
    <row r="54" spans="2:11" ht="12.75" customHeight="1">
      <c r="B54" s="279"/>
      <c r="C54" s="282"/>
      <c r="D54" s="282"/>
      <c r="E54" s="282"/>
      <c r="F54" s="282"/>
      <c r="G54" s="282"/>
      <c r="H54" s="282"/>
      <c r="I54" s="282"/>
      <c r="J54" s="282"/>
      <c r="K54" s="280"/>
    </row>
    <row r="55" spans="2:11" ht="15" customHeight="1">
      <c r="B55" s="279"/>
      <c r="C55" s="400" t="s">
        <v>500</v>
      </c>
      <c r="D55" s="400"/>
      <c r="E55" s="400"/>
      <c r="F55" s="400"/>
      <c r="G55" s="400"/>
      <c r="H55" s="400"/>
      <c r="I55" s="400"/>
      <c r="J55" s="400"/>
      <c r="K55" s="280"/>
    </row>
    <row r="56" spans="2:11" ht="15" customHeight="1">
      <c r="B56" s="279"/>
      <c r="C56" s="284"/>
      <c r="D56" s="400" t="s">
        <v>501</v>
      </c>
      <c r="E56" s="400"/>
      <c r="F56" s="400"/>
      <c r="G56" s="400"/>
      <c r="H56" s="400"/>
      <c r="I56" s="400"/>
      <c r="J56" s="400"/>
      <c r="K56" s="280"/>
    </row>
    <row r="57" spans="2:11" ht="15" customHeight="1">
      <c r="B57" s="279"/>
      <c r="C57" s="284"/>
      <c r="D57" s="400" t="s">
        <v>502</v>
      </c>
      <c r="E57" s="400"/>
      <c r="F57" s="400"/>
      <c r="G57" s="400"/>
      <c r="H57" s="400"/>
      <c r="I57" s="400"/>
      <c r="J57" s="400"/>
      <c r="K57" s="280"/>
    </row>
    <row r="58" spans="2:11" ht="15" customHeight="1">
      <c r="B58" s="279"/>
      <c r="C58" s="284"/>
      <c r="D58" s="400" t="s">
        <v>503</v>
      </c>
      <c r="E58" s="400"/>
      <c r="F58" s="400"/>
      <c r="G58" s="400"/>
      <c r="H58" s="400"/>
      <c r="I58" s="400"/>
      <c r="J58" s="400"/>
      <c r="K58" s="280"/>
    </row>
    <row r="59" spans="2:11" ht="15" customHeight="1">
      <c r="B59" s="279"/>
      <c r="C59" s="284"/>
      <c r="D59" s="400" t="s">
        <v>504</v>
      </c>
      <c r="E59" s="400"/>
      <c r="F59" s="400"/>
      <c r="G59" s="400"/>
      <c r="H59" s="400"/>
      <c r="I59" s="400"/>
      <c r="J59" s="400"/>
      <c r="K59" s="280"/>
    </row>
    <row r="60" spans="2:11" ht="15" customHeight="1">
      <c r="B60" s="279"/>
      <c r="C60" s="284"/>
      <c r="D60" s="401" t="s">
        <v>505</v>
      </c>
      <c r="E60" s="401"/>
      <c r="F60" s="401"/>
      <c r="G60" s="401"/>
      <c r="H60" s="401"/>
      <c r="I60" s="401"/>
      <c r="J60" s="401"/>
      <c r="K60" s="280"/>
    </row>
    <row r="61" spans="2:11" ht="15" customHeight="1">
      <c r="B61" s="279"/>
      <c r="C61" s="284"/>
      <c r="D61" s="400" t="s">
        <v>506</v>
      </c>
      <c r="E61" s="400"/>
      <c r="F61" s="400"/>
      <c r="G61" s="400"/>
      <c r="H61" s="400"/>
      <c r="I61" s="400"/>
      <c r="J61" s="400"/>
      <c r="K61" s="280"/>
    </row>
    <row r="62" spans="2:11" ht="12.75" customHeight="1">
      <c r="B62" s="279"/>
      <c r="C62" s="284"/>
      <c r="D62" s="284"/>
      <c r="E62" s="287"/>
      <c r="F62" s="284"/>
      <c r="G62" s="284"/>
      <c r="H62" s="284"/>
      <c r="I62" s="284"/>
      <c r="J62" s="284"/>
      <c r="K62" s="280"/>
    </row>
    <row r="63" spans="2:11" ht="15" customHeight="1">
      <c r="B63" s="279"/>
      <c r="C63" s="284"/>
      <c r="D63" s="400" t="s">
        <v>507</v>
      </c>
      <c r="E63" s="400"/>
      <c r="F63" s="400"/>
      <c r="G63" s="400"/>
      <c r="H63" s="400"/>
      <c r="I63" s="400"/>
      <c r="J63" s="400"/>
      <c r="K63" s="280"/>
    </row>
    <row r="64" spans="2:11" ht="15" customHeight="1">
      <c r="B64" s="279"/>
      <c r="C64" s="284"/>
      <c r="D64" s="401" t="s">
        <v>508</v>
      </c>
      <c r="E64" s="401"/>
      <c r="F64" s="401"/>
      <c r="G64" s="401"/>
      <c r="H64" s="401"/>
      <c r="I64" s="401"/>
      <c r="J64" s="401"/>
      <c r="K64" s="280"/>
    </row>
    <row r="65" spans="2:11" ht="15" customHeight="1">
      <c r="B65" s="279"/>
      <c r="C65" s="284"/>
      <c r="D65" s="400" t="s">
        <v>509</v>
      </c>
      <c r="E65" s="400"/>
      <c r="F65" s="400"/>
      <c r="G65" s="400"/>
      <c r="H65" s="400"/>
      <c r="I65" s="400"/>
      <c r="J65" s="400"/>
      <c r="K65" s="280"/>
    </row>
    <row r="66" spans="2:11" ht="15" customHeight="1">
      <c r="B66" s="279"/>
      <c r="C66" s="284"/>
      <c r="D66" s="400" t="s">
        <v>510</v>
      </c>
      <c r="E66" s="400"/>
      <c r="F66" s="400"/>
      <c r="G66" s="400"/>
      <c r="H66" s="400"/>
      <c r="I66" s="400"/>
      <c r="J66" s="400"/>
      <c r="K66" s="280"/>
    </row>
    <row r="67" spans="2:11" ht="15" customHeight="1">
      <c r="B67" s="279"/>
      <c r="C67" s="284"/>
      <c r="D67" s="400" t="s">
        <v>511</v>
      </c>
      <c r="E67" s="400"/>
      <c r="F67" s="400"/>
      <c r="G67" s="400"/>
      <c r="H67" s="400"/>
      <c r="I67" s="400"/>
      <c r="J67" s="400"/>
      <c r="K67" s="280"/>
    </row>
    <row r="68" spans="2:11" ht="15" customHeight="1">
      <c r="B68" s="279"/>
      <c r="C68" s="284"/>
      <c r="D68" s="400" t="s">
        <v>512</v>
      </c>
      <c r="E68" s="400"/>
      <c r="F68" s="400"/>
      <c r="G68" s="400"/>
      <c r="H68" s="400"/>
      <c r="I68" s="400"/>
      <c r="J68" s="400"/>
      <c r="K68" s="280"/>
    </row>
    <row r="69" spans="2:11" ht="12.75" customHeight="1">
      <c r="B69" s="288"/>
      <c r="C69" s="289"/>
      <c r="D69" s="289"/>
      <c r="E69" s="289"/>
      <c r="F69" s="289"/>
      <c r="G69" s="289"/>
      <c r="H69" s="289"/>
      <c r="I69" s="289"/>
      <c r="J69" s="289"/>
      <c r="K69" s="290"/>
    </row>
    <row r="70" spans="2:11" ht="18.75" customHeight="1">
      <c r="B70" s="291"/>
      <c r="C70" s="291"/>
      <c r="D70" s="291"/>
      <c r="E70" s="291"/>
      <c r="F70" s="291"/>
      <c r="G70" s="291"/>
      <c r="H70" s="291"/>
      <c r="I70" s="291"/>
      <c r="J70" s="291"/>
      <c r="K70" s="292"/>
    </row>
    <row r="71" spans="2:11" ht="18.75" customHeight="1">
      <c r="B71" s="292"/>
      <c r="C71" s="292"/>
      <c r="D71" s="292"/>
      <c r="E71" s="292"/>
      <c r="F71" s="292"/>
      <c r="G71" s="292"/>
      <c r="H71" s="292"/>
      <c r="I71" s="292"/>
      <c r="J71" s="292"/>
      <c r="K71" s="292"/>
    </row>
    <row r="72" spans="2:11" ht="7.5" customHeight="1">
      <c r="B72" s="293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ht="45" customHeight="1">
      <c r="B73" s="296"/>
      <c r="C73" s="402" t="s">
        <v>104</v>
      </c>
      <c r="D73" s="402"/>
      <c r="E73" s="402"/>
      <c r="F73" s="402"/>
      <c r="G73" s="402"/>
      <c r="H73" s="402"/>
      <c r="I73" s="402"/>
      <c r="J73" s="402"/>
      <c r="K73" s="297"/>
    </row>
    <row r="74" spans="2:11" ht="17.25" customHeight="1">
      <c r="B74" s="296"/>
      <c r="C74" s="298" t="s">
        <v>513</v>
      </c>
      <c r="D74" s="298"/>
      <c r="E74" s="298"/>
      <c r="F74" s="298" t="s">
        <v>514</v>
      </c>
      <c r="G74" s="299"/>
      <c r="H74" s="298" t="s">
        <v>127</v>
      </c>
      <c r="I74" s="298" t="s">
        <v>61</v>
      </c>
      <c r="J74" s="298" t="s">
        <v>515</v>
      </c>
      <c r="K74" s="297"/>
    </row>
    <row r="75" spans="2:11" ht="17.25" customHeight="1">
      <c r="B75" s="296"/>
      <c r="C75" s="300" t="s">
        <v>516</v>
      </c>
      <c r="D75" s="300"/>
      <c r="E75" s="300"/>
      <c r="F75" s="301" t="s">
        <v>517</v>
      </c>
      <c r="G75" s="302"/>
      <c r="H75" s="300"/>
      <c r="I75" s="300"/>
      <c r="J75" s="300" t="s">
        <v>518</v>
      </c>
      <c r="K75" s="297"/>
    </row>
    <row r="76" spans="2:11" ht="5.25" customHeight="1">
      <c r="B76" s="296"/>
      <c r="C76" s="303"/>
      <c r="D76" s="303"/>
      <c r="E76" s="303"/>
      <c r="F76" s="303"/>
      <c r="G76" s="304"/>
      <c r="H76" s="303"/>
      <c r="I76" s="303"/>
      <c r="J76" s="303"/>
      <c r="K76" s="297"/>
    </row>
    <row r="77" spans="2:11" ht="15" customHeight="1">
      <c r="B77" s="296"/>
      <c r="C77" s="286" t="s">
        <v>57</v>
      </c>
      <c r="D77" s="303"/>
      <c r="E77" s="303"/>
      <c r="F77" s="305" t="s">
        <v>519</v>
      </c>
      <c r="G77" s="304"/>
      <c r="H77" s="286" t="s">
        <v>520</v>
      </c>
      <c r="I77" s="286" t="s">
        <v>521</v>
      </c>
      <c r="J77" s="286">
        <v>20</v>
      </c>
      <c r="K77" s="297"/>
    </row>
    <row r="78" spans="2:11" ht="15" customHeight="1">
      <c r="B78" s="296"/>
      <c r="C78" s="286" t="s">
        <v>522</v>
      </c>
      <c r="D78" s="286"/>
      <c r="E78" s="286"/>
      <c r="F78" s="305" t="s">
        <v>519</v>
      </c>
      <c r="G78" s="304"/>
      <c r="H78" s="286" t="s">
        <v>523</v>
      </c>
      <c r="I78" s="286" t="s">
        <v>521</v>
      </c>
      <c r="J78" s="286">
        <v>120</v>
      </c>
      <c r="K78" s="297"/>
    </row>
    <row r="79" spans="2:11" ht="15" customHeight="1">
      <c r="B79" s="306"/>
      <c r="C79" s="286" t="s">
        <v>524</v>
      </c>
      <c r="D79" s="286"/>
      <c r="E79" s="286"/>
      <c r="F79" s="305" t="s">
        <v>525</v>
      </c>
      <c r="G79" s="304"/>
      <c r="H79" s="286" t="s">
        <v>526</v>
      </c>
      <c r="I79" s="286" t="s">
        <v>521</v>
      </c>
      <c r="J79" s="286">
        <v>50</v>
      </c>
      <c r="K79" s="297"/>
    </row>
    <row r="80" spans="2:11" ht="15" customHeight="1">
      <c r="B80" s="306"/>
      <c r="C80" s="286" t="s">
        <v>527</v>
      </c>
      <c r="D80" s="286"/>
      <c r="E80" s="286"/>
      <c r="F80" s="305" t="s">
        <v>519</v>
      </c>
      <c r="G80" s="304"/>
      <c r="H80" s="286" t="s">
        <v>528</v>
      </c>
      <c r="I80" s="286" t="s">
        <v>529</v>
      </c>
      <c r="J80" s="286"/>
      <c r="K80" s="297"/>
    </row>
    <row r="81" spans="2:11" ht="15" customHeight="1">
      <c r="B81" s="306"/>
      <c r="C81" s="307" t="s">
        <v>530</v>
      </c>
      <c r="D81" s="307"/>
      <c r="E81" s="307"/>
      <c r="F81" s="308" t="s">
        <v>525</v>
      </c>
      <c r="G81" s="307"/>
      <c r="H81" s="307" t="s">
        <v>531</v>
      </c>
      <c r="I81" s="307" t="s">
        <v>521</v>
      </c>
      <c r="J81" s="307">
        <v>15</v>
      </c>
      <c r="K81" s="297"/>
    </row>
    <row r="82" spans="2:11" ht="15" customHeight="1">
      <c r="B82" s="306"/>
      <c r="C82" s="307" t="s">
        <v>532</v>
      </c>
      <c r="D82" s="307"/>
      <c r="E82" s="307"/>
      <c r="F82" s="308" t="s">
        <v>525</v>
      </c>
      <c r="G82" s="307"/>
      <c r="H82" s="307" t="s">
        <v>533</v>
      </c>
      <c r="I82" s="307" t="s">
        <v>521</v>
      </c>
      <c r="J82" s="307">
        <v>15</v>
      </c>
      <c r="K82" s="297"/>
    </row>
    <row r="83" spans="2:11" ht="15" customHeight="1">
      <c r="B83" s="306"/>
      <c r="C83" s="307" t="s">
        <v>534</v>
      </c>
      <c r="D83" s="307"/>
      <c r="E83" s="307"/>
      <c r="F83" s="308" t="s">
        <v>525</v>
      </c>
      <c r="G83" s="307"/>
      <c r="H83" s="307" t="s">
        <v>535</v>
      </c>
      <c r="I83" s="307" t="s">
        <v>521</v>
      </c>
      <c r="J83" s="307">
        <v>20</v>
      </c>
      <c r="K83" s="297"/>
    </row>
    <row r="84" spans="2:11" ht="15" customHeight="1">
      <c r="B84" s="306"/>
      <c r="C84" s="307" t="s">
        <v>536</v>
      </c>
      <c r="D84" s="307"/>
      <c r="E84" s="307"/>
      <c r="F84" s="308" t="s">
        <v>525</v>
      </c>
      <c r="G84" s="307"/>
      <c r="H84" s="307" t="s">
        <v>537</v>
      </c>
      <c r="I84" s="307" t="s">
        <v>521</v>
      </c>
      <c r="J84" s="307">
        <v>20</v>
      </c>
      <c r="K84" s="297"/>
    </row>
    <row r="85" spans="2:11" ht="15" customHeight="1">
      <c r="B85" s="306"/>
      <c r="C85" s="286" t="s">
        <v>538</v>
      </c>
      <c r="D85" s="286"/>
      <c r="E85" s="286"/>
      <c r="F85" s="305" t="s">
        <v>525</v>
      </c>
      <c r="G85" s="304"/>
      <c r="H85" s="286" t="s">
        <v>539</v>
      </c>
      <c r="I85" s="286" t="s">
        <v>521</v>
      </c>
      <c r="J85" s="286">
        <v>50</v>
      </c>
      <c r="K85" s="297"/>
    </row>
    <row r="86" spans="2:11" ht="15" customHeight="1">
      <c r="B86" s="306"/>
      <c r="C86" s="286" t="s">
        <v>540</v>
      </c>
      <c r="D86" s="286"/>
      <c r="E86" s="286"/>
      <c r="F86" s="305" t="s">
        <v>525</v>
      </c>
      <c r="G86" s="304"/>
      <c r="H86" s="286" t="s">
        <v>541</v>
      </c>
      <c r="I86" s="286" t="s">
        <v>521</v>
      </c>
      <c r="J86" s="286">
        <v>20</v>
      </c>
      <c r="K86" s="297"/>
    </row>
    <row r="87" spans="2:11" ht="15" customHeight="1">
      <c r="B87" s="306"/>
      <c r="C87" s="286" t="s">
        <v>542</v>
      </c>
      <c r="D87" s="286"/>
      <c r="E87" s="286"/>
      <c r="F87" s="305" t="s">
        <v>525</v>
      </c>
      <c r="G87" s="304"/>
      <c r="H87" s="286" t="s">
        <v>543</v>
      </c>
      <c r="I87" s="286" t="s">
        <v>521</v>
      </c>
      <c r="J87" s="286">
        <v>20</v>
      </c>
      <c r="K87" s="297"/>
    </row>
    <row r="88" spans="2:11" ht="15" customHeight="1">
      <c r="B88" s="306"/>
      <c r="C88" s="286" t="s">
        <v>544</v>
      </c>
      <c r="D88" s="286"/>
      <c r="E88" s="286"/>
      <c r="F88" s="305" t="s">
        <v>525</v>
      </c>
      <c r="G88" s="304"/>
      <c r="H88" s="286" t="s">
        <v>545</v>
      </c>
      <c r="I88" s="286" t="s">
        <v>521</v>
      </c>
      <c r="J88" s="286">
        <v>50</v>
      </c>
      <c r="K88" s="297"/>
    </row>
    <row r="89" spans="2:11" ht="15" customHeight="1">
      <c r="B89" s="306"/>
      <c r="C89" s="286" t="s">
        <v>546</v>
      </c>
      <c r="D89" s="286"/>
      <c r="E89" s="286"/>
      <c r="F89" s="305" t="s">
        <v>525</v>
      </c>
      <c r="G89" s="304"/>
      <c r="H89" s="286" t="s">
        <v>546</v>
      </c>
      <c r="I89" s="286" t="s">
        <v>521</v>
      </c>
      <c r="J89" s="286">
        <v>50</v>
      </c>
      <c r="K89" s="297"/>
    </row>
    <row r="90" spans="2:11" ht="15" customHeight="1">
      <c r="B90" s="306"/>
      <c r="C90" s="286" t="s">
        <v>132</v>
      </c>
      <c r="D90" s="286"/>
      <c r="E90" s="286"/>
      <c r="F90" s="305" t="s">
        <v>525</v>
      </c>
      <c r="G90" s="304"/>
      <c r="H90" s="286" t="s">
        <v>547</v>
      </c>
      <c r="I90" s="286" t="s">
        <v>521</v>
      </c>
      <c r="J90" s="286">
        <v>255</v>
      </c>
      <c r="K90" s="297"/>
    </row>
    <row r="91" spans="2:11" ht="15" customHeight="1">
      <c r="B91" s="306"/>
      <c r="C91" s="286" t="s">
        <v>548</v>
      </c>
      <c r="D91" s="286"/>
      <c r="E91" s="286"/>
      <c r="F91" s="305" t="s">
        <v>519</v>
      </c>
      <c r="G91" s="304"/>
      <c r="H91" s="286" t="s">
        <v>549</v>
      </c>
      <c r="I91" s="286" t="s">
        <v>550</v>
      </c>
      <c r="J91" s="286"/>
      <c r="K91" s="297"/>
    </row>
    <row r="92" spans="2:11" ht="15" customHeight="1">
      <c r="B92" s="306"/>
      <c r="C92" s="286" t="s">
        <v>551</v>
      </c>
      <c r="D92" s="286"/>
      <c r="E92" s="286"/>
      <c r="F92" s="305" t="s">
        <v>519</v>
      </c>
      <c r="G92" s="304"/>
      <c r="H92" s="286" t="s">
        <v>552</v>
      </c>
      <c r="I92" s="286" t="s">
        <v>553</v>
      </c>
      <c r="J92" s="286"/>
      <c r="K92" s="297"/>
    </row>
    <row r="93" spans="2:11" ht="15" customHeight="1">
      <c r="B93" s="306"/>
      <c r="C93" s="286" t="s">
        <v>554</v>
      </c>
      <c r="D93" s="286"/>
      <c r="E93" s="286"/>
      <c r="F93" s="305" t="s">
        <v>519</v>
      </c>
      <c r="G93" s="304"/>
      <c r="H93" s="286" t="s">
        <v>554</v>
      </c>
      <c r="I93" s="286" t="s">
        <v>553</v>
      </c>
      <c r="J93" s="286"/>
      <c r="K93" s="297"/>
    </row>
    <row r="94" spans="2:11" ht="15" customHeight="1">
      <c r="B94" s="306"/>
      <c r="C94" s="286" t="s">
        <v>42</v>
      </c>
      <c r="D94" s="286"/>
      <c r="E94" s="286"/>
      <c r="F94" s="305" t="s">
        <v>519</v>
      </c>
      <c r="G94" s="304"/>
      <c r="H94" s="286" t="s">
        <v>555</v>
      </c>
      <c r="I94" s="286" t="s">
        <v>553</v>
      </c>
      <c r="J94" s="286"/>
      <c r="K94" s="297"/>
    </row>
    <row r="95" spans="2:11" ht="15" customHeight="1">
      <c r="B95" s="306"/>
      <c r="C95" s="286" t="s">
        <v>52</v>
      </c>
      <c r="D95" s="286"/>
      <c r="E95" s="286"/>
      <c r="F95" s="305" t="s">
        <v>519</v>
      </c>
      <c r="G95" s="304"/>
      <c r="H95" s="286" t="s">
        <v>556</v>
      </c>
      <c r="I95" s="286" t="s">
        <v>553</v>
      </c>
      <c r="J95" s="286"/>
      <c r="K95" s="297"/>
    </row>
    <row r="96" spans="2:11" ht="15" customHeight="1">
      <c r="B96" s="309"/>
      <c r="C96" s="310"/>
      <c r="D96" s="310"/>
      <c r="E96" s="310"/>
      <c r="F96" s="310"/>
      <c r="G96" s="310"/>
      <c r="H96" s="310"/>
      <c r="I96" s="310"/>
      <c r="J96" s="310"/>
      <c r="K96" s="311"/>
    </row>
    <row r="97" spans="2:11" ht="18.75" customHeight="1">
      <c r="B97" s="312"/>
      <c r="C97" s="313"/>
      <c r="D97" s="313"/>
      <c r="E97" s="313"/>
      <c r="F97" s="313"/>
      <c r="G97" s="313"/>
      <c r="H97" s="313"/>
      <c r="I97" s="313"/>
      <c r="J97" s="313"/>
      <c r="K97" s="312"/>
    </row>
    <row r="98" spans="2:11" ht="18.75" customHeight="1">
      <c r="B98" s="292"/>
      <c r="C98" s="292"/>
      <c r="D98" s="292"/>
      <c r="E98" s="292"/>
      <c r="F98" s="292"/>
      <c r="G98" s="292"/>
      <c r="H98" s="292"/>
      <c r="I98" s="292"/>
      <c r="J98" s="292"/>
      <c r="K98" s="292"/>
    </row>
    <row r="99" spans="2:11" ht="7.5" customHeight="1">
      <c r="B99" s="293"/>
      <c r="C99" s="294"/>
      <c r="D99" s="294"/>
      <c r="E99" s="294"/>
      <c r="F99" s="294"/>
      <c r="G99" s="294"/>
      <c r="H99" s="294"/>
      <c r="I99" s="294"/>
      <c r="J99" s="294"/>
      <c r="K99" s="295"/>
    </row>
    <row r="100" spans="2:11" ht="45" customHeight="1">
      <c r="B100" s="296"/>
      <c r="C100" s="402" t="s">
        <v>557</v>
      </c>
      <c r="D100" s="402"/>
      <c r="E100" s="402"/>
      <c r="F100" s="402"/>
      <c r="G100" s="402"/>
      <c r="H100" s="402"/>
      <c r="I100" s="402"/>
      <c r="J100" s="402"/>
      <c r="K100" s="297"/>
    </row>
    <row r="101" spans="2:11" ht="17.25" customHeight="1">
      <c r="B101" s="296"/>
      <c r="C101" s="298" t="s">
        <v>513</v>
      </c>
      <c r="D101" s="298"/>
      <c r="E101" s="298"/>
      <c r="F101" s="298" t="s">
        <v>514</v>
      </c>
      <c r="G101" s="299"/>
      <c r="H101" s="298" t="s">
        <v>127</v>
      </c>
      <c r="I101" s="298" t="s">
        <v>61</v>
      </c>
      <c r="J101" s="298" t="s">
        <v>515</v>
      </c>
      <c r="K101" s="297"/>
    </row>
    <row r="102" spans="2:11" ht="17.25" customHeight="1">
      <c r="B102" s="296"/>
      <c r="C102" s="300" t="s">
        <v>516</v>
      </c>
      <c r="D102" s="300"/>
      <c r="E102" s="300"/>
      <c r="F102" s="301" t="s">
        <v>517</v>
      </c>
      <c r="G102" s="302"/>
      <c r="H102" s="300"/>
      <c r="I102" s="300"/>
      <c r="J102" s="300" t="s">
        <v>518</v>
      </c>
      <c r="K102" s="297"/>
    </row>
    <row r="103" spans="2:11" ht="5.25" customHeight="1">
      <c r="B103" s="296"/>
      <c r="C103" s="298"/>
      <c r="D103" s="298"/>
      <c r="E103" s="298"/>
      <c r="F103" s="298"/>
      <c r="G103" s="314"/>
      <c r="H103" s="298"/>
      <c r="I103" s="298"/>
      <c r="J103" s="298"/>
      <c r="K103" s="297"/>
    </row>
    <row r="104" spans="2:11" ht="15" customHeight="1">
      <c r="B104" s="296"/>
      <c r="C104" s="286" t="s">
        <v>57</v>
      </c>
      <c r="D104" s="303"/>
      <c r="E104" s="303"/>
      <c r="F104" s="305" t="s">
        <v>519</v>
      </c>
      <c r="G104" s="314"/>
      <c r="H104" s="286" t="s">
        <v>558</v>
      </c>
      <c r="I104" s="286" t="s">
        <v>521</v>
      </c>
      <c r="J104" s="286">
        <v>20</v>
      </c>
      <c r="K104" s="297"/>
    </row>
    <row r="105" spans="2:11" ht="15" customHeight="1">
      <c r="B105" s="296"/>
      <c r="C105" s="286" t="s">
        <v>522</v>
      </c>
      <c r="D105" s="286"/>
      <c r="E105" s="286"/>
      <c r="F105" s="305" t="s">
        <v>519</v>
      </c>
      <c r="G105" s="286"/>
      <c r="H105" s="286" t="s">
        <v>558</v>
      </c>
      <c r="I105" s="286" t="s">
        <v>521</v>
      </c>
      <c r="J105" s="286">
        <v>120</v>
      </c>
      <c r="K105" s="297"/>
    </row>
    <row r="106" spans="2:11" ht="15" customHeight="1">
      <c r="B106" s="306"/>
      <c r="C106" s="286" t="s">
        <v>524</v>
      </c>
      <c r="D106" s="286"/>
      <c r="E106" s="286"/>
      <c r="F106" s="305" t="s">
        <v>525</v>
      </c>
      <c r="G106" s="286"/>
      <c r="H106" s="286" t="s">
        <v>558</v>
      </c>
      <c r="I106" s="286" t="s">
        <v>521</v>
      </c>
      <c r="J106" s="286">
        <v>50</v>
      </c>
      <c r="K106" s="297"/>
    </row>
    <row r="107" spans="2:11" ht="15" customHeight="1">
      <c r="B107" s="306"/>
      <c r="C107" s="286" t="s">
        <v>527</v>
      </c>
      <c r="D107" s="286"/>
      <c r="E107" s="286"/>
      <c r="F107" s="305" t="s">
        <v>519</v>
      </c>
      <c r="G107" s="286"/>
      <c r="H107" s="286" t="s">
        <v>558</v>
      </c>
      <c r="I107" s="286" t="s">
        <v>529</v>
      </c>
      <c r="J107" s="286"/>
      <c r="K107" s="297"/>
    </row>
    <row r="108" spans="2:11" ht="15" customHeight="1">
      <c r="B108" s="306"/>
      <c r="C108" s="286" t="s">
        <v>538</v>
      </c>
      <c r="D108" s="286"/>
      <c r="E108" s="286"/>
      <c r="F108" s="305" t="s">
        <v>525</v>
      </c>
      <c r="G108" s="286"/>
      <c r="H108" s="286" t="s">
        <v>558</v>
      </c>
      <c r="I108" s="286" t="s">
        <v>521</v>
      </c>
      <c r="J108" s="286">
        <v>50</v>
      </c>
      <c r="K108" s="297"/>
    </row>
    <row r="109" spans="2:11" ht="15" customHeight="1">
      <c r="B109" s="306"/>
      <c r="C109" s="286" t="s">
        <v>546</v>
      </c>
      <c r="D109" s="286"/>
      <c r="E109" s="286"/>
      <c r="F109" s="305" t="s">
        <v>525</v>
      </c>
      <c r="G109" s="286"/>
      <c r="H109" s="286" t="s">
        <v>558</v>
      </c>
      <c r="I109" s="286" t="s">
        <v>521</v>
      </c>
      <c r="J109" s="286">
        <v>50</v>
      </c>
      <c r="K109" s="297"/>
    </row>
    <row r="110" spans="2:11" ht="15" customHeight="1">
      <c r="B110" s="306"/>
      <c r="C110" s="286" t="s">
        <v>544</v>
      </c>
      <c r="D110" s="286"/>
      <c r="E110" s="286"/>
      <c r="F110" s="305" t="s">
        <v>525</v>
      </c>
      <c r="G110" s="286"/>
      <c r="H110" s="286" t="s">
        <v>558</v>
      </c>
      <c r="I110" s="286" t="s">
        <v>521</v>
      </c>
      <c r="J110" s="286">
        <v>50</v>
      </c>
      <c r="K110" s="297"/>
    </row>
    <row r="111" spans="2:11" ht="15" customHeight="1">
      <c r="B111" s="306"/>
      <c r="C111" s="286" t="s">
        <v>57</v>
      </c>
      <c r="D111" s="286"/>
      <c r="E111" s="286"/>
      <c r="F111" s="305" t="s">
        <v>519</v>
      </c>
      <c r="G111" s="286"/>
      <c r="H111" s="286" t="s">
        <v>559</v>
      </c>
      <c r="I111" s="286" t="s">
        <v>521</v>
      </c>
      <c r="J111" s="286">
        <v>20</v>
      </c>
      <c r="K111" s="297"/>
    </row>
    <row r="112" spans="2:11" ht="15" customHeight="1">
      <c r="B112" s="306"/>
      <c r="C112" s="286" t="s">
        <v>560</v>
      </c>
      <c r="D112" s="286"/>
      <c r="E112" s="286"/>
      <c r="F112" s="305" t="s">
        <v>519</v>
      </c>
      <c r="G112" s="286"/>
      <c r="H112" s="286" t="s">
        <v>561</v>
      </c>
      <c r="I112" s="286" t="s">
        <v>521</v>
      </c>
      <c r="J112" s="286">
        <v>120</v>
      </c>
      <c r="K112" s="297"/>
    </row>
    <row r="113" spans="2:11" ht="15" customHeight="1">
      <c r="B113" s="306"/>
      <c r="C113" s="286" t="s">
        <v>42</v>
      </c>
      <c r="D113" s="286"/>
      <c r="E113" s="286"/>
      <c r="F113" s="305" t="s">
        <v>519</v>
      </c>
      <c r="G113" s="286"/>
      <c r="H113" s="286" t="s">
        <v>562</v>
      </c>
      <c r="I113" s="286" t="s">
        <v>553</v>
      </c>
      <c r="J113" s="286"/>
      <c r="K113" s="297"/>
    </row>
    <row r="114" spans="2:11" ht="15" customHeight="1">
      <c r="B114" s="306"/>
      <c r="C114" s="286" t="s">
        <v>52</v>
      </c>
      <c r="D114" s="286"/>
      <c r="E114" s="286"/>
      <c r="F114" s="305" t="s">
        <v>519</v>
      </c>
      <c r="G114" s="286"/>
      <c r="H114" s="286" t="s">
        <v>563</v>
      </c>
      <c r="I114" s="286" t="s">
        <v>553</v>
      </c>
      <c r="J114" s="286"/>
      <c r="K114" s="297"/>
    </row>
    <row r="115" spans="2:11" ht="15" customHeight="1">
      <c r="B115" s="306"/>
      <c r="C115" s="286" t="s">
        <v>61</v>
      </c>
      <c r="D115" s="286"/>
      <c r="E115" s="286"/>
      <c r="F115" s="305" t="s">
        <v>519</v>
      </c>
      <c r="G115" s="286"/>
      <c r="H115" s="286" t="s">
        <v>564</v>
      </c>
      <c r="I115" s="286" t="s">
        <v>565</v>
      </c>
      <c r="J115" s="286"/>
      <c r="K115" s="297"/>
    </row>
    <row r="116" spans="2:11" ht="15" customHeight="1">
      <c r="B116" s="309"/>
      <c r="C116" s="315"/>
      <c r="D116" s="315"/>
      <c r="E116" s="315"/>
      <c r="F116" s="315"/>
      <c r="G116" s="315"/>
      <c r="H116" s="315"/>
      <c r="I116" s="315"/>
      <c r="J116" s="315"/>
      <c r="K116" s="311"/>
    </row>
    <row r="117" spans="2:11" ht="18.75" customHeight="1">
      <c r="B117" s="316"/>
      <c r="C117" s="282"/>
      <c r="D117" s="282"/>
      <c r="E117" s="282"/>
      <c r="F117" s="317"/>
      <c r="G117" s="282"/>
      <c r="H117" s="282"/>
      <c r="I117" s="282"/>
      <c r="J117" s="282"/>
      <c r="K117" s="316"/>
    </row>
    <row r="118" spans="2:11" ht="18.75" customHeight="1">
      <c r="B118" s="292"/>
      <c r="C118" s="292"/>
      <c r="D118" s="292"/>
      <c r="E118" s="292"/>
      <c r="F118" s="292"/>
      <c r="G118" s="292"/>
      <c r="H118" s="292"/>
      <c r="I118" s="292"/>
      <c r="J118" s="292"/>
      <c r="K118" s="292"/>
    </row>
    <row r="119" spans="2:11" ht="7.5" customHeight="1">
      <c r="B119" s="318"/>
      <c r="C119" s="319"/>
      <c r="D119" s="319"/>
      <c r="E119" s="319"/>
      <c r="F119" s="319"/>
      <c r="G119" s="319"/>
      <c r="H119" s="319"/>
      <c r="I119" s="319"/>
      <c r="J119" s="319"/>
      <c r="K119" s="320"/>
    </row>
    <row r="120" spans="2:11" ht="45" customHeight="1">
      <c r="B120" s="321"/>
      <c r="C120" s="397" t="s">
        <v>566</v>
      </c>
      <c r="D120" s="397"/>
      <c r="E120" s="397"/>
      <c r="F120" s="397"/>
      <c r="G120" s="397"/>
      <c r="H120" s="397"/>
      <c r="I120" s="397"/>
      <c r="J120" s="397"/>
      <c r="K120" s="322"/>
    </row>
    <row r="121" spans="2:11" ht="17.25" customHeight="1">
      <c r="B121" s="323"/>
      <c r="C121" s="298" t="s">
        <v>513</v>
      </c>
      <c r="D121" s="298"/>
      <c r="E121" s="298"/>
      <c r="F121" s="298" t="s">
        <v>514</v>
      </c>
      <c r="G121" s="299"/>
      <c r="H121" s="298" t="s">
        <v>127</v>
      </c>
      <c r="I121" s="298" t="s">
        <v>61</v>
      </c>
      <c r="J121" s="298" t="s">
        <v>515</v>
      </c>
      <c r="K121" s="324"/>
    </row>
    <row r="122" spans="2:11" ht="17.25" customHeight="1">
      <c r="B122" s="323"/>
      <c r="C122" s="300" t="s">
        <v>516</v>
      </c>
      <c r="D122" s="300"/>
      <c r="E122" s="300"/>
      <c r="F122" s="301" t="s">
        <v>517</v>
      </c>
      <c r="G122" s="302"/>
      <c r="H122" s="300"/>
      <c r="I122" s="300"/>
      <c r="J122" s="300" t="s">
        <v>518</v>
      </c>
      <c r="K122" s="324"/>
    </row>
    <row r="123" spans="2:11" ht="5.25" customHeight="1">
      <c r="B123" s="325"/>
      <c r="C123" s="303"/>
      <c r="D123" s="303"/>
      <c r="E123" s="303"/>
      <c r="F123" s="303"/>
      <c r="G123" s="286"/>
      <c r="H123" s="303"/>
      <c r="I123" s="303"/>
      <c r="J123" s="303"/>
      <c r="K123" s="326"/>
    </row>
    <row r="124" spans="2:11" ht="15" customHeight="1">
      <c r="B124" s="325"/>
      <c r="C124" s="286" t="s">
        <v>522</v>
      </c>
      <c r="D124" s="303"/>
      <c r="E124" s="303"/>
      <c r="F124" s="305" t="s">
        <v>519</v>
      </c>
      <c r="G124" s="286"/>
      <c r="H124" s="286" t="s">
        <v>558</v>
      </c>
      <c r="I124" s="286" t="s">
        <v>521</v>
      </c>
      <c r="J124" s="286">
        <v>120</v>
      </c>
      <c r="K124" s="327"/>
    </row>
    <row r="125" spans="2:11" ht="15" customHeight="1">
      <c r="B125" s="325"/>
      <c r="C125" s="286" t="s">
        <v>567</v>
      </c>
      <c r="D125" s="286"/>
      <c r="E125" s="286"/>
      <c r="F125" s="305" t="s">
        <v>519</v>
      </c>
      <c r="G125" s="286"/>
      <c r="H125" s="286" t="s">
        <v>568</v>
      </c>
      <c r="I125" s="286" t="s">
        <v>521</v>
      </c>
      <c r="J125" s="286" t="s">
        <v>569</v>
      </c>
      <c r="K125" s="327"/>
    </row>
    <row r="126" spans="2:11" ht="15" customHeight="1">
      <c r="B126" s="325"/>
      <c r="C126" s="286" t="s">
        <v>468</v>
      </c>
      <c r="D126" s="286"/>
      <c r="E126" s="286"/>
      <c r="F126" s="305" t="s">
        <v>519</v>
      </c>
      <c r="G126" s="286"/>
      <c r="H126" s="286" t="s">
        <v>570</v>
      </c>
      <c r="I126" s="286" t="s">
        <v>521</v>
      </c>
      <c r="J126" s="286" t="s">
        <v>569</v>
      </c>
      <c r="K126" s="327"/>
    </row>
    <row r="127" spans="2:11" ht="15" customHeight="1">
      <c r="B127" s="325"/>
      <c r="C127" s="286" t="s">
        <v>530</v>
      </c>
      <c r="D127" s="286"/>
      <c r="E127" s="286"/>
      <c r="F127" s="305" t="s">
        <v>525</v>
      </c>
      <c r="G127" s="286"/>
      <c r="H127" s="286" t="s">
        <v>531</v>
      </c>
      <c r="I127" s="286" t="s">
        <v>521</v>
      </c>
      <c r="J127" s="286">
        <v>15</v>
      </c>
      <c r="K127" s="327"/>
    </row>
    <row r="128" spans="2:11" ht="15" customHeight="1">
      <c r="B128" s="325"/>
      <c r="C128" s="307" t="s">
        <v>532</v>
      </c>
      <c r="D128" s="307"/>
      <c r="E128" s="307"/>
      <c r="F128" s="308" t="s">
        <v>525</v>
      </c>
      <c r="G128" s="307"/>
      <c r="H128" s="307" t="s">
        <v>533</v>
      </c>
      <c r="I128" s="307" t="s">
        <v>521</v>
      </c>
      <c r="J128" s="307">
        <v>15</v>
      </c>
      <c r="K128" s="327"/>
    </row>
    <row r="129" spans="2:11" ht="15" customHeight="1">
      <c r="B129" s="325"/>
      <c r="C129" s="307" t="s">
        <v>534</v>
      </c>
      <c r="D129" s="307"/>
      <c r="E129" s="307"/>
      <c r="F129" s="308" t="s">
        <v>525</v>
      </c>
      <c r="G129" s="307"/>
      <c r="H129" s="307" t="s">
        <v>535</v>
      </c>
      <c r="I129" s="307" t="s">
        <v>521</v>
      </c>
      <c r="J129" s="307">
        <v>20</v>
      </c>
      <c r="K129" s="327"/>
    </row>
    <row r="130" spans="2:11" ht="15" customHeight="1">
      <c r="B130" s="325"/>
      <c r="C130" s="307" t="s">
        <v>536</v>
      </c>
      <c r="D130" s="307"/>
      <c r="E130" s="307"/>
      <c r="F130" s="308" t="s">
        <v>525</v>
      </c>
      <c r="G130" s="307"/>
      <c r="H130" s="307" t="s">
        <v>537</v>
      </c>
      <c r="I130" s="307" t="s">
        <v>521</v>
      </c>
      <c r="J130" s="307">
        <v>20</v>
      </c>
      <c r="K130" s="327"/>
    </row>
    <row r="131" spans="2:11" ht="15" customHeight="1">
      <c r="B131" s="325"/>
      <c r="C131" s="286" t="s">
        <v>524</v>
      </c>
      <c r="D131" s="286"/>
      <c r="E131" s="286"/>
      <c r="F131" s="305" t="s">
        <v>525</v>
      </c>
      <c r="G131" s="286"/>
      <c r="H131" s="286" t="s">
        <v>558</v>
      </c>
      <c r="I131" s="286" t="s">
        <v>521</v>
      </c>
      <c r="J131" s="286">
        <v>50</v>
      </c>
      <c r="K131" s="327"/>
    </row>
    <row r="132" spans="2:11" ht="15" customHeight="1">
      <c r="B132" s="325"/>
      <c r="C132" s="286" t="s">
        <v>538</v>
      </c>
      <c r="D132" s="286"/>
      <c r="E132" s="286"/>
      <c r="F132" s="305" t="s">
        <v>525</v>
      </c>
      <c r="G132" s="286"/>
      <c r="H132" s="286" t="s">
        <v>558</v>
      </c>
      <c r="I132" s="286" t="s">
        <v>521</v>
      </c>
      <c r="J132" s="286">
        <v>50</v>
      </c>
      <c r="K132" s="327"/>
    </row>
    <row r="133" spans="2:11" ht="15" customHeight="1">
      <c r="B133" s="325"/>
      <c r="C133" s="286" t="s">
        <v>544</v>
      </c>
      <c r="D133" s="286"/>
      <c r="E133" s="286"/>
      <c r="F133" s="305" t="s">
        <v>525</v>
      </c>
      <c r="G133" s="286"/>
      <c r="H133" s="286" t="s">
        <v>558</v>
      </c>
      <c r="I133" s="286" t="s">
        <v>521</v>
      </c>
      <c r="J133" s="286">
        <v>50</v>
      </c>
      <c r="K133" s="327"/>
    </row>
    <row r="134" spans="2:11" ht="15" customHeight="1">
      <c r="B134" s="325"/>
      <c r="C134" s="286" t="s">
        <v>546</v>
      </c>
      <c r="D134" s="286"/>
      <c r="E134" s="286"/>
      <c r="F134" s="305" t="s">
        <v>525</v>
      </c>
      <c r="G134" s="286"/>
      <c r="H134" s="286" t="s">
        <v>558</v>
      </c>
      <c r="I134" s="286" t="s">
        <v>521</v>
      </c>
      <c r="J134" s="286">
        <v>50</v>
      </c>
      <c r="K134" s="327"/>
    </row>
    <row r="135" spans="2:11" ht="15" customHeight="1">
      <c r="B135" s="325"/>
      <c r="C135" s="286" t="s">
        <v>132</v>
      </c>
      <c r="D135" s="286"/>
      <c r="E135" s="286"/>
      <c r="F135" s="305" t="s">
        <v>525</v>
      </c>
      <c r="G135" s="286"/>
      <c r="H135" s="286" t="s">
        <v>571</v>
      </c>
      <c r="I135" s="286" t="s">
        <v>521</v>
      </c>
      <c r="J135" s="286">
        <v>255</v>
      </c>
      <c r="K135" s="327"/>
    </row>
    <row r="136" spans="2:11" ht="15" customHeight="1">
      <c r="B136" s="325"/>
      <c r="C136" s="286" t="s">
        <v>548</v>
      </c>
      <c r="D136" s="286"/>
      <c r="E136" s="286"/>
      <c r="F136" s="305" t="s">
        <v>519</v>
      </c>
      <c r="G136" s="286"/>
      <c r="H136" s="286" t="s">
        <v>572</v>
      </c>
      <c r="I136" s="286" t="s">
        <v>550</v>
      </c>
      <c r="J136" s="286"/>
      <c r="K136" s="327"/>
    </row>
    <row r="137" spans="2:11" ht="15" customHeight="1">
      <c r="B137" s="325"/>
      <c r="C137" s="286" t="s">
        <v>551</v>
      </c>
      <c r="D137" s="286"/>
      <c r="E137" s="286"/>
      <c r="F137" s="305" t="s">
        <v>519</v>
      </c>
      <c r="G137" s="286"/>
      <c r="H137" s="286" t="s">
        <v>573</v>
      </c>
      <c r="I137" s="286" t="s">
        <v>553</v>
      </c>
      <c r="J137" s="286"/>
      <c r="K137" s="327"/>
    </row>
    <row r="138" spans="2:11" ht="15" customHeight="1">
      <c r="B138" s="325"/>
      <c r="C138" s="286" t="s">
        <v>554</v>
      </c>
      <c r="D138" s="286"/>
      <c r="E138" s="286"/>
      <c r="F138" s="305" t="s">
        <v>519</v>
      </c>
      <c r="G138" s="286"/>
      <c r="H138" s="286" t="s">
        <v>554</v>
      </c>
      <c r="I138" s="286" t="s">
        <v>553</v>
      </c>
      <c r="J138" s="286"/>
      <c r="K138" s="327"/>
    </row>
    <row r="139" spans="2:11" ht="15" customHeight="1">
      <c r="B139" s="325"/>
      <c r="C139" s="286" t="s">
        <v>42</v>
      </c>
      <c r="D139" s="286"/>
      <c r="E139" s="286"/>
      <c r="F139" s="305" t="s">
        <v>519</v>
      </c>
      <c r="G139" s="286"/>
      <c r="H139" s="286" t="s">
        <v>574</v>
      </c>
      <c r="I139" s="286" t="s">
        <v>553</v>
      </c>
      <c r="J139" s="286"/>
      <c r="K139" s="327"/>
    </row>
    <row r="140" spans="2:11" ht="15" customHeight="1">
      <c r="B140" s="325"/>
      <c r="C140" s="286" t="s">
        <v>575</v>
      </c>
      <c r="D140" s="286"/>
      <c r="E140" s="286"/>
      <c r="F140" s="305" t="s">
        <v>519</v>
      </c>
      <c r="G140" s="286"/>
      <c r="H140" s="286" t="s">
        <v>576</v>
      </c>
      <c r="I140" s="286" t="s">
        <v>553</v>
      </c>
      <c r="J140" s="286"/>
      <c r="K140" s="327"/>
    </row>
    <row r="141" spans="2:11" ht="15" customHeight="1">
      <c r="B141" s="328"/>
      <c r="C141" s="329"/>
      <c r="D141" s="329"/>
      <c r="E141" s="329"/>
      <c r="F141" s="329"/>
      <c r="G141" s="329"/>
      <c r="H141" s="329"/>
      <c r="I141" s="329"/>
      <c r="J141" s="329"/>
      <c r="K141" s="330"/>
    </row>
    <row r="142" spans="2:11" ht="18.75" customHeight="1">
      <c r="B142" s="282"/>
      <c r="C142" s="282"/>
      <c r="D142" s="282"/>
      <c r="E142" s="282"/>
      <c r="F142" s="317"/>
      <c r="G142" s="282"/>
      <c r="H142" s="282"/>
      <c r="I142" s="282"/>
      <c r="J142" s="282"/>
      <c r="K142" s="282"/>
    </row>
    <row r="143" spans="2:11" ht="18.75" customHeight="1">
      <c r="B143" s="292"/>
      <c r="C143" s="292"/>
      <c r="D143" s="292"/>
      <c r="E143" s="292"/>
      <c r="F143" s="292"/>
      <c r="G143" s="292"/>
      <c r="H143" s="292"/>
      <c r="I143" s="292"/>
      <c r="J143" s="292"/>
      <c r="K143" s="292"/>
    </row>
    <row r="144" spans="2:11" ht="7.5" customHeight="1">
      <c r="B144" s="293"/>
      <c r="C144" s="294"/>
      <c r="D144" s="294"/>
      <c r="E144" s="294"/>
      <c r="F144" s="294"/>
      <c r="G144" s="294"/>
      <c r="H144" s="294"/>
      <c r="I144" s="294"/>
      <c r="J144" s="294"/>
      <c r="K144" s="295"/>
    </row>
    <row r="145" spans="2:11" ht="45" customHeight="1">
      <c r="B145" s="296"/>
      <c r="C145" s="402" t="s">
        <v>577</v>
      </c>
      <c r="D145" s="402"/>
      <c r="E145" s="402"/>
      <c r="F145" s="402"/>
      <c r="G145" s="402"/>
      <c r="H145" s="402"/>
      <c r="I145" s="402"/>
      <c r="J145" s="402"/>
      <c r="K145" s="297"/>
    </row>
    <row r="146" spans="2:11" ht="17.25" customHeight="1">
      <c r="B146" s="296"/>
      <c r="C146" s="298" t="s">
        <v>513</v>
      </c>
      <c r="D146" s="298"/>
      <c r="E146" s="298"/>
      <c r="F146" s="298" t="s">
        <v>514</v>
      </c>
      <c r="G146" s="299"/>
      <c r="H146" s="298" t="s">
        <v>127</v>
      </c>
      <c r="I146" s="298" t="s">
        <v>61</v>
      </c>
      <c r="J146" s="298" t="s">
        <v>515</v>
      </c>
      <c r="K146" s="297"/>
    </row>
    <row r="147" spans="2:11" ht="17.25" customHeight="1">
      <c r="B147" s="296"/>
      <c r="C147" s="300" t="s">
        <v>516</v>
      </c>
      <c r="D147" s="300"/>
      <c r="E147" s="300"/>
      <c r="F147" s="301" t="s">
        <v>517</v>
      </c>
      <c r="G147" s="302"/>
      <c r="H147" s="300"/>
      <c r="I147" s="300"/>
      <c r="J147" s="300" t="s">
        <v>518</v>
      </c>
      <c r="K147" s="297"/>
    </row>
    <row r="148" spans="2:11" ht="5.25" customHeight="1">
      <c r="B148" s="306"/>
      <c r="C148" s="303"/>
      <c r="D148" s="303"/>
      <c r="E148" s="303"/>
      <c r="F148" s="303"/>
      <c r="G148" s="304"/>
      <c r="H148" s="303"/>
      <c r="I148" s="303"/>
      <c r="J148" s="303"/>
      <c r="K148" s="327"/>
    </row>
    <row r="149" spans="2:11" ht="15" customHeight="1">
      <c r="B149" s="306"/>
      <c r="C149" s="331" t="s">
        <v>522</v>
      </c>
      <c r="D149" s="286"/>
      <c r="E149" s="286"/>
      <c r="F149" s="332" t="s">
        <v>519</v>
      </c>
      <c r="G149" s="286"/>
      <c r="H149" s="331" t="s">
        <v>558</v>
      </c>
      <c r="I149" s="331" t="s">
        <v>521</v>
      </c>
      <c r="J149" s="331">
        <v>120</v>
      </c>
      <c r="K149" s="327"/>
    </row>
    <row r="150" spans="2:11" ht="15" customHeight="1">
      <c r="B150" s="306"/>
      <c r="C150" s="331" t="s">
        <v>567</v>
      </c>
      <c r="D150" s="286"/>
      <c r="E150" s="286"/>
      <c r="F150" s="332" t="s">
        <v>519</v>
      </c>
      <c r="G150" s="286"/>
      <c r="H150" s="331" t="s">
        <v>578</v>
      </c>
      <c r="I150" s="331" t="s">
        <v>521</v>
      </c>
      <c r="J150" s="331" t="s">
        <v>569</v>
      </c>
      <c r="K150" s="327"/>
    </row>
    <row r="151" spans="2:11" ht="15" customHeight="1">
      <c r="B151" s="306"/>
      <c r="C151" s="331" t="s">
        <v>468</v>
      </c>
      <c r="D151" s="286"/>
      <c r="E151" s="286"/>
      <c r="F151" s="332" t="s">
        <v>519</v>
      </c>
      <c r="G151" s="286"/>
      <c r="H151" s="331" t="s">
        <v>579</v>
      </c>
      <c r="I151" s="331" t="s">
        <v>521</v>
      </c>
      <c r="J151" s="331" t="s">
        <v>569</v>
      </c>
      <c r="K151" s="327"/>
    </row>
    <row r="152" spans="2:11" ht="15" customHeight="1">
      <c r="B152" s="306"/>
      <c r="C152" s="331" t="s">
        <v>524</v>
      </c>
      <c r="D152" s="286"/>
      <c r="E152" s="286"/>
      <c r="F152" s="332" t="s">
        <v>525</v>
      </c>
      <c r="G152" s="286"/>
      <c r="H152" s="331" t="s">
        <v>558</v>
      </c>
      <c r="I152" s="331" t="s">
        <v>521</v>
      </c>
      <c r="J152" s="331">
        <v>50</v>
      </c>
      <c r="K152" s="327"/>
    </row>
    <row r="153" spans="2:11" ht="15" customHeight="1">
      <c r="B153" s="306"/>
      <c r="C153" s="331" t="s">
        <v>527</v>
      </c>
      <c r="D153" s="286"/>
      <c r="E153" s="286"/>
      <c r="F153" s="332" t="s">
        <v>519</v>
      </c>
      <c r="G153" s="286"/>
      <c r="H153" s="331" t="s">
        <v>558</v>
      </c>
      <c r="I153" s="331" t="s">
        <v>529</v>
      </c>
      <c r="J153" s="331"/>
      <c r="K153" s="327"/>
    </row>
    <row r="154" spans="2:11" ht="15" customHeight="1">
      <c r="B154" s="306"/>
      <c r="C154" s="331" t="s">
        <v>538</v>
      </c>
      <c r="D154" s="286"/>
      <c r="E154" s="286"/>
      <c r="F154" s="332" t="s">
        <v>525</v>
      </c>
      <c r="G154" s="286"/>
      <c r="H154" s="331" t="s">
        <v>558</v>
      </c>
      <c r="I154" s="331" t="s">
        <v>521</v>
      </c>
      <c r="J154" s="331">
        <v>50</v>
      </c>
      <c r="K154" s="327"/>
    </row>
    <row r="155" spans="2:11" ht="15" customHeight="1">
      <c r="B155" s="306"/>
      <c r="C155" s="331" t="s">
        <v>546</v>
      </c>
      <c r="D155" s="286"/>
      <c r="E155" s="286"/>
      <c r="F155" s="332" t="s">
        <v>525</v>
      </c>
      <c r="G155" s="286"/>
      <c r="H155" s="331" t="s">
        <v>558</v>
      </c>
      <c r="I155" s="331" t="s">
        <v>521</v>
      </c>
      <c r="J155" s="331">
        <v>50</v>
      </c>
      <c r="K155" s="327"/>
    </row>
    <row r="156" spans="2:11" ht="15" customHeight="1">
      <c r="B156" s="306"/>
      <c r="C156" s="331" t="s">
        <v>544</v>
      </c>
      <c r="D156" s="286"/>
      <c r="E156" s="286"/>
      <c r="F156" s="332" t="s">
        <v>525</v>
      </c>
      <c r="G156" s="286"/>
      <c r="H156" s="331" t="s">
        <v>558</v>
      </c>
      <c r="I156" s="331" t="s">
        <v>521</v>
      </c>
      <c r="J156" s="331">
        <v>50</v>
      </c>
      <c r="K156" s="327"/>
    </row>
    <row r="157" spans="2:11" ht="15" customHeight="1">
      <c r="B157" s="306"/>
      <c r="C157" s="331" t="s">
        <v>109</v>
      </c>
      <c r="D157" s="286"/>
      <c r="E157" s="286"/>
      <c r="F157" s="332" t="s">
        <v>519</v>
      </c>
      <c r="G157" s="286"/>
      <c r="H157" s="331" t="s">
        <v>580</v>
      </c>
      <c r="I157" s="331" t="s">
        <v>521</v>
      </c>
      <c r="J157" s="331" t="s">
        <v>581</v>
      </c>
      <c r="K157" s="327"/>
    </row>
    <row r="158" spans="2:11" ht="15" customHeight="1">
      <c r="B158" s="306"/>
      <c r="C158" s="331" t="s">
        <v>582</v>
      </c>
      <c r="D158" s="286"/>
      <c r="E158" s="286"/>
      <c r="F158" s="332" t="s">
        <v>519</v>
      </c>
      <c r="G158" s="286"/>
      <c r="H158" s="331" t="s">
        <v>583</v>
      </c>
      <c r="I158" s="331" t="s">
        <v>553</v>
      </c>
      <c r="J158" s="331"/>
      <c r="K158" s="327"/>
    </row>
    <row r="159" spans="2:11" ht="15" customHeight="1">
      <c r="B159" s="333"/>
      <c r="C159" s="315"/>
      <c r="D159" s="315"/>
      <c r="E159" s="315"/>
      <c r="F159" s="315"/>
      <c r="G159" s="315"/>
      <c r="H159" s="315"/>
      <c r="I159" s="315"/>
      <c r="J159" s="315"/>
      <c r="K159" s="334"/>
    </row>
    <row r="160" spans="2:11" ht="18.75" customHeight="1">
      <c r="B160" s="282"/>
      <c r="C160" s="286"/>
      <c r="D160" s="286"/>
      <c r="E160" s="286"/>
      <c r="F160" s="305"/>
      <c r="G160" s="286"/>
      <c r="H160" s="286"/>
      <c r="I160" s="286"/>
      <c r="J160" s="286"/>
      <c r="K160" s="282"/>
    </row>
    <row r="161" spans="2:11" ht="18.75" customHeight="1">
      <c r="B161" s="292"/>
      <c r="C161" s="292"/>
      <c r="D161" s="292"/>
      <c r="E161" s="292"/>
      <c r="F161" s="292"/>
      <c r="G161" s="292"/>
      <c r="H161" s="292"/>
      <c r="I161" s="292"/>
      <c r="J161" s="292"/>
      <c r="K161" s="292"/>
    </row>
    <row r="162" spans="2:11" ht="7.5" customHeight="1">
      <c r="B162" s="274"/>
      <c r="C162" s="275"/>
      <c r="D162" s="275"/>
      <c r="E162" s="275"/>
      <c r="F162" s="275"/>
      <c r="G162" s="275"/>
      <c r="H162" s="275"/>
      <c r="I162" s="275"/>
      <c r="J162" s="275"/>
      <c r="K162" s="276"/>
    </row>
    <row r="163" spans="2:11" ht="45" customHeight="1">
      <c r="B163" s="277"/>
      <c r="C163" s="397" t="s">
        <v>584</v>
      </c>
      <c r="D163" s="397"/>
      <c r="E163" s="397"/>
      <c r="F163" s="397"/>
      <c r="G163" s="397"/>
      <c r="H163" s="397"/>
      <c r="I163" s="397"/>
      <c r="J163" s="397"/>
      <c r="K163" s="278"/>
    </row>
    <row r="164" spans="2:11" ht="17.25" customHeight="1">
      <c r="B164" s="277"/>
      <c r="C164" s="298" t="s">
        <v>513</v>
      </c>
      <c r="D164" s="298"/>
      <c r="E164" s="298"/>
      <c r="F164" s="298" t="s">
        <v>514</v>
      </c>
      <c r="G164" s="335"/>
      <c r="H164" s="336" t="s">
        <v>127</v>
      </c>
      <c r="I164" s="336" t="s">
        <v>61</v>
      </c>
      <c r="J164" s="298" t="s">
        <v>515</v>
      </c>
      <c r="K164" s="278"/>
    </row>
    <row r="165" spans="2:11" ht="17.25" customHeight="1">
      <c r="B165" s="279"/>
      <c r="C165" s="300" t="s">
        <v>516</v>
      </c>
      <c r="D165" s="300"/>
      <c r="E165" s="300"/>
      <c r="F165" s="301" t="s">
        <v>517</v>
      </c>
      <c r="G165" s="337"/>
      <c r="H165" s="338"/>
      <c r="I165" s="338"/>
      <c r="J165" s="300" t="s">
        <v>518</v>
      </c>
      <c r="K165" s="280"/>
    </row>
    <row r="166" spans="2:11" ht="5.25" customHeight="1">
      <c r="B166" s="306"/>
      <c r="C166" s="303"/>
      <c r="D166" s="303"/>
      <c r="E166" s="303"/>
      <c r="F166" s="303"/>
      <c r="G166" s="304"/>
      <c r="H166" s="303"/>
      <c r="I166" s="303"/>
      <c r="J166" s="303"/>
      <c r="K166" s="327"/>
    </row>
    <row r="167" spans="2:11" ht="15" customHeight="1">
      <c r="B167" s="306"/>
      <c r="C167" s="286" t="s">
        <v>522</v>
      </c>
      <c r="D167" s="286"/>
      <c r="E167" s="286"/>
      <c r="F167" s="305" t="s">
        <v>519</v>
      </c>
      <c r="G167" s="286"/>
      <c r="H167" s="286" t="s">
        <v>558</v>
      </c>
      <c r="I167" s="286" t="s">
        <v>521</v>
      </c>
      <c r="J167" s="286">
        <v>120</v>
      </c>
      <c r="K167" s="327"/>
    </row>
    <row r="168" spans="2:11" ht="15" customHeight="1">
      <c r="B168" s="306"/>
      <c r="C168" s="286" t="s">
        <v>567</v>
      </c>
      <c r="D168" s="286"/>
      <c r="E168" s="286"/>
      <c r="F168" s="305" t="s">
        <v>519</v>
      </c>
      <c r="G168" s="286"/>
      <c r="H168" s="286" t="s">
        <v>568</v>
      </c>
      <c r="I168" s="286" t="s">
        <v>521</v>
      </c>
      <c r="J168" s="286" t="s">
        <v>569</v>
      </c>
      <c r="K168" s="327"/>
    </row>
    <row r="169" spans="2:11" ht="15" customHeight="1">
      <c r="B169" s="306"/>
      <c r="C169" s="286" t="s">
        <v>468</v>
      </c>
      <c r="D169" s="286"/>
      <c r="E169" s="286"/>
      <c r="F169" s="305" t="s">
        <v>519</v>
      </c>
      <c r="G169" s="286"/>
      <c r="H169" s="286" t="s">
        <v>585</v>
      </c>
      <c r="I169" s="286" t="s">
        <v>521</v>
      </c>
      <c r="J169" s="286" t="s">
        <v>569</v>
      </c>
      <c r="K169" s="327"/>
    </row>
    <row r="170" spans="2:11" ht="15" customHeight="1">
      <c r="B170" s="306"/>
      <c r="C170" s="286" t="s">
        <v>524</v>
      </c>
      <c r="D170" s="286"/>
      <c r="E170" s="286"/>
      <c r="F170" s="305" t="s">
        <v>525</v>
      </c>
      <c r="G170" s="286"/>
      <c r="H170" s="286" t="s">
        <v>585</v>
      </c>
      <c r="I170" s="286" t="s">
        <v>521</v>
      </c>
      <c r="J170" s="286">
        <v>50</v>
      </c>
      <c r="K170" s="327"/>
    </row>
    <row r="171" spans="2:11" ht="15" customHeight="1">
      <c r="B171" s="306"/>
      <c r="C171" s="286" t="s">
        <v>527</v>
      </c>
      <c r="D171" s="286"/>
      <c r="E171" s="286"/>
      <c r="F171" s="305" t="s">
        <v>519</v>
      </c>
      <c r="G171" s="286"/>
      <c r="H171" s="286" t="s">
        <v>585</v>
      </c>
      <c r="I171" s="286" t="s">
        <v>529</v>
      </c>
      <c r="J171" s="286"/>
      <c r="K171" s="327"/>
    </row>
    <row r="172" spans="2:11" ht="15" customHeight="1">
      <c r="B172" s="306"/>
      <c r="C172" s="286" t="s">
        <v>538</v>
      </c>
      <c r="D172" s="286"/>
      <c r="E172" s="286"/>
      <c r="F172" s="305" t="s">
        <v>525</v>
      </c>
      <c r="G172" s="286"/>
      <c r="H172" s="286" t="s">
        <v>585</v>
      </c>
      <c r="I172" s="286" t="s">
        <v>521</v>
      </c>
      <c r="J172" s="286">
        <v>50</v>
      </c>
      <c r="K172" s="327"/>
    </row>
    <row r="173" spans="2:11" ht="15" customHeight="1">
      <c r="B173" s="306"/>
      <c r="C173" s="286" t="s">
        <v>546</v>
      </c>
      <c r="D173" s="286"/>
      <c r="E173" s="286"/>
      <c r="F173" s="305" t="s">
        <v>525</v>
      </c>
      <c r="G173" s="286"/>
      <c r="H173" s="286" t="s">
        <v>585</v>
      </c>
      <c r="I173" s="286" t="s">
        <v>521</v>
      </c>
      <c r="J173" s="286">
        <v>50</v>
      </c>
      <c r="K173" s="327"/>
    </row>
    <row r="174" spans="2:11" ht="15" customHeight="1">
      <c r="B174" s="306"/>
      <c r="C174" s="286" t="s">
        <v>544</v>
      </c>
      <c r="D174" s="286"/>
      <c r="E174" s="286"/>
      <c r="F174" s="305" t="s">
        <v>525</v>
      </c>
      <c r="G174" s="286"/>
      <c r="H174" s="286" t="s">
        <v>585</v>
      </c>
      <c r="I174" s="286" t="s">
        <v>521</v>
      </c>
      <c r="J174" s="286">
        <v>50</v>
      </c>
      <c r="K174" s="327"/>
    </row>
    <row r="175" spans="2:11" ht="15" customHeight="1">
      <c r="B175" s="306"/>
      <c r="C175" s="286" t="s">
        <v>126</v>
      </c>
      <c r="D175" s="286"/>
      <c r="E175" s="286"/>
      <c r="F175" s="305" t="s">
        <v>519</v>
      </c>
      <c r="G175" s="286"/>
      <c r="H175" s="286" t="s">
        <v>586</v>
      </c>
      <c r="I175" s="286" t="s">
        <v>587</v>
      </c>
      <c r="J175" s="286"/>
      <c r="K175" s="327"/>
    </row>
    <row r="176" spans="2:11" ht="15" customHeight="1">
      <c r="B176" s="306"/>
      <c r="C176" s="286" t="s">
        <v>61</v>
      </c>
      <c r="D176" s="286"/>
      <c r="E176" s="286"/>
      <c r="F176" s="305" t="s">
        <v>519</v>
      </c>
      <c r="G176" s="286"/>
      <c r="H176" s="286" t="s">
        <v>588</v>
      </c>
      <c r="I176" s="286" t="s">
        <v>589</v>
      </c>
      <c r="J176" s="286">
        <v>1</v>
      </c>
      <c r="K176" s="327"/>
    </row>
    <row r="177" spans="2:11" ht="15" customHeight="1">
      <c r="B177" s="306"/>
      <c r="C177" s="286" t="s">
        <v>57</v>
      </c>
      <c r="D177" s="286"/>
      <c r="E177" s="286"/>
      <c r="F177" s="305" t="s">
        <v>519</v>
      </c>
      <c r="G177" s="286"/>
      <c r="H177" s="286" t="s">
        <v>590</v>
      </c>
      <c r="I177" s="286" t="s">
        <v>521</v>
      </c>
      <c r="J177" s="286">
        <v>20</v>
      </c>
      <c r="K177" s="327"/>
    </row>
    <row r="178" spans="2:11" ht="15" customHeight="1">
      <c r="B178" s="306"/>
      <c r="C178" s="286" t="s">
        <v>127</v>
      </c>
      <c r="D178" s="286"/>
      <c r="E178" s="286"/>
      <c r="F178" s="305" t="s">
        <v>519</v>
      </c>
      <c r="G178" s="286"/>
      <c r="H178" s="286" t="s">
        <v>591</v>
      </c>
      <c r="I178" s="286" t="s">
        <v>521</v>
      </c>
      <c r="J178" s="286">
        <v>255</v>
      </c>
      <c r="K178" s="327"/>
    </row>
    <row r="179" spans="2:11" ht="15" customHeight="1">
      <c r="B179" s="306"/>
      <c r="C179" s="286" t="s">
        <v>128</v>
      </c>
      <c r="D179" s="286"/>
      <c r="E179" s="286"/>
      <c r="F179" s="305" t="s">
        <v>519</v>
      </c>
      <c r="G179" s="286"/>
      <c r="H179" s="286" t="s">
        <v>484</v>
      </c>
      <c r="I179" s="286" t="s">
        <v>521</v>
      </c>
      <c r="J179" s="286">
        <v>10</v>
      </c>
      <c r="K179" s="327"/>
    </row>
    <row r="180" spans="2:11" ht="15" customHeight="1">
      <c r="B180" s="306"/>
      <c r="C180" s="286" t="s">
        <v>129</v>
      </c>
      <c r="D180" s="286"/>
      <c r="E180" s="286"/>
      <c r="F180" s="305" t="s">
        <v>519</v>
      </c>
      <c r="G180" s="286"/>
      <c r="H180" s="286" t="s">
        <v>592</v>
      </c>
      <c r="I180" s="286" t="s">
        <v>553</v>
      </c>
      <c r="J180" s="286"/>
      <c r="K180" s="327"/>
    </row>
    <row r="181" spans="2:11" ht="15" customHeight="1">
      <c r="B181" s="306"/>
      <c r="C181" s="286" t="s">
        <v>593</v>
      </c>
      <c r="D181" s="286"/>
      <c r="E181" s="286"/>
      <c r="F181" s="305" t="s">
        <v>519</v>
      </c>
      <c r="G181" s="286"/>
      <c r="H181" s="286" t="s">
        <v>594</v>
      </c>
      <c r="I181" s="286" t="s">
        <v>553</v>
      </c>
      <c r="J181" s="286"/>
      <c r="K181" s="327"/>
    </row>
    <row r="182" spans="2:11" ht="15" customHeight="1">
      <c r="B182" s="306"/>
      <c r="C182" s="286" t="s">
        <v>582</v>
      </c>
      <c r="D182" s="286"/>
      <c r="E182" s="286"/>
      <c r="F182" s="305" t="s">
        <v>519</v>
      </c>
      <c r="G182" s="286"/>
      <c r="H182" s="286" t="s">
        <v>595</v>
      </c>
      <c r="I182" s="286" t="s">
        <v>553</v>
      </c>
      <c r="J182" s="286"/>
      <c r="K182" s="327"/>
    </row>
    <row r="183" spans="2:11" ht="15" customHeight="1">
      <c r="B183" s="306"/>
      <c r="C183" s="286" t="s">
        <v>131</v>
      </c>
      <c r="D183" s="286"/>
      <c r="E183" s="286"/>
      <c r="F183" s="305" t="s">
        <v>525</v>
      </c>
      <c r="G183" s="286"/>
      <c r="H183" s="286" t="s">
        <v>596</v>
      </c>
      <c r="I183" s="286" t="s">
        <v>521</v>
      </c>
      <c r="J183" s="286">
        <v>50</v>
      </c>
      <c r="K183" s="327"/>
    </row>
    <row r="184" spans="2:11" ht="15" customHeight="1">
      <c r="B184" s="306"/>
      <c r="C184" s="286" t="s">
        <v>597</v>
      </c>
      <c r="D184" s="286"/>
      <c r="E184" s="286"/>
      <c r="F184" s="305" t="s">
        <v>525</v>
      </c>
      <c r="G184" s="286"/>
      <c r="H184" s="286" t="s">
        <v>598</v>
      </c>
      <c r="I184" s="286" t="s">
        <v>599</v>
      </c>
      <c r="J184" s="286"/>
      <c r="K184" s="327"/>
    </row>
    <row r="185" spans="2:11" ht="15" customHeight="1">
      <c r="B185" s="306"/>
      <c r="C185" s="286" t="s">
        <v>600</v>
      </c>
      <c r="D185" s="286"/>
      <c r="E185" s="286"/>
      <c r="F185" s="305" t="s">
        <v>525</v>
      </c>
      <c r="G185" s="286"/>
      <c r="H185" s="286" t="s">
        <v>601</v>
      </c>
      <c r="I185" s="286" t="s">
        <v>599</v>
      </c>
      <c r="J185" s="286"/>
      <c r="K185" s="327"/>
    </row>
    <row r="186" spans="2:11" ht="15" customHeight="1">
      <c r="B186" s="306"/>
      <c r="C186" s="286" t="s">
        <v>602</v>
      </c>
      <c r="D186" s="286"/>
      <c r="E186" s="286"/>
      <c r="F186" s="305" t="s">
        <v>525</v>
      </c>
      <c r="G186" s="286"/>
      <c r="H186" s="286" t="s">
        <v>603</v>
      </c>
      <c r="I186" s="286" t="s">
        <v>599</v>
      </c>
      <c r="J186" s="286"/>
      <c r="K186" s="327"/>
    </row>
    <row r="187" spans="2:11" ht="15" customHeight="1">
      <c r="B187" s="306"/>
      <c r="C187" s="339" t="s">
        <v>604</v>
      </c>
      <c r="D187" s="286"/>
      <c r="E187" s="286"/>
      <c r="F187" s="305" t="s">
        <v>525</v>
      </c>
      <c r="G187" s="286"/>
      <c r="H187" s="286" t="s">
        <v>605</v>
      </c>
      <c r="I187" s="286" t="s">
        <v>606</v>
      </c>
      <c r="J187" s="340" t="s">
        <v>607</v>
      </c>
      <c r="K187" s="327"/>
    </row>
    <row r="188" spans="2:11" ht="15" customHeight="1">
      <c r="B188" s="306"/>
      <c r="C188" s="291" t="s">
        <v>46</v>
      </c>
      <c r="D188" s="286"/>
      <c r="E188" s="286"/>
      <c r="F188" s="305" t="s">
        <v>519</v>
      </c>
      <c r="G188" s="286"/>
      <c r="H188" s="282" t="s">
        <v>608</v>
      </c>
      <c r="I188" s="286" t="s">
        <v>609</v>
      </c>
      <c r="J188" s="286"/>
      <c r="K188" s="327"/>
    </row>
    <row r="189" spans="2:11" ht="15" customHeight="1">
      <c r="B189" s="306"/>
      <c r="C189" s="291" t="s">
        <v>610</v>
      </c>
      <c r="D189" s="286"/>
      <c r="E189" s="286"/>
      <c r="F189" s="305" t="s">
        <v>519</v>
      </c>
      <c r="G189" s="286"/>
      <c r="H189" s="286" t="s">
        <v>611</v>
      </c>
      <c r="I189" s="286" t="s">
        <v>553</v>
      </c>
      <c r="J189" s="286"/>
      <c r="K189" s="327"/>
    </row>
    <row r="190" spans="2:11" ht="15" customHeight="1">
      <c r="B190" s="306"/>
      <c r="C190" s="291" t="s">
        <v>612</v>
      </c>
      <c r="D190" s="286"/>
      <c r="E190" s="286"/>
      <c r="F190" s="305" t="s">
        <v>519</v>
      </c>
      <c r="G190" s="286"/>
      <c r="H190" s="286" t="s">
        <v>613</v>
      </c>
      <c r="I190" s="286" t="s">
        <v>553</v>
      </c>
      <c r="J190" s="286"/>
      <c r="K190" s="327"/>
    </row>
    <row r="191" spans="2:11" ht="15" customHeight="1">
      <c r="B191" s="306"/>
      <c r="C191" s="291" t="s">
        <v>614</v>
      </c>
      <c r="D191" s="286"/>
      <c r="E191" s="286"/>
      <c r="F191" s="305" t="s">
        <v>525</v>
      </c>
      <c r="G191" s="286"/>
      <c r="H191" s="286" t="s">
        <v>615</v>
      </c>
      <c r="I191" s="286" t="s">
        <v>553</v>
      </c>
      <c r="J191" s="286"/>
      <c r="K191" s="327"/>
    </row>
    <row r="192" spans="2:11" ht="15" customHeight="1">
      <c r="B192" s="333"/>
      <c r="C192" s="341"/>
      <c r="D192" s="315"/>
      <c r="E192" s="315"/>
      <c r="F192" s="315"/>
      <c r="G192" s="315"/>
      <c r="H192" s="315"/>
      <c r="I192" s="315"/>
      <c r="J192" s="315"/>
      <c r="K192" s="334"/>
    </row>
    <row r="193" spans="2:11" ht="18.75" customHeight="1">
      <c r="B193" s="282"/>
      <c r="C193" s="286"/>
      <c r="D193" s="286"/>
      <c r="E193" s="286"/>
      <c r="F193" s="305"/>
      <c r="G193" s="286"/>
      <c r="H193" s="286"/>
      <c r="I193" s="286"/>
      <c r="J193" s="286"/>
      <c r="K193" s="282"/>
    </row>
    <row r="194" spans="2:11" ht="18.75" customHeight="1">
      <c r="B194" s="282"/>
      <c r="C194" s="286"/>
      <c r="D194" s="286"/>
      <c r="E194" s="286"/>
      <c r="F194" s="305"/>
      <c r="G194" s="286"/>
      <c r="H194" s="286"/>
      <c r="I194" s="286"/>
      <c r="J194" s="286"/>
      <c r="K194" s="282"/>
    </row>
    <row r="195" spans="2:11" ht="18.75" customHeight="1">
      <c r="B195" s="292"/>
      <c r="C195" s="292"/>
      <c r="D195" s="292"/>
      <c r="E195" s="292"/>
      <c r="F195" s="292"/>
      <c r="G195" s="292"/>
      <c r="H195" s="292"/>
      <c r="I195" s="292"/>
      <c r="J195" s="292"/>
      <c r="K195" s="292"/>
    </row>
    <row r="196" spans="2:11" ht="13.5">
      <c r="B196" s="274"/>
      <c r="C196" s="275"/>
      <c r="D196" s="275"/>
      <c r="E196" s="275"/>
      <c r="F196" s="275"/>
      <c r="G196" s="275"/>
      <c r="H196" s="275"/>
      <c r="I196" s="275"/>
      <c r="J196" s="275"/>
      <c r="K196" s="276"/>
    </row>
    <row r="197" spans="2:11" ht="21">
      <c r="B197" s="277"/>
      <c r="C197" s="397" t="s">
        <v>616</v>
      </c>
      <c r="D197" s="397"/>
      <c r="E197" s="397"/>
      <c r="F197" s="397"/>
      <c r="G197" s="397"/>
      <c r="H197" s="397"/>
      <c r="I197" s="397"/>
      <c r="J197" s="397"/>
      <c r="K197" s="278"/>
    </row>
    <row r="198" spans="2:11" ht="25.5" customHeight="1">
      <c r="B198" s="277"/>
      <c r="C198" s="342" t="s">
        <v>617</v>
      </c>
      <c r="D198" s="342"/>
      <c r="E198" s="342"/>
      <c r="F198" s="342" t="s">
        <v>618</v>
      </c>
      <c r="G198" s="343"/>
      <c r="H198" s="403" t="s">
        <v>619</v>
      </c>
      <c r="I198" s="403"/>
      <c r="J198" s="403"/>
      <c r="K198" s="278"/>
    </row>
    <row r="199" spans="2:11" ht="5.25" customHeight="1">
      <c r="B199" s="306"/>
      <c r="C199" s="303"/>
      <c r="D199" s="303"/>
      <c r="E199" s="303"/>
      <c r="F199" s="303"/>
      <c r="G199" s="286"/>
      <c r="H199" s="303"/>
      <c r="I199" s="303"/>
      <c r="J199" s="303"/>
      <c r="K199" s="327"/>
    </row>
    <row r="200" spans="2:11" ht="15" customHeight="1">
      <c r="B200" s="306"/>
      <c r="C200" s="286" t="s">
        <v>609</v>
      </c>
      <c r="D200" s="286"/>
      <c r="E200" s="286"/>
      <c r="F200" s="305" t="s">
        <v>47</v>
      </c>
      <c r="G200" s="286"/>
      <c r="H200" s="399" t="s">
        <v>620</v>
      </c>
      <c r="I200" s="399"/>
      <c r="J200" s="399"/>
      <c r="K200" s="327"/>
    </row>
    <row r="201" spans="2:11" ht="15" customHeight="1">
      <c r="B201" s="306"/>
      <c r="C201" s="312"/>
      <c r="D201" s="286"/>
      <c r="E201" s="286"/>
      <c r="F201" s="305" t="s">
        <v>48</v>
      </c>
      <c r="G201" s="286"/>
      <c r="H201" s="399" t="s">
        <v>621</v>
      </c>
      <c r="I201" s="399"/>
      <c r="J201" s="399"/>
      <c r="K201" s="327"/>
    </row>
    <row r="202" spans="2:11" ht="15" customHeight="1">
      <c r="B202" s="306"/>
      <c r="C202" s="312"/>
      <c r="D202" s="286"/>
      <c r="E202" s="286"/>
      <c r="F202" s="305" t="s">
        <v>51</v>
      </c>
      <c r="G202" s="286"/>
      <c r="H202" s="399" t="s">
        <v>622</v>
      </c>
      <c r="I202" s="399"/>
      <c r="J202" s="399"/>
      <c r="K202" s="327"/>
    </row>
    <row r="203" spans="2:11" ht="15" customHeight="1">
      <c r="B203" s="306"/>
      <c r="C203" s="286"/>
      <c r="D203" s="286"/>
      <c r="E203" s="286"/>
      <c r="F203" s="305" t="s">
        <v>49</v>
      </c>
      <c r="G203" s="286"/>
      <c r="H203" s="399" t="s">
        <v>623</v>
      </c>
      <c r="I203" s="399"/>
      <c r="J203" s="399"/>
      <c r="K203" s="327"/>
    </row>
    <row r="204" spans="2:11" ht="15" customHeight="1">
      <c r="B204" s="306"/>
      <c r="C204" s="286"/>
      <c r="D204" s="286"/>
      <c r="E204" s="286"/>
      <c r="F204" s="305" t="s">
        <v>50</v>
      </c>
      <c r="G204" s="286"/>
      <c r="H204" s="399" t="s">
        <v>624</v>
      </c>
      <c r="I204" s="399"/>
      <c r="J204" s="399"/>
      <c r="K204" s="327"/>
    </row>
    <row r="205" spans="2:11" ht="15" customHeight="1">
      <c r="B205" s="306"/>
      <c r="C205" s="286"/>
      <c r="D205" s="286"/>
      <c r="E205" s="286"/>
      <c r="F205" s="305"/>
      <c r="G205" s="286"/>
      <c r="H205" s="286"/>
      <c r="I205" s="286"/>
      <c r="J205" s="286"/>
      <c r="K205" s="327"/>
    </row>
    <row r="206" spans="2:11" ht="15" customHeight="1">
      <c r="B206" s="306"/>
      <c r="C206" s="286" t="s">
        <v>565</v>
      </c>
      <c r="D206" s="286"/>
      <c r="E206" s="286"/>
      <c r="F206" s="305" t="s">
        <v>83</v>
      </c>
      <c r="G206" s="286"/>
      <c r="H206" s="399" t="s">
        <v>625</v>
      </c>
      <c r="I206" s="399"/>
      <c r="J206" s="399"/>
      <c r="K206" s="327"/>
    </row>
    <row r="207" spans="2:11" ht="15" customHeight="1">
      <c r="B207" s="306"/>
      <c r="C207" s="312"/>
      <c r="D207" s="286"/>
      <c r="E207" s="286"/>
      <c r="F207" s="305" t="s">
        <v>462</v>
      </c>
      <c r="G207" s="286"/>
      <c r="H207" s="399" t="s">
        <v>463</v>
      </c>
      <c r="I207" s="399"/>
      <c r="J207" s="399"/>
      <c r="K207" s="327"/>
    </row>
    <row r="208" spans="2:11" ht="15" customHeight="1">
      <c r="B208" s="306"/>
      <c r="C208" s="286"/>
      <c r="D208" s="286"/>
      <c r="E208" s="286"/>
      <c r="F208" s="305" t="s">
        <v>460</v>
      </c>
      <c r="G208" s="286"/>
      <c r="H208" s="399" t="s">
        <v>626</v>
      </c>
      <c r="I208" s="399"/>
      <c r="J208" s="399"/>
      <c r="K208" s="327"/>
    </row>
    <row r="209" spans="2:11" ht="15" customHeight="1">
      <c r="B209" s="344"/>
      <c r="C209" s="312"/>
      <c r="D209" s="312"/>
      <c r="E209" s="312"/>
      <c r="F209" s="305" t="s">
        <v>464</v>
      </c>
      <c r="G209" s="291"/>
      <c r="H209" s="398" t="s">
        <v>465</v>
      </c>
      <c r="I209" s="398"/>
      <c r="J209" s="398"/>
      <c r="K209" s="345"/>
    </row>
    <row r="210" spans="2:11" ht="15" customHeight="1">
      <c r="B210" s="344"/>
      <c r="C210" s="312"/>
      <c r="D210" s="312"/>
      <c r="E210" s="312"/>
      <c r="F210" s="305" t="s">
        <v>466</v>
      </c>
      <c r="G210" s="291"/>
      <c r="H210" s="398" t="s">
        <v>627</v>
      </c>
      <c r="I210" s="398"/>
      <c r="J210" s="398"/>
      <c r="K210" s="345"/>
    </row>
    <row r="211" spans="2:11" ht="15" customHeight="1">
      <c r="B211" s="344"/>
      <c r="C211" s="312"/>
      <c r="D211" s="312"/>
      <c r="E211" s="312"/>
      <c r="F211" s="346"/>
      <c r="G211" s="291"/>
      <c r="H211" s="347"/>
      <c r="I211" s="347"/>
      <c r="J211" s="347"/>
      <c r="K211" s="345"/>
    </row>
    <row r="212" spans="2:11" ht="15" customHeight="1">
      <c r="B212" s="344"/>
      <c r="C212" s="286" t="s">
        <v>589</v>
      </c>
      <c r="D212" s="312"/>
      <c r="E212" s="312"/>
      <c r="F212" s="305">
        <v>1</v>
      </c>
      <c r="G212" s="291"/>
      <c r="H212" s="398" t="s">
        <v>628</v>
      </c>
      <c r="I212" s="398"/>
      <c r="J212" s="398"/>
      <c r="K212" s="345"/>
    </row>
    <row r="213" spans="2:11" ht="15" customHeight="1">
      <c r="B213" s="344"/>
      <c r="C213" s="312"/>
      <c r="D213" s="312"/>
      <c r="E213" s="312"/>
      <c r="F213" s="305">
        <v>2</v>
      </c>
      <c r="G213" s="291"/>
      <c r="H213" s="398" t="s">
        <v>629</v>
      </c>
      <c r="I213" s="398"/>
      <c r="J213" s="398"/>
      <c r="K213" s="345"/>
    </row>
    <row r="214" spans="2:11" ht="15" customHeight="1">
      <c r="B214" s="344"/>
      <c r="C214" s="312"/>
      <c r="D214" s="312"/>
      <c r="E214" s="312"/>
      <c r="F214" s="305">
        <v>3</v>
      </c>
      <c r="G214" s="291"/>
      <c r="H214" s="398" t="s">
        <v>630</v>
      </c>
      <c r="I214" s="398"/>
      <c r="J214" s="398"/>
      <c r="K214" s="345"/>
    </row>
    <row r="215" spans="2:11" ht="15" customHeight="1">
      <c r="B215" s="344"/>
      <c r="C215" s="312"/>
      <c r="D215" s="312"/>
      <c r="E215" s="312"/>
      <c r="F215" s="305">
        <v>4</v>
      </c>
      <c r="G215" s="291"/>
      <c r="H215" s="398" t="s">
        <v>631</v>
      </c>
      <c r="I215" s="398"/>
      <c r="J215" s="398"/>
      <c r="K215" s="345"/>
    </row>
    <row r="216" spans="2:11" ht="12.75" customHeight="1">
      <c r="B216" s="348"/>
      <c r="C216" s="349"/>
      <c r="D216" s="349"/>
      <c r="E216" s="349"/>
      <c r="F216" s="349"/>
      <c r="G216" s="349"/>
      <c r="H216" s="349"/>
      <c r="I216" s="349"/>
      <c r="J216" s="349"/>
      <c r="K216" s="350"/>
    </row>
  </sheetData>
  <sheetProtection algorithmName="SHA-512" hashValue="T1c6RU01mdvonfVBYn5Vo8gIa8b5lV3iKYhFF4Ph9cqkNpaJFk8QHJo+u56qHWM2s7I8qdmmqWEaIiFV8JRTiA==" saltValue="lUTHSY3ajH6RdF7900QxCQ==" spinCount="100000" sheet="1" objects="1" scenarios="1" formatCells="0" formatColumns="0" formatRows="0" sort="0" autoFilter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Blavková</dc:creator>
  <cp:keywords/>
  <dc:description/>
  <cp:lastModifiedBy>Věra Floriánová</cp:lastModifiedBy>
  <cp:lastPrinted>2017-04-04T07:47:04Z</cp:lastPrinted>
  <dcterms:created xsi:type="dcterms:W3CDTF">2017-04-04T07:42:29Z</dcterms:created>
  <dcterms:modified xsi:type="dcterms:W3CDTF">2017-04-10T06:37:22Z</dcterms:modified>
  <cp:category/>
  <cp:version/>
  <cp:contentType/>
  <cp:contentStatus/>
</cp:coreProperties>
</file>