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56" windowHeight="7752" activeTab="0"/>
  </bookViews>
  <sheets>
    <sheet name="Rekapitulace stavby" sheetId="1" r:id="rId1"/>
    <sheet name="1 - VÝMĚNA OKEN V TĚLOCVI..." sheetId="2" r:id="rId2"/>
    <sheet name="2 - VEDLEJŠÍ ROZPOČTOVÉ N..." sheetId="3" r:id="rId3"/>
    <sheet name="Pokyny pro vyplnění" sheetId="4" r:id="rId4"/>
  </sheets>
  <definedNames>
    <definedName name="_xlnm._FilterDatabase" localSheetId="1" hidden="1">'1 - VÝMĚNA OKEN V TĚLOCVI...'!$C$88:$K$158</definedName>
    <definedName name="_xlnm._FilterDatabase" localSheetId="2" hidden="1">'2 - VEDLEJŠÍ ROZPOČTOVÉ N...'!$C$77:$K$81</definedName>
    <definedName name="_xlnm.Print_Area" localSheetId="1">'1 - VÝMĚNA OKEN V TĚLOCVI...'!$C$4:$J$36,'1 - VÝMĚNA OKEN V TĚLOCVI...'!$C$42:$J$70,'1 - VÝMĚNA OKEN V TĚLOCVI...'!$C$76:$K$158</definedName>
    <definedName name="_xlnm.Print_Area" localSheetId="2">'2 - VEDLEJŠÍ ROZPOČTOVÉ N...'!$C$4:$J$36,'2 - VEDLEJŠÍ ROZPOČTOVÉ N...'!$C$42:$J$59,'2 - VEDLEJŠÍ ROZPOČTOVÉ N...'!$C$65:$K$81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'1 - VÝMĚNA OKEN V TĚLOCVI...'!$88:$88</definedName>
    <definedName name="_xlnm.Print_Titles" localSheetId="2">'2 - VEDLEJŠÍ ROZPOČTOVÉ N...'!$77:$77</definedName>
  </definedNames>
  <calcPr calcId="152511"/>
</workbook>
</file>

<file path=xl/sharedStrings.xml><?xml version="1.0" encoding="utf-8"?>
<sst xmlns="http://schemas.openxmlformats.org/spreadsheetml/2006/main" count="1644" uniqueCount="501">
  <si>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</si>
  <si>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</si>
  <si>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</si>
  <si>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</si>
  <si>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</si>
  <si>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</si>
  <si>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</si>
  <si>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{46aa1bb3-3a3b-4757-ace8-ecb19077f5d2}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</si>
  <si>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</si>
  <si>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</si>
  <si>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</si>
  <si>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</si>
  <si>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</si>
  <si>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</si>
  <si>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</si>
  <si>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</si>
  <si>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ZSaMSBreziny1703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</si>
  <si>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</si>
  <si>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</si>
  <si>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a MŠ Kosmonautů 177-TĚLOCVIČNA VÝMĚNA OKEN ZA PLASTOVÁ</t>
  </si>
  <si>
    <t>KSO:</t>
  </si>
  <si>
    <t>801 32 12</t>
  </si>
  <si>
    <t>CC-CZ:</t>
  </si>
  <si>
    <t>12631</t>
  </si>
  <si>
    <t>Místo:</t>
  </si>
  <si>
    <t>DĚČÍN BŘEZINY</t>
  </si>
  <si>
    <t>Datum:</t>
  </si>
  <si>
    <t>19.4.2017</t>
  </si>
  <si>
    <t>CZ-CPA:</t>
  </si>
  <si>
    <t>41.00.28</t>
  </si>
  <si>
    <t>Zadavatel:</t>
  </si>
  <si>
    <t>IČ:</t>
  </si>
  <si>
    <t/>
  </si>
  <si>
    <t>ZŠ a MŠ Kosmonautů 177, Děčín 27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</si>
  <si>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</si>
  <si>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</si>
  <si>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</si>
  <si>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</si>
  <si>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</si>
  <si>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</si>
  <si>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</si>
  <si>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</si>
  <si>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</si>
  <si>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</si>
  <si>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</si>
  <si>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</si>
  <si>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</si>
  <si>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</si>
  <si>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</si>
  <si>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</si>
  <si>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</si>
  <si>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</si>
  <si>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</si>
  <si>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</si>
  <si>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</si>
  <si>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</si>
  <si>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</si>
  <si>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</si>
  <si>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</si>
  <si>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</si>
  <si>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</si>
  <si>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</si>
  <si>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</si>
  <si>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</si>
  <si>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</si>
  <si>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</si>
  <si>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</si>
  <si>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</si>
  <si>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</si>
  <si>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</si>
  <si>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</si>
  <si>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</si>
  <si>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</si>
  <si>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</si>
  <si>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</si>
  <si>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</si>
  <si>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</si>
  <si>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</si>
  <si>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</si>
  <si>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</si>
  <si>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</si>
  <si>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</si>
  <si>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VÝMĚNA OKEN V TĚLOCVIČNĚ - PLASTOVÁ OKNA</t>
  </si>
  <si>
    <t>STA</t>
  </si>
  <si>
    <t>{abcf3ac8-748d-4854-8d02-4d783637d2f2}</t>
  </si>
  <si>
    <t>2</t>
  </si>
  <si>
    <t>VEDLEJŠÍ ROZPOČTOVÉ NÁKLADY</t>
  </si>
  <si>
    <t>{605459ad-30e8-4d82-85ab-e18ec2ecc066}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</si>
  <si>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</si>
  <si>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</si>
  <si>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</si>
  <si>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</si>
  <si>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</si>
  <si>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</si>
  <si>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</si>
  <si>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VÝMĚNA OKEN V TĚLOCVIČNĚ - PLASTOVÁ OKNA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</si>
  <si>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</si>
  <si>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</si>
  <si>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</si>
  <si>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</si>
  <si>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</si>
  <si>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</si>
  <si>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</si>
  <si>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  61 - Úprava povrchů vnitřních </t>
  </si>
  <si>
    <t xml:space="preserve">      62 - Úprava povrchů vnějších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</si>
  <si>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</si>
  <si>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</si>
  <si>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</si>
  <si>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  992 - Přesun hmot</t>
  </si>
  <si>
    <t>PSV - Práce a dodávky PSV</t>
  </si>
  <si>
    <t xml:space="preserve">    7491 - Elektroinstalace</t>
  </si>
  <si>
    <t xml:space="preserve">    764 - Konstrukce klempířské</t>
  </si>
  <si>
    <t xml:space="preserve">    766 - Konstrukce truhlářské - JE NUTNÉ PŘEMĚŘIT VELIKOST OKEN NA MÍSTĚ</t>
  </si>
  <si>
    <t xml:space="preserve">    784 - Dokončovací práce - malby - OSTĚNÍ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</si>
  <si>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</si>
  <si>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</si>
  <si>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</si>
  <si>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</si>
  <si>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</si>
  <si>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</si>
  <si>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</si>
  <si>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</si>
  <si>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</si>
  <si>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</si>
  <si>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</si>
  <si>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</si>
  <si>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</si>
  <si>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</si>
  <si>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</si>
  <si>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</si>
  <si>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</si>
  <si>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</si>
  <si>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</si>
  <si>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61</t>
  </si>
  <si>
    <t xml:space="preserve">Úprava povrchů vnitřních </t>
  </si>
  <si>
    <t>K</t>
  </si>
  <si>
    <t>619995001</t>
  </si>
  <si>
    <t>Začištění omítek (s dodáním hmot) kolem oken, dveří, podlah, obkladů apod.</t>
  </si>
  <si>
    <t>m</t>
  </si>
  <si>
    <t>CS ÚRS 2017 01</t>
  </si>
  <si>
    <t>4</t>
  </si>
  <si>
    <t>3</t>
  </si>
  <si>
    <t>1767936054</t>
  </si>
  <si>
    <t>VV</t>
  </si>
  <si>
    <t>(4,75+4,15*2)*8</t>
  </si>
  <si>
    <t>629135102.70R</t>
  </si>
  <si>
    <t>Vyrovnávací vrstva pod parapety z MC š do 300 mm</t>
  </si>
  <si>
    <t>1752593678</t>
  </si>
  <si>
    <t>4,75*8</t>
  </si>
  <si>
    <t>62</t>
  </si>
  <si>
    <t>Úprava povrchů vnějších</t>
  </si>
  <si>
    <t>622325609.72R</t>
  </si>
  <si>
    <t>Oprava vnějšího ostění po osazení nových oken</t>
  </si>
  <si>
    <t>1000917533</t>
  </si>
  <si>
    <t>629135102</t>
  </si>
  <si>
    <t>Vyrovnávací vrstva z cementové malty pod klempířskými prvky šířky přes 150 do 300 mm</t>
  </si>
  <si>
    <t>1079820622</t>
  </si>
  <si>
    <t>4,75*8   "pod venkovní parapety"</t>
  </si>
  <si>
    <t>9</t>
  </si>
  <si>
    <t>Ostatní konstrukce a práce, bourání</t>
  </si>
  <si>
    <t>94</t>
  </si>
  <si>
    <t>Lešení a stavební výtahy</t>
  </si>
  <si>
    <t>5</t>
  </si>
  <si>
    <t>945421110</t>
  </si>
  <si>
    <t>Hydraulická zvedací plošina včetně obsluhy instalovaná na automobilovém podvozku, výšky zdvihu do 18 m</t>
  </si>
  <si>
    <t>hod</t>
  </si>
  <si>
    <t>-1302380450</t>
  </si>
  <si>
    <t>"PRO ZAČIŠTĚNÍ OKEN Z VNEJŠÍ STRANY"</t>
  </si>
  <si>
    <t>16</t>
  </si>
  <si>
    <t>946113116</t>
  </si>
  <si>
    <t>Montáž pojízdných věží trubkových nebo dílcových s maximálním zatížením podlahy do 200 kg/m2 o půdorysné ploše přes 5 m2, výšky přes 5,5 m do 6,6 m</t>
  </si>
  <si>
    <t>kus</t>
  </si>
  <si>
    <t>849000355</t>
  </si>
  <si>
    <t>7</t>
  </si>
  <si>
    <t>946113216</t>
  </si>
  <si>
    <t>Montáž pojízdných věží trubkových nebo dílcových s maximálním zatížením podlahy do 200 kg/m2 Příplatek za první a každý další den použití pojízdného lešení k ceně -3116</t>
  </si>
  <si>
    <t>1423645451</t>
  </si>
  <si>
    <t>1*20</t>
  </si>
  <si>
    <t>8</t>
  </si>
  <si>
    <t>946113816</t>
  </si>
  <si>
    <t>Demontáž pojízdných věží trubkových nebo dílcových s maximálním zatížením podlahy do 200 kg/m2 o půdorysné ploše přes 5 m2, výšky přes 5,5 m do 6,6 m</t>
  </si>
  <si>
    <t>525107656</t>
  </si>
  <si>
    <t>96</t>
  </si>
  <si>
    <t>Bourání konstrukcí</t>
  </si>
  <si>
    <t>968072357</t>
  </si>
  <si>
    <t>Vybourání kovových rámů oken s křídly, dveřních zárubní, vrat, stěn, ostění nebo obkladů okenních rámů s křídly zdvojených, plochy přes 4 m2</t>
  </si>
  <si>
    <t>m2</t>
  </si>
  <si>
    <t>-741535610</t>
  </si>
  <si>
    <t>4,75*4,15*8</t>
  </si>
  <si>
    <t>10</t>
  </si>
  <si>
    <t>966079881</t>
  </si>
  <si>
    <t>Přerušení různých ocelových profilů průřezu do 700 mm2</t>
  </si>
  <si>
    <t>677747940</t>
  </si>
  <si>
    <t>"DRŽÁKY MŘÍŽÍ"</t>
  </si>
  <si>
    <t>2*8</t>
  </si>
  <si>
    <t>11</t>
  </si>
  <si>
    <t>764002851</t>
  </si>
  <si>
    <t>Demontáž klempířských konstrukcí oplechování parapetů do suti</t>
  </si>
  <si>
    <t>1509304031</t>
  </si>
  <si>
    <t>12</t>
  </si>
  <si>
    <t>997013212</t>
  </si>
  <si>
    <t>Vnitrostaveništní doprava suti a vybouraných hmot vodorovně do 50 m svisle ručně (nošením po schodech) pro budovy a haly výšky přes 6 do 9 m</t>
  </si>
  <si>
    <t>t</t>
  </si>
  <si>
    <t>-1586595168</t>
  </si>
  <si>
    <t>13</t>
  </si>
  <si>
    <t>997013501</t>
  </si>
  <si>
    <t>Odvoz suti a vybouraných hmot na skládku nebo meziskládku se složením, na vzdálenost do 1 km</t>
  </si>
  <si>
    <t>1202825669</t>
  </si>
  <si>
    <t>14</t>
  </si>
  <si>
    <t>997013509</t>
  </si>
  <si>
    <t>Odvoz suti a vybouraných hmot na skládku nebo meziskládku se složením, na vzdálenost Příplatek k ceně za každý další i započatý 1 km přes 1 km</t>
  </si>
  <si>
    <t>341300695</t>
  </si>
  <si>
    <t>7,948*12</t>
  </si>
  <si>
    <t>997013804</t>
  </si>
  <si>
    <t>Poplatek za uložení stavebního odpadu na skládce (skládkovné) ze skla</t>
  </si>
  <si>
    <t>-1232991912</t>
  </si>
  <si>
    <t>992</t>
  </si>
  <si>
    <t>Přesun hmot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</si>
  <si>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</si>
  <si>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</si>
  <si>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CS ÚRS 2016 01</t>
  </si>
  <si>
    <t>-360920574</t>
  </si>
  <si>
    <t>PSV</t>
  </si>
  <si>
    <t>Práce a dodávky PSV</t>
  </si>
  <si>
    <t>7491</t>
  </si>
  <si>
    <t>Elektroinstalace</t>
  </si>
  <si>
    <t>17</t>
  </si>
  <si>
    <t>740000000.71R</t>
  </si>
  <si>
    <t>Elektroinstalace - přívod k elektricky ovládaným oknům - ODHAD bude upřesněno při realizaci</t>
  </si>
  <si>
    <t>kpl</t>
  </si>
  <si>
    <t>1730259172</t>
  </si>
  <si>
    <t>764</t>
  </si>
  <si>
    <t>Konstrukce klempířské</t>
  </si>
  <si>
    <t>18</t>
  </si>
  <si>
    <t>764226404</t>
  </si>
  <si>
    <t>Oplechování parapetů z hliníkového plechu rovných mechanicky kotvené, bez rohů rš 330 mm</t>
  </si>
  <si>
    <t>-1681474166</t>
  </si>
  <si>
    <t>19</t>
  </si>
  <si>
    <t>998764202</t>
  </si>
  <si>
    <t>Přesun hmot pro konstrukce klempířské stanovený procentní sazbou z ceny vodorovná dopravní vzdálenost do 50 m v objektech výšky přes 6 do 12 m</t>
  </si>
  <si>
    <t>%</t>
  </si>
  <si>
    <t>-1191079750</t>
  </si>
  <si>
    <t>766</t>
  </si>
  <si>
    <t>Konstrukce truhlářské - JE NUTNÉ PŘEMĚŘIT VELIKOST OKEN NA MÍSTĚ</t>
  </si>
  <si>
    <t>20</t>
  </si>
  <si>
    <t>766622217.70R</t>
  </si>
  <si>
    <t>Statický výpočet oken - NUTNÝ VZHLEDEM K VELIKOSTI A VÁZE OKENNÍ SESTAVY</t>
  </si>
  <si>
    <t>-454223663</t>
  </si>
  <si>
    <t>766622137</t>
  </si>
  <si>
    <t>Montáž oken plastových včetně montáže rámu na polyuretanovou pěnu plochy přes 1 m2 otevíravých nebo sklápěcích do celostěnových panelů nebo ocelových rámů, výšky přes 2,5 m</t>
  </si>
  <si>
    <t>-1139001005</t>
  </si>
  <si>
    <t>4,75*4,15*4</t>
  </si>
  <si>
    <t>22</t>
  </si>
  <si>
    <t>M</t>
  </si>
  <si>
    <t>611400350.77R</t>
  </si>
  <si>
    <t xml:space="preserve">okno plastové osmikřídlé 1x otvíravé vyklápěcí + 7x Fix celkový rozměr sestavy 4750 x 4150 mm </t>
  </si>
  <si>
    <t>32</t>
  </si>
  <si>
    <t>-477468156</t>
  </si>
  <si>
    <t>23</t>
  </si>
  <si>
    <t>766622123</t>
  </si>
  <si>
    <t>Montáž oken plastových včetně montáže rámu na polyuretanovou pěnu plochy přes 1 m2 pevných do celostěnových panelů nebo ocelových rámů, výšky přes 2,5 m</t>
  </si>
  <si>
    <t>1690843493</t>
  </si>
  <si>
    <t>24</t>
  </si>
  <si>
    <t>611400350.78R</t>
  </si>
  <si>
    <t xml:space="preserve">okno plastové osmikřídlé 8x Fix celkový rozměr sestavy 4750 x 4150 mm </t>
  </si>
  <si>
    <t>-1911484482</t>
  </si>
  <si>
    <t>25</t>
  </si>
  <si>
    <t>766622217.71R</t>
  </si>
  <si>
    <t>Montáž a dodávka pákového ovládání otevíravého křídla na elektrický pohon</t>
  </si>
  <si>
    <t>916852145</t>
  </si>
  <si>
    <t>26</t>
  </si>
  <si>
    <t>766629213</t>
  </si>
  <si>
    <t>Montáž oken dřevěných Příplatek k cenám za tepelnou izolaci mezi ostěním a rámem okna při rovném ostění, připojovací spára tl. do 15 mm, fólie</t>
  </si>
  <si>
    <t>-1390052562</t>
  </si>
  <si>
    <t>(4,75*2+4,15*2)*8</t>
  </si>
  <si>
    <t>27</t>
  </si>
  <si>
    <t>766694114</t>
  </si>
  <si>
    <t>Montáž ostatních truhlářských konstrukcí parapetních desek dřevěných nebo plastových šířky do 300 mm, délky přes 2600 mm</t>
  </si>
  <si>
    <t>-222092467</t>
  </si>
  <si>
    <t>28</t>
  </si>
  <si>
    <t>611444000.71R</t>
  </si>
  <si>
    <t>parapet plastový vnitřní s nosem včetně koncovek</t>
  </si>
  <si>
    <t>-380628976</t>
  </si>
  <si>
    <t>29</t>
  </si>
  <si>
    <t>998766202</t>
  </si>
  <si>
    <t>Přesun hmot pro konstrukce truhlářské stanovený procentní sazbou z ceny vodorovná dopravní vzdálenost do 50 m v objektech výšky přes 6 do 12 m</t>
  </si>
  <si>
    <t>1597351761</t>
  </si>
  <si>
    <t>784</t>
  </si>
  <si>
    <t>Dokončovací práce - malby - OSTĚNÍ</t>
  </si>
  <si>
    <t>30</t>
  </si>
  <si>
    <t>784181125</t>
  </si>
  <si>
    <t>Penetrace podkladu jednonásobná hloubková v místnostech výšky přes 5,00 m</t>
  </si>
  <si>
    <t>-2056124509</t>
  </si>
  <si>
    <t>"JENOM OSTĚNÍ"</t>
  </si>
  <si>
    <t>(4,75+4,15*2)*0,2*8</t>
  </si>
  <si>
    <t>31</t>
  </si>
  <si>
    <t>784211115</t>
  </si>
  <si>
    <t>Malby z malířských směsí otěruvzdorných za mokra dvojnásobné, bílé za mokra otěruvzdorné velmi dobře v místnostech výšky přes 5,00 m</t>
  </si>
  <si>
    <t>-1830594187</t>
  </si>
  <si>
    <t>784171005</t>
  </si>
  <si>
    <t>Olepování vnitřních ploch (materiál ve specifikaci) včetně pozdějšího odlepení páskou nebo fólií v místnostech výšky přes 5,00 m</t>
  </si>
  <si>
    <t>-66961855</t>
  </si>
  <si>
    <t>33</t>
  </si>
  <si>
    <t>581248380</t>
  </si>
  <si>
    <t>páska pro malířské potřeby maskovací krepová 50mm x 50 m</t>
  </si>
  <si>
    <t>-1245511318</t>
  </si>
  <si>
    <t>104,400*1,05</t>
  </si>
  <si>
    <t>2 - VEDLEJŠÍ ROZPOČTOVÉ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</si>
  <si>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</si>
  <si>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</si>
  <si>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</si>
  <si>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</si>
  <si>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</si>
  <si>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</si>
  <si>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</si>
  <si>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</si>
  <si>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1024</t>
  </si>
  <si>
    <t>1901104225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</si>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</sst>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11" width="2.33203125" style="0" customWidth="1"/>
    <col min="12" max="12" width="4.33203125" style="0" customWidth="1"/>
    <col min="13" max="18" width="2.33203125" style="0" customWidth="1"/>
    <col min="19" max="19" width="12.83203125" style="0" customWidth="1"/>
    <col min="20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2" t="s">
        <v>8</v>
      </c>
      <c r="BT2" s="22" t="s">
        <v>9</v>
      </c>
    </row>
    <row r="3" spans="2:72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59" t="s">
        <v>16</v>
      </c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27"/>
      <c r="AQ5" s="29"/>
      <c r="BE5" s="357" t="s">
        <v>17</v>
      </c>
      <c r="BS5" s="22" t="s">
        <v>8</v>
      </c>
    </row>
    <row r="6" spans="2:71" ht="36.9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61" t="s">
        <v>19</v>
      </c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27"/>
      <c r="AQ6" s="29"/>
      <c r="BE6" s="358"/>
      <c r="BS6" s="22" t="s">
        <v>8</v>
      </c>
    </row>
    <row r="7" spans="2:71" ht="14.4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23</v>
      </c>
      <c r="AO7" s="27"/>
      <c r="AP7" s="27"/>
      <c r="AQ7" s="29"/>
      <c r="BE7" s="358"/>
      <c r="BS7" s="22" t="s">
        <v>8</v>
      </c>
    </row>
    <row r="8" spans="2:71" ht="14.4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358"/>
      <c r="BS8" s="22" t="s">
        <v>8</v>
      </c>
    </row>
    <row r="9" spans="2:71" ht="29.2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32" t="s">
        <v>28</v>
      </c>
      <c r="AL9" s="27"/>
      <c r="AM9" s="27"/>
      <c r="AN9" s="37" t="s">
        <v>29</v>
      </c>
      <c r="AO9" s="27"/>
      <c r="AP9" s="27"/>
      <c r="AQ9" s="29"/>
      <c r="BE9" s="358"/>
      <c r="BS9" s="22" t="s">
        <v>8</v>
      </c>
    </row>
    <row r="10" spans="2:71" ht="14.4" customHeight="1">
      <c r="B10" s="26"/>
      <c r="C10" s="27"/>
      <c r="D10" s="35" t="s">
        <v>30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31</v>
      </c>
      <c r="AL10" s="27"/>
      <c r="AM10" s="27"/>
      <c r="AN10" s="33" t="s">
        <v>32</v>
      </c>
      <c r="AO10" s="27"/>
      <c r="AP10" s="27"/>
      <c r="AQ10" s="29"/>
      <c r="BE10" s="358"/>
      <c r="BS10" s="22" t="s">
        <v>8</v>
      </c>
    </row>
    <row r="11" spans="2:71" ht="18.45" customHeight="1">
      <c r="B11" s="26"/>
      <c r="C11" s="27"/>
      <c r="D11" s="27"/>
      <c r="E11" s="33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34</v>
      </c>
      <c r="AL11" s="27"/>
      <c r="AM11" s="27"/>
      <c r="AN11" s="33" t="s">
        <v>32</v>
      </c>
      <c r="AO11" s="27"/>
      <c r="AP11" s="27"/>
      <c r="AQ11" s="29"/>
      <c r="BE11" s="358"/>
      <c r="BS11" s="22" t="s">
        <v>8</v>
      </c>
    </row>
    <row r="12" spans="2:71" ht="6.9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58"/>
      <c r="BS12" s="22" t="s">
        <v>8</v>
      </c>
    </row>
    <row r="13" spans="2:71" ht="14.4" customHeight="1">
      <c r="B13" s="26"/>
      <c r="C13" s="27"/>
      <c r="D13" s="35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31</v>
      </c>
      <c r="AL13" s="27"/>
      <c r="AM13" s="27"/>
      <c r="AN13" s="38" t="s">
        <v>36</v>
      </c>
      <c r="AO13" s="27"/>
      <c r="AP13" s="27"/>
      <c r="AQ13" s="29"/>
      <c r="BE13" s="358"/>
      <c r="BS13" s="22" t="s">
        <v>8</v>
      </c>
    </row>
    <row r="14" spans="2:71" ht="13.2">
      <c r="B14" s="26"/>
      <c r="C14" s="27"/>
      <c r="D14" s="27"/>
      <c r="E14" s="362" t="s">
        <v>36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5" t="s">
        <v>34</v>
      </c>
      <c r="AL14" s="27"/>
      <c r="AM14" s="27"/>
      <c r="AN14" s="38" t="s">
        <v>36</v>
      </c>
      <c r="AO14" s="27"/>
      <c r="AP14" s="27"/>
      <c r="AQ14" s="29"/>
      <c r="BE14" s="358"/>
      <c r="BS14" s="22" t="s">
        <v>8</v>
      </c>
    </row>
    <row r="15" spans="2:71" ht="6.9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58"/>
      <c r="BS15" s="22" t="s">
        <v>6</v>
      </c>
    </row>
    <row r="16" spans="2:71" ht="14.4" customHeight="1">
      <c r="B16" s="26"/>
      <c r="C16" s="27"/>
      <c r="D16" s="35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31</v>
      </c>
      <c r="AL16" s="27"/>
      <c r="AM16" s="27"/>
      <c r="AN16" s="33" t="s">
        <v>32</v>
      </c>
      <c r="AO16" s="27"/>
      <c r="AP16" s="27"/>
      <c r="AQ16" s="29"/>
      <c r="BE16" s="358"/>
      <c r="BS16" s="22" t="s">
        <v>6</v>
      </c>
    </row>
    <row r="17" spans="2:71" ht="18.45" customHeight="1">
      <c r="B17" s="26"/>
      <c r="C17" s="27"/>
      <c r="D17" s="27"/>
      <c r="E17" s="33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34</v>
      </c>
      <c r="AL17" s="27"/>
      <c r="AM17" s="27"/>
      <c r="AN17" s="33" t="s">
        <v>32</v>
      </c>
      <c r="AO17" s="27"/>
      <c r="AP17" s="27"/>
      <c r="AQ17" s="29"/>
      <c r="BE17" s="358"/>
      <c r="BS17" s="22" t="s">
        <v>39</v>
      </c>
    </row>
    <row r="18" spans="2:71" ht="6.9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58"/>
      <c r="BS18" s="22" t="s">
        <v>8</v>
      </c>
    </row>
    <row r="19" spans="2:71" ht="14.4" customHeight="1">
      <c r="B19" s="26"/>
      <c r="C19" s="27"/>
      <c r="D19" s="35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58"/>
      <c r="BS19" s="22" t="s">
        <v>8</v>
      </c>
    </row>
    <row r="20" spans="2:71" ht="56.4" customHeight="1">
      <c r="B20" s="26"/>
      <c r="C20" s="27"/>
      <c r="D20" s="27"/>
      <c r="E20" s="364" t="s">
        <v>41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27"/>
      <c r="AP20" s="27"/>
      <c r="AQ20" s="29"/>
      <c r="BE20" s="358"/>
      <c r="BS20" s="22" t="s">
        <v>6</v>
      </c>
    </row>
    <row r="21" spans="2:57" ht="6.9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58"/>
    </row>
    <row r="22" spans="2:57" ht="6.9" customHeight="1">
      <c r="B22" s="26"/>
      <c r="C22" s="2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7"/>
      <c r="AQ22" s="29"/>
      <c r="BE22" s="358"/>
    </row>
    <row r="23" spans="2:57" s="1" customFormat="1" ht="25.95" customHeight="1">
      <c r="B23" s="40"/>
      <c r="C23" s="41"/>
      <c r="D23" s="42" t="s">
        <v>42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65">
        <f>ROUND(AG51,2)</f>
        <v>0</v>
      </c>
      <c r="AL23" s="366"/>
      <c r="AM23" s="366"/>
      <c r="AN23" s="366"/>
      <c r="AO23" s="366"/>
      <c r="AP23" s="41"/>
      <c r="AQ23" s="44"/>
      <c r="BE23" s="358"/>
    </row>
    <row r="24" spans="2:57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58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7" t="s">
        <v>43</v>
      </c>
      <c r="M25" s="367"/>
      <c r="N25" s="367"/>
      <c r="O25" s="367"/>
      <c r="P25" s="41"/>
      <c r="Q25" s="41"/>
      <c r="R25" s="41"/>
      <c r="S25" s="41"/>
      <c r="T25" s="41"/>
      <c r="U25" s="41"/>
      <c r="V25" s="41"/>
      <c r="W25" s="367" t="s">
        <v>44</v>
      </c>
      <c r="X25" s="367"/>
      <c r="Y25" s="367"/>
      <c r="Z25" s="367"/>
      <c r="AA25" s="367"/>
      <c r="AB25" s="367"/>
      <c r="AC25" s="367"/>
      <c r="AD25" s="367"/>
      <c r="AE25" s="367"/>
      <c r="AF25" s="41"/>
      <c r="AG25" s="41"/>
      <c r="AH25" s="41"/>
      <c r="AI25" s="41"/>
      <c r="AJ25" s="41"/>
      <c r="AK25" s="367" t="s">
        <v>45</v>
      </c>
      <c r="AL25" s="367"/>
      <c r="AM25" s="367"/>
      <c r="AN25" s="367"/>
      <c r="AO25" s="367"/>
      <c r="AP25" s="41"/>
      <c r="AQ25" s="44"/>
      <c r="BE25" s="358"/>
    </row>
    <row r="26" spans="2:57" s="2" customFormat="1" ht="14.4" customHeight="1">
      <c r="B26" s="46"/>
      <c r="C26" s="47"/>
      <c r="D26" s="48" t="s">
        <v>46</v>
      </c>
      <c r="E26" s="47"/>
      <c r="F26" s="48" t="s">
        <v>47</v>
      </c>
      <c r="G26" s="47"/>
      <c r="H26" s="47"/>
      <c r="I26" s="47"/>
      <c r="J26" s="47"/>
      <c r="K26" s="47"/>
      <c r="L26" s="350">
        <v>0.21</v>
      </c>
      <c r="M26" s="351"/>
      <c r="N26" s="351"/>
      <c r="O26" s="351"/>
      <c r="P26" s="47"/>
      <c r="Q26" s="47"/>
      <c r="R26" s="47"/>
      <c r="S26" s="47"/>
      <c r="T26" s="47"/>
      <c r="U26" s="47"/>
      <c r="V26" s="47"/>
      <c r="W26" s="352">
        <f>ROUND(AZ51,2)</f>
        <v>0</v>
      </c>
      <c r="X26" s="351"/>
      <c r="Y26" s="351"/>
      <c r="Z26" s="351"/>
      <c r="AA26" s="351"/>
      <c r="AB26" s="351"/>
      <c r="AC26" s="351"/>
      <c r="AD26" s="351"/>
      <c r="AE26" s="351"/>
      <c r="AF26" s="47"/>
      <c r="AG26" s="47"/>
      <c r="AH26" s="47"/>
      <c r="AI26" s="47"/>
      <c r="AJ26" s="47"/>
      <c r="AK26" s="352">
        <f>ROUND(AV51,2)</f>
        <v>0</v>
      </c>
      <c r="AL26" s="351"/>
      <c r="AM26" s="351"/>
      <c r="AN26" s="351"/>
      <c r="AO26" s="351"/>
      <c r="AP26" s="47"/>
      <c r="AQ26" s="49"/>
      <c r="BE26" s="358"/>
    </row>
    <row r="27" spans="2:57" s="2" customFormat="1" ht="14.4" customHeight="1">
      <c r="B27" s="46"/>
      <c r="C27" s="47"/>
      <c r="D27" s="47"/>
      <c r="E27" s="47"/>
      <c r="F27" s="48" t="s">
        <v>48</v>
      </c>
      <c r="G27" s="47"/>
      <c r="H27" s="47"/>
      <c r="I27" s="47"/>
      <c r="J27" s="47"/>
      <c r="K27" s="47"/>
      <c r="L27" s="350">
        <v>0.15</v>
      </c>
      <c r="M27" s="351"/>
      <c r="N27" s="351"/>
      <c r="O27" s="351"/>
      <c r="P27" s="47"/>
      <c r="Q27" s="47"/>
      <c r="R27" s="47"/>
      <c r="S27" s="47"/>
      <c r="T27" s="47"/>
      <c r="U27" s="47"/>
      <c r="V27" s="47"/>
      <c r="W27" s="352">
        <f>ROUND(BA51,2)</f>
        <v>0</v>
      </c>
      <c r="X27" s="351"/>
      <c r="Y27" s="351"/>
      <c r="Z27" s="351"/>
      <c r="AA27" s="351"/>
      <c r="AB27" s="351"/>
      <c r="AC27" s="351"/>
      <c r="AD27" s="351"/>
      <c r="AE27" s="351"/>
      <c r="AF27" s="47"/>
      <c r="AG27" s="47"/>
      <c r="AH27" s="47"/>
      <c r="AI27" s="47"/>
      <c r="AJ27" s="47"/>
      <c r="AK27" s="352">
        <f>ROUND(AW51,2)</f>
        <v>0</v>
      </c>
      <c r="AL27" s="351"/>
      <c r="AM27" s="351"/>
      <c r="AN27" s="351"/>
      <c r="AO27" s="351"/>
      <c r="AP27" s="47"/>
      <c r="AQ27" s="49"/>
      <c r="BE27" s="358"/>
    </row>
    <row r="28" spans="2:57" s="2" customFormat="1" ht="14.4" customHeight="1" hidden="1">
      <c r="B28" s="46"/>
      <c r="C28" s="47"/>
      <c r="D28" s="47"/>
      <c r="E28" s="47"/>
      <c r="F28" s="48" t="s">
        <v>49</v>
      </c>
      <c r="G28" s="47"/>
      <c r="H28" s="47"/>
      <c r="I28" s="47"/>
      <c r="J28" s="47"/>
      <c r="K28" s="47"/>
      <c r="L28" s="350">
        <v>0.21</v>
      </c>
      <c r="M28" s="351"/>
      <c r="N28" s="351"/>
      <c r="O28" s="351"/>
      <c r="P28" s="47"/>
      <c r="Q28" s="47"/>
      <c r="R28" s="47"/>
      <c r="S28" s="47"/>
      <c r="T28" s="47"/>
      <c r="U28" s="47"/>
      <c r="V28" s="47"/>
      <c r="W28" s="352">
        <f>ROUND(BB51,2)</f>
        <v>0</v>
      </c>
      <c r="X28" s="351"/>
      <c r="Y28" s="351"/>
      <c r="Z28" s="351"/>
      <c r="AA28" s="351"/>
      <c r="AB28" s="351"/>
      <c r="AC28" s="351"/>
      <c r="AD28" s="351"/>
      <c r="AE28" s="351"/>
      <c r="AF28" s="47"/>
      <c r="AG28" s="47"/>
      <c r="AH28" s="47"/>
      <c r="AI28" s="47"/>
      <c r="AJ28" s="47"/>
      <c r="AK28" s="352">
        <v>0</v>
      </c>
      <c r="AL28" s="351"/>
      <c r="AM28" s="351"/>
      <c r="AN28" s="351"/>
      <c r="AO28" s="351"/>
      <c r="AP28" s="47"/>
      <c r="AQ28" s="49"/>
      <c r="BE28" s="358"/>
    </row>
    <row r="29" spans="2:57" s="2" customFormat="1" ht="14.4" customHeight="1" hidden="1">
      <c r="B29" s="46"/>
      <c r="C29" s="47"/>
      <c r="D29" s="47"/>
      <c r="E29" s="47"/>
      <c r="F29" s="48" t="s">
        <v>50</v>
      </c>
      <c r="G29" s="47"/>
      <c r="H29" s="47"/>
      <c r="I29" s="47"/>
      <c r="J29" s="47"/>
      <c r="K29" s="47"/>
      <c r="L29" s="350">
        <v>0.15</v>
      </c>
      <c r="M29" s="351"/>
      <c r="N29" s="351"/>
      <c r="O29" s="351"/>
      <c r="P29" s="47"/>
      <c r="Q29" s="47"/>
      <c r="R29" s="47"/>
      <c r="S29" s="47"/>
      <c r="T29" s="47"/>
      <c r="U29" s="47"/>
      <c r="V29" s="47"/>
      <c r="W29" s="352">
        <f>ROUND(BC51,2)</f>
        <v>0</v>
      </c>
      <c r="X29" s="351"/>
      <c r="Y29" s="351"/>
      <c r="Z29" s="351"/>
      <c r="AA29" s="351"/>
      <c r="AB29" s="351"/>
      <c r="AC29" s="351"/>
      <c r="AD29" s="351"/>
      <c r="AE29" s="351"/>
      <c r="AF29" s="47"/>
      <c r="AG29" s="47"/>
      <c r="AH29" s="47"/>
      <c r="AI29" s="47"/>
      <c r="AJ29" s="47"/>
      <c r="AK29" s="352">
        <v>0</v>
      </c>
      <c r="AL29" s="351"/>
      <c r="AM29" s="351"/>
      <c r="AN29" s="351"/>
      <c r="AO29" s="351"/>
      <c r="AP29" s="47"/>
      <c r="AQ29" s="49"/>
      <c r="BE29" s="358"/>
    </row>
    <row r="30" spans="2:57" s="2" customFormat="1" ht="14.4" customHeight="1" hidden="1">
      <c r="B30" s="46"/>
      <c r="C30" s="47"/>
      <c r="D30" s="47"/>
      <c r="E30" s="47"/>
      <c r="F30" s="48" t="s">
        <v>51</v>
      </c>
      <c r="G30" s="47"/>
      <c r="H30" s="47"/>
      <c r="I30" s="47"/>
      <c r="J30" s="47"/>
      <c r="K30" s="47"/>
      <c r="L30" s="350">
        <v>0</v>
      </c>
      <c r="M30" s="351"/>
      <c r="N30" s="351"/>
      <c r="O30" s="351"/>
      <c r="P30" s="47"/>
      <c r="Q30" s="47"/>
      <c r="R30" s="47"/>
      <c r="S30" s="47"/>
      <c r="T30" s="47"/>
      <c r="U30" s="47"/>
      <c r="V30" s="47"/>
      <c r="W30" s="352">
        <f>ROUND(BD51,2)</f>
        <v>0</v>
      </c>
      <c r="X30" s="351"/>
      <c r="Y30" s="351"/>
      <c r="Z30" s="351"/>
      <c r="AA30" s="351"/>
      <c r="AB30" s="351"/>
      <c r="AC30" s="351"/>
      <c r="AD30" s="351"/>
      <c r="AE30" s="351"/>
      <c r="AF30" s="47"/>
      <c r="AG30" s="47"/>
      <c r="AH30" s="47"/>
      <c r="AI30" s="47"/>
      <c r="AJ30" s="47"/>
      <c r="AK30" s="352">
        <v>0</v>
      </c>
      <c r="AL30" s="351"/>
      <c r="AM30" s="351"/>
      <c r="AN30" s="351"/>
      <c r="AO30" s="351"/>
      <c r="AP30" s="47"/>
      <c r="AQ30" s="49"/>
      <c r="BE30" s="358"/>
    </row>
    <row r="31" spans="2:57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58"/>
    </row>
    <row r="32" spans="2:57" s="1" customFormat="1" ht="25.95" customHeight="1">
      <c r="B32" s="40"/>
      <c r="C32" s="50"/>
      <c r="D32" s="51" t="s">
        <v>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53</v>
      </c>
      <c r="U32" s="52"/>
      <c r="V32" s="52"/>
      <c r="W32" s="52"/>
      <c r="X32" s="353" t="s">
        <v>54</v>
      </c>
      <c r="Y32" s="354"/>
      <c r="Z32" s="354"/>
      <c r="AA32" s="354"/>
      <c r="AB32" s="354"/>
      <c r="AC32" s="52"/>
      <c r="AD32" s="52"/>
      <c r="AE32" s="52"/>
      <c r="AF32" s="52"/>
      <c r="AG32" s="52"/>
      <c r="AH32" s="52"/>
      <c r="AI32" s="52"/>
      <c r="AJ32" s="52"/>
      <c r="AK32" s="355">
        <f>SUM(AK23:AK30)</f>
        <v>0</v>
      </c>
      <c r="AL32" s="354"/>
      <c r="AM32" s="354"/>
      <c r="AN32" s="354"/>
      <c r="AO32" s="356"/>
      <c r="AP32" s="50"/>
      <c r="AQ32" s="54"/>
      <c r="BE32" s="358"/>
    </row>
    <row r="33" spans="2:43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" customHeight="1">
      <c r="B39" s="40"/>
      <c r="C39" s="61" t="s">
        <v>55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ZSaMSBreziny1703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6" t="str">
        <f>K6</f>
        <v>ZŠ a MŠ Kosmonautů 177-TĚLOCVIČNA VÝMĚNA OKEN ZA PLASTOVÁ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69"/>
      <c r="AQ42" s="69"/>
      <c r="AR42" s="70"/>
    </row>
    <row r="43" spans="2:44" s="1" customFormat="1" ht="6.9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2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DĚČÍN BŘEZINY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38" t="str">
        <f>IF(AN8="","",AN8)</f>
        <v>19.4.2017</v>
      </c>
      <c r="AN44" s="338"/>
      <c r="AO44" s="62"/>
      <c r="AP44" s="62"/>
      <c r="AQ44" s="62"/>
      <c r="AR44" s="60"/>
    </row>
    <row r="45" spans="2:44" s="1" customFormat="1" ht="6.9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2">
      <c r="B46" s="40"/>
      <c r="C46" s="64" t="s">
        <v>30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ZŠ a MŠ Kosmonautů 177, Děčín 27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37</v>
      </c>
      <c r="AJ46" s="62"/>
      <c r="AK46" s="62"/>
      <c r="AL46" s="62"/>
      <c r="AM46" s="339" t="str">
        <f>IF(E17="","",E17)</f>
        <v xml:space="preserve"> </v>
      </c>
      <c r="AN46" s="339"/>
      <c r="AO46" s="339"/>
      <c r="AP46" s="339"/>
      <c r="AQ46" s="62"/>
      <c r="AR46" s="60"/>
      <c r="AS46" s="340" t="s">
        <v>56</v>
      </c>
      <c r="AT46" s="341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2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2"/>
      <c r="AT47" s="343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8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4"/>
      <c r="AT48" s="345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6" t="s">
        <v>57</v>
      </c>
      <c r="D49" s="347"/>
      <c r="E49" s="347"/>
      <c r="F49" s="347"/>
      <c r="G49" s="347"/>
      <c r="H49" s="78"/>
      <c r="I49" s="348" t="s">
        <v>58</v>
      </c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9" t="s">
        <v>59</v>
      </c>
      <c r="AH49" s="347"/>
      <c r="AI49" s="347"/>
      <c r="AJ49" s="347"/>
      <c r="AK49" s="347"/>
      <c r="AL49" s="347"/>
      <c r="AM49" s="347"/>
      <c r="AN49" s="348" t="s">
        <v>60</v>
      </c>
      <c r="AO49" s="347"/>
      <c r="AP49" s="347"/>
      <c r="AQ49" s="79" t="s">
        <v>61</v>
      </c>
      <c r="AR49" s="60"/>
      <c r="AS49" s="80" t="s">
        <v>62</v>
      </c>
      <c r="AT49" s="81" t="s">
        <v>63</v>
      </c>
      <c r="AU49" s="81" t="s">
        <v>64</v>
      </c>
      <c r="AV49" s="81" t="s">
        <v>65</v>
      </c>
      <c r="AW49" s="81" t="s">
        <v>66</v>
      </c>
      <c r="AX49" s="81" t="s">
        <v>67</v>
      </c>
      <c r="AY49" s="81" t="s">
        <v>68</v>
      </c>
      <c r="AZ49" s="81" t="s">
        <v>69</v>
      </c>
      <c r="BA49" s="81" t="s">
        <v>70</v>
      </c>
      <c r="BB49" s="81" t="s">
        <v>71</v>
      </c>
      <c r="BC49" s="81" t="s">
        <v>72</v>
      </c>
      <c r="BD49" s="82" t="s">
        <v>73</v>
      </c>
    </row>
    <row r="50" spans="2:56" s="1" customFormat="1" ht="10.8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" customHeight="1">
      <c r="B51" s="67"/>
      <c r="C51" s="86" t="s">
        <v>74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30">
        <f>ROUND(SUM(AG52:AG53),2)</f>
        <v>0</v>
      </c>
      <c r="AH51" s="330"/>
      <c r="AI51" s="330"/>
      <c r="AJ51" s="330"/>
      <c r="AK51" s="330"/>
      <c r="AL51" s="330"/>
      <c r="AM51" s="330"/>
      <c r="AN51" s="331">
        <f>SUM(AG51,AT51)</f>
        <v>0</v>
      </c>
      <c r="AO51" s="331"/>
      <c r="AP51" s="331"/>
      <c r="AQ51" s="88" t="s">
        <v>32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75</v>
      </c>
      <c r="BT51" s="93" t="s">
        <v>76</v>
      </c>
      <c r="BU51" s="94" t="s">
        <v>77</v>
      </c>
      <c r="BV51" s="93" t="s">
        <v>78</v>
      </c>
      <c r="BW51" s="93" t="s">
        <v>7</v>
      </c>
      <c r="BX51" s="93" t="s">
        <v>79</v>
      </c>
      <c r="CL51" s="93" t="s">
        <v>21</v>
      </c>
    </row>
    <row r="52" spans="1:91" s="5" customFormat="1" ht="34.8" customHeight="1">
      <c r="A52" s="95" t="s">
        <v>80</v>
      </c>
      <c r="B52" s="96"/>
      <c r="C52" s="97"/>
      <c r="D52" s="335" t="s">
        <v>81</v>
      </c>
      <c r="E52" s="335"/>
      <c r="F52" s="335"/>
      <c r="G52" s="335"/>
      <c r="H52" s="335"/>
      <c r="I52" s="98"/>
      <c r="J52" s="335" t="s">
        <v>82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3">
        <f>'1 - VÝMĚNA OKEN V TĚLOCVI...'!J27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99" t="s">
        <v>83</v>
      </c>
      <c r="AR52" s="100"/>
      <c r="AS52" s="101">
        <v>0</v>
      </c>
      <c r="AT52" s="102">
        <f>ROUND(SUM(AV52:AW52),2)</f>
        <v>0</v>
      </c>
      <c r="AU52" s="103">
        <f>'1 - VÝMĚNA OKEN V TĚLOCVI...'!P89</f>
        <v>0</v>
      </c>
      <c r="AV52" s="102">
        <f>'1 - VÝMĚNA OKEN V TĚLOCVI...'!J30</f>
        <v>0</v>
      </c>
      <c r="AW52" s="102">
        <f>'1 - VÝMĚNA OKEN V TĚLOCVI...'!J31</f>
        <v>0</v>
      </c>
      <c r="AX52" s="102">
        <f>'1 - VÝMĚNA OKEN V TĚLOCVI...'!J32</f>
        <v>0</v>
      </c>
      <c r="AY52" s="102">
        <f>'1 - VÝMĚNA OKEN V TĚLOCVI...'!J33</f>
        <v>0</v>
      </c>
      <c r="AZ52" s="102">
        <f>'1 - VÝMĚNA OKEN V TĚLOCVI...'!F30</f>
        <v>0</v>
      </c>
      <c r="BA52" s="102">
        <f>'1 - VÝMĚNA OKEN V TĚLOCVI...'!F31</f>
        <v>0</v>
      </c>
      <c r="BB52" s="102">
        <f>'1 - VÝMĚNA OKEN V TĚLOCVI...'!F32</f>
        <v>0</v>
      </c>
      <c r="BC52" s="102">
        <f>'1 - VÝMĚNA OKEN V TĚLOCVI...'!F33</f>
        <v>0</v>
      </c>
      <c r="BD52" s="104">
        <f>'1 - VÝMĚNA OKEN V TĚLOCVI...'!F34</f>
        <v>0</v>
      </c>
      <c r="BT52" s="105" t="s">
        <v>81</v>
      </c>
      <c r="BV52" s="105" t="s">
        <v>78</v>
      </c>
      <c r="BW52" s="105" t="s">
        <v>84</v>
      </c>
      <c r="BX52" s="105" t="s">
        <v>7</v>
      </c>
      <c r="CL52" s="105" t="s">
        <v>21</v>
      </c>
      <c r="CM52" s="105" t="s">
        <v>85</v>
      </c>
    </row>
    <row r="53" spans="1:91" s="5" customFormat="1" ht="20.4" customHeight="1">
      <c r="A53" s="95" t="s">
        <v>80</v>
      </c>
      <c r="B53" s="96"/>
      <c r="C53" s="97"/>
      <c r="D53" s="335" t="s">
        <v>85</v>
      </c>
      <c r="E53" s="335"/>
      <c r="F53" s="335"/>
      <c r="G53" s="335"/>
      <c r="H53" s="335"/>
      <c r="I53" s="98"/>
      <c r="J53" s="335" t="s">
        <v>86</v>
      </c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3">
        <f>'2 - VEDLEJŠÍ ROZPOČTOVÉ N...'!J27</f>
        <v>0</v>
      </c>
      <c r="AH53" s="334"/>
      <c r="AI53" s="334"/>
      <c r="AJ53" s="334"/>
      <c r="AK53" s="334"/>
      <c r="AL53" s="334"/>
      <c r="AM53" s="334"/>
      <c r="AN53" s="333">
        <f>SUM(AG53,AT53)</f>
        <v>0</v>
      </c>
      <c r="AO53" s="334"/>
      <c r="AP53" s="334"/>
      <c r="AQ53" s="99" t="s">
        <v>83</v>
      </c>
      <c r="AR53" s="100"/>
      <c r="AS53" s="106">
        <v>0</v>
      </c>
      <c r="AT53" s="107">
        <f>ROUND(SUM(AV53:AW53),2)</f>
        <v>0</v>
      </c>
      <c r="AU53" s="108">
        <f>'2 - VEDLEJŠÍ ROZPOČTOVÉ N...'!P78</f>
        <v>0</v>
      </c>
      <c r="AV53" s="107">
        <f>'2 - VEDLEJŠÍ ROZPOČTOVÉ N...'!J30</f>
        <v>0</v>
      </c>
      <c r="AW53" s="107">
        <f>'2 - VEDLEJŠÍ ROZPOČTOVÉ N...'!J31</f>
        <v>0</v>
      </c>
      <c r="AX53" s="107">
        <f>'2 - VEDLEJŠÍ ROZPOČTOVÉ N...'!J32</f>
        <v>0</v>
      </c>
      <c r="AY53" s="107">
        <f>'2 - VEDLEJŠÍ ROZPOČTOVÉ N...'!J33</f>
        <v>0</v>
      </c>
      <c r="AZ53" s="107">
        <f>'2 - VEDLEJŠÍ ROZPOČTOVÉ N...'!F30</f>
        <v>0</v>
      </c>
      <c r="BA53" s="107">
        <f>'2 - VEDLEJŠÍ ROZPOČTOVÉ N...'!F31</f>
        <v>0</v>
      </c>
      <c r="BB53" s="107">
        <f>'2 - VEDLEJŠÍ ROZPOČTOVÉ N...'!F32</f>
        <v>0</v>
      </c>
      <c r="BC53" s="107">
        <f>'2 - VEDLEJŠÍ ROZPOČTOVÉ N...'!F33</f>
        <v>0</v>
      </c>
      <c r="BD53" s="109">
        <f>'2 - VEDLEJŠÍ ROZPOČTOVÉ N...'!F34</f>
        <v>0</v>
      </c>
      <c r="BT53" s="105" t="s">
        <v>81</v>
      </c>
      <c r="BV53" s="105" t="s">
        <v>78</v>
      </c>
      <c r="BW53" s="105" t="s">
        <v>87</v>
      </c>
      <c r="BX53" s="105" t="s">
        <v>7</v>
      </c>
      <c r="CL53" s="105" t="s">
        <v>21</v>
      </c>
      <c r="CM53" s="105" t="s">
        <v>85</v>
      </c>
    </row>
    <row r="54" spans="2:44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2:44" s="1" customFormat="1" ht="6.9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algorithmName="SHA-512" hashValue="2OfmJmSE3k1aK96wG/e8E/g0wC19fcN+AbKu4+X08tU1FC7vD/CyB7ItQTFP0Kh6UFzVQMtMKMQC+6IuhuIjhA==" saltValue="8Govmz1otDrS92OgnwMKAg==" spinCount="100000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1 - VÝMĚNA OKEN V TĚLOCVI...'!C2" display="/"/>
    <hyperlink ref="A53" location="'2 - VEDLEJŠÍ ROZPOČTOVÉ N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 topLeftCell="A1">
      <pane ySplit="1" topLeftCell="A119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3.16015625" style="0" customWidth="1"/>
    <col min="9" max="9" width="10.83203125" style="110" customWidth="1"/>
    <col min="10" max="10" width="20.16015625" style="0" customWidth="1"/>
    <col min="11" max="11" width="16.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1"/>
      <c r="C1" s="111"/>
      <c r="D1" s="112" t="s">
        <v>1</v>
      </c>
      <c r="E1" s="111"/>
      <c r="F1" s="113" t="s">
        <v>88</v>
      </c>
      <c r="G1" s="371" t="s">
        <v>89</v>
      </c>
      <c r="H1" s="371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2" t="s">
        <v>84</v>
      </c>
    </row>
    <row r="3" spans="2:46" ht="6.9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85</v>
      </c>
    </row>
    <row r="4" spans="2:46" ht="36.9" customHeight="1">
      <c r="B4" s="26"/>
      <c r="C4" s="27"/>
      <c r="D4" s="28" t="s">
        <v>93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6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</row>
    <row r="7" spans="2:11" ht="20.4" customHeight="1">
      <c r="B7" s="26"/>
      <c r="C7" s="27"/>
      <c r="D7" s="27"/>
      <c r="E7" s="372" t="str">
        <f>'Rekapitulace stavby'!K6</f>
        <v>ZŠ a MŠ Kosmonautů 177-TĚLOCVIČNA VÝMĚNA OKEN ZA PLASTOVÁ</v>
      </c>
      <c r="F7" s="373"/>
      <c r="G7" s="373"/>
      <c r="H7" s="373"/>
      <c r="I7" s="116"/>
      <c r="J7" s="27"/>
      <c r="K7" s="29"/>
    </row>
    <row r="8" spans="2:11" s="1" customFormat="1" ht="13.2">
      <c r="B8" s="40"/>
      <c r="C8" s="41"/>
      <c r="D8" s="35" t="s">
        <v>94</v>
      </c>
      <c r="E8" s="41"/>
      <c r="F8" s="41"/>
      <c r="G8" s="41"/>
      <c r="H8" s="41"/>
      <c r="I8" s="117"/>
      <c r="J8" s="41"/>
      <c r="K8" s="44"/>
    </row>
    <row r="9" spans="2:11" s="1" customFormat="1" ht="36.9" customHeight="1">
      <c r="B9" s="40"/>
      <c r="C9" s="41"/>
      <c r="D9" s="41"/>
      <c r="E9" s="374" t="s">
        <v>95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" customHeight="1">
      <c r="B11" s="40"/>
      <c r="C11" s="41"/>
      <c r="D11" s="35" t="s">
        <v>20</v>
      </c>
      <c r="E11" s="41"/>
      <c r="F11" s="33" t="s">
        <v>21</v>
      </c>
      <c r="G11" s="41"/>
      <c r="H11" s="41"/>
      <c r="I11" s="118" t="s">
        <v>22</v>
      </c>
      <c r="J11" s="33" t="s">
        <v>23</v>
      </c>
      <c r="K11" s="44"/>
    </row>
    <row r="12" spans="2:11" s="1" customFormat="1" ht="14.4" customHeight="1">
      <c r="B12" s="40"/>
      <c r="C12" s="41"/>
      <c r="D12" s="35" t="s">
        <v>24</v>
      </c>
      <c r="E12" s="41"/>
      <c r="F12" s="33" t="s">
        <v>25</v>
      </c>
      <c r="G12" s="41"/>
      <c r="H12" s="41"/>
      <c r="I12" s="118" t="s">
        <v>26</v>
      </c>
      <c r="J12" s="119" t="str">
        <f>'Rekapitulace stavby'!AN8</f>
        <v>19.4.2017</v>
      </c>
      <c r="K12" s="44"/>
    </row>
    <row r="13" spans="2:11" s="1" customFormat="1" ht="21.75" customHeight="1">
      <c r="B13" s="40"/>
      <c r="C13" s="41"/>
      <c r="D13" s="41"/>
      <c r="E13" s="41"/>
      <c r="F13" s="41"/>
      <c r="G13" s="41"/>
      <c r="H13" s="41"/>
      <c r="I13" s="120" t="s">
        <v>28</v>
      </c>
      <c r="J13" s="37" t="s">
        <v>29</v>
      </c>
      <c r="K13" s="44"/>
    </row>
    <row r="14" spans="2:11" s="1" customFormat="1" ht="14.4" customHeight="1">
      <c r="B14" s="40"/>
      <c r="C14" s="41"/>
      <c r="D14" s="35" t="s">
        <v>30</v>
      </c>
      <c r="E14" s="41"/>
      <c r="F14" s="41"/>
      <c r="G14" s="41"/>
      <c r="H14" s="41"/>
      <c r="I14" s="118" t="s">
        <v>31</v>
      </c>
      <c r="J14" s="33" t="s">
        <v>32</v>
      </c>
      <c r="K14" s="44"/>
    </row>
    <row r="15" spans="2:11" s="1" customFormat="1" ht="18" customHeight="1">
      <c r="B15" s="40"/>
      <c r="C15" s="41"/>
      <c r="D15" s="41"/>
      <c r="E15" s="33" t="s">
        <v>33</v>
      </c>
      <c r="F15" s="41"/>
      <c r="G15" s="41"/>
      <c r="H15" s="41"/>
      <c r="I15" s="118" t="s">
        <v>34</v>
      </c>
      <c r="J15" s="33" t="s">
        <v>32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5" t="s">
        <v>35</v>
      </c>
      <c r="E17" s="41"/>
      <c r="F17" s="41"/>
      <c r="G17" s="41"/>
      <c r="H17" s="41"/>
      <c r="I17" s="118" t="s">
        <v>31</v>
      </c>
      <c r="J17" s="33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3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3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5" t="s">
        <v>37</v>
      </c>
      <c r="E20" s="41"/>
      <c r="F20" s="41"/>
      <c r="G20" s="41"/>
      <c r="H20" s="41"/>
      <c r="I20" s="118" t="s">
        <v>31</v>
      </c>
      <c r="J20" s="33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3" t="str">
        <f>IF('Rekapitulace stavby'!E17="","",'Rekapitulace stavby'!E17)</f>
        <v xml:space="preserve"> </v>
      </c>
      <c r="F21" s="41"/>
      <c r="G21" s="41"/>
      <c r="H21" s="41"/>
      <c r="I21" s="118" t="s">
        <v>34</v>
      </c>
      <c r="J21" s="33" t="str">
        <f>IF('Rekapitulace stavby'!AN17="","",'Rekapitulace stavby'!AN17)</f>
        <v/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5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69" customHeight="1">
      <c r="B24" s="121"/>
      <c r="C24" s="122"/>
      <c r="D24" s="122"/>
      <c r="E24" s="364" t="s">
        <v>41</v>
      </c>
      <c r="F24" s="364"/>
      <c r="G24" s="364"/>
      <c r="H24" s="364"/>
      <c r="I24" s="123"/>
      <c r="J24" s="122"/>
      <c r="K24" s="124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42</v>
      </c>
      <c r="E27" s="41"/>
      <c r="F27" s="41"/>
      <c r="G27" s="41"/>
      <c r="H27" s="41"/>
      <c r="I27" s="117"/>
      <c r="J27" s="128">
        <f>ROUND(J89,2)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" customHeight="1">
      <c r="B29" s="40"/>
      <c r="C29" s="41"/>
      <c r="D29" s="41"/>
      <c r="E29" s="41"/>
      <c r="F29" s="45" t="s">
        <v>44</v>
      </c>
      <c r="G29" s="41"/>
      <c r="H29" s="41"/>
      <c r="I29" s="129" t="s">
        <v>43</v>
      </c>
      <c r="J29" s="45" t="s">
        <v>45</v>
      </c>
      <c r="K29" s="44"/>
    </row>
    <row r="30" spans="2:11" s="1" customFormat="1" ht="14.4" customHeight="1">
      <c r="B30" s="40"/>
      <c r="C30" s="41"/>
      <c r="D30" s="48" t="s">
        <v>46</v>
      </c>
      <c r="E30" s="48" t="s">
        <v>47</v>
      </c>
      <c r="F30" s="130">
        <f>ROUND(SUM(BE89:BE158),2)</f>
        <v>0</v>
      </c>
      <c r="G30" s="41"/>
      <c r="H30" s="41"/>
      <c r="I30" s="131">
        <v>0.21</v>
      </c>
      <c r="J30" s="130">
        <f>ROUND(ROUND((SUM(BE89:BE158)),2)*I30,2)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48</v>
      </c>
      <c r="F31" s="130">
        <f>ROUND(SUM(BF89:BF158),2)</f>
        <v>0</v>
      </c>
      <c r="G31" s="41"/>
      <c r="H31" s="41"/>
      <c r="I31" s="131">
        <v>0.15</v>
      </c>
      <c r="J31" s="130">
        <f>ROUND(ROUND((SUM(BF89:BF158)),2)*I31,2)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49</v>
      </c>
      <c r="F32" s="130">
        <f>ROUND(SUM(BG89:BG158),2)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" customHeight="1" hidden="1">
      <c r="B33" s="40"/>
      <c r="C33" s="41"/>
      <c r="D33" s="41"/>
      <c r="E33" s="48" t="s">
        <v>50</v>
      </c>
      <c r="F33" s="130">
        <f>ROUND(SUM(BH89:BH158),2)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51</v>
      </c>
      <c r="F34" s="130">
        <f>ROUND(SUM(BI89:BI158),2)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2"/>
      <c r="D36" s="133" t="s">
        <v>52</v>
      </c>
      <c r="E36" s="78"/>
      <c r="F36" s="78"/>
      <c r="G36" s="134" t="s">
        <v>53</v>
      </c>
      <c r="H36" s="135" t="s">
        <v>54</v>
      </c>
      <c r="I36" s="136"/>
      <c r="J36" s="137">
        <f>SUM(J27:J34)</f>
        <v>0</v>
      </c>
      <c r="K36" s="138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0"/>
      <c r="C42" s="28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5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0.4" customHeight="1">
      <c r="B45" s="40"/>
      <c r="C45" s="41"/>
      <c r="D45" s="41"/>
      <c r="E45" s="372" t="str">
        <f>E7</f>
        <v>ZŠ a MŠ Kosmonautů 177-TĚLOCVIČNA VÝMĚNA OKEN ZA PLASTOVÁ</v>
      </c>
      <c r="F45" s="373"/>
      <c r="G45" s="373"/>
      <c r="H45" s="373"/>
      <c r="I45" s="117"/>
      <c r="J45" s="41"/>
      <c r="K45" s="44"/>
    </row>
    <row r="46" spans="2:11" s="1" customFormat="1" ht="14.4" customHeight="1">
      <c r="B46" s="40"/>
      <c r="C46" s="35" t="s">
        <v>94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2.2" customHeight="1">
      <c r="B47" s="40"/>
      <c r="C47" s="41"/>
      <c r="D47" s="41"/>
      <c r="E47" s="374" t="str">
        <f>E9</f>
        <v>1 - VÝMĚNA OKEN V TĚLOCVIČNĚ - PLASTOVÁ OKNA</v>
      </c>
      <c r="F47" s="375"/>
      <c r="G47" s="375"/>
      <c r="H47" s="375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5" t="s">
        <v>24</v>
      </c>
      <c r="D49" s="41"/>
      <c r="E49" s="41"/>
      <c r="F49" s="33" t="str">
        <f>F12</f>
        <v>DĚČÍN BŘEZINY</v>
      </c>
      <c r="G49" s="41"/>
      <c r="H49" s="41"/>
      <c r="I49" s="118" t="s">
        <v>26</v>
      </c>
      <c r="J49" s="119" t="str">
        <f>IF(J12="","",J12)</f>
        <v>19.4.2017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2">
      <c r="B51" s="40"/>
      <c r="C51" s="35" t="s">
        <v>30</v>
      </c>
      <c r="D51" s="41"/>
      <c r="E51" s="41"/>
      <c r="F51" s="33" t="str">
        <f>E15</f>
        <v>ZŠ a MŠ Kosmonautů 177, Děčín 27</v>
      </c>
      <c r="G51" s="41"/>
      <c r="H51" s="41"/>
      <c r="I51" s="118" t="s">
        <v>37</v>
      </c>
      <c r="J51" s="33" t="str">
        <f>E21</f>
        <v xml:space="preserve"> </v>
      </c>
      <c r="K51" s="44"/>
    </row>
    <row r="52" spans="2:11" s="1" customFormat="1" ht="14.4" customHeight="1">
      <c r="B52" s="40"/>
      <c r="C52" s="35" t="s">
        <v>35</v>
      </c>
      <c r="D52" s="41"/>
      <c r="E52" s="41"/>
      <c r="F52" s="33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8" t="s">
        <v>99</v>
      </c>
      <c r="D56" s="41"/>
      <c r="E56" s="41"/>
      <c r="F56" s="41"/>
      <c r="G56" s="41"/>
      <c r="H56" s="41"/>
      <c r="I56" s="117"/>
      <c r="J56" s="128">
        <f>J89</f>
        <v>0</v>
      </c>
      <c r="K56" s="44"/>
      <c r="AU56" s="22" t="s">
        <v>100</v>
      </c>
    </row>
    <row r="57" spans="2:11" s="7" customFormat="1" ht="24.9" customHeight="1">
      <c r="B57" s="149"/>
      <c r="C57" s="150"/>
      <c r="D57" s="151" t="s">
        <v>101</v>
      </c>
      <c r="E57" s="152"/>
      <c r="F57" s="152"/>
      <c r="G57" s="152"/>
      <c r="H57" s="152"/>
      <c r="I57" s="153"/>
      <c r="J57" s="154">
        <f>J90</f>
        <v>0</v>
      </c>
      <c r="K57" s="155"/>
    </row>
    <row r="58" spans="2:11" s="8" customFormat="1" ht="19.95" customHeight="1">
      <c r="B58" s="156"/>
      <c r="C58" s="157"/>
      <c r="D58" s="158" t="s">
        <v>102</v>
      </c>
      <c r="E58" s="159"/>
      <c r="F58" s="159"/>
      <c r="G58" s="159"/>
      <c r="H58" s="159"/>
      <c r="I58" s="160"/>
      <c r="J58" s="161">
        <f>J91</f>
        <v>0</v>
      </c>
      <c r="K58" s="162"/>
    </row>
    <row r="59" spans="2:11" s="8" customFormat="1" ht="14.85" customHeight="1">
      <c r="B59" s="156"/>
      <c r="C59" s="157"/>
      <c r="D59" s="158" t="s">
        <v>103</v>
      </c>
      <c r="E59" s="159"/>
      <c r="F59" s="159"/>
      <c r="G59" s="159"/>
      <c r="H59" s="159"/>
      <c r="I59" s="160"/>
      <c r="J59" s="161">
        <f>J92</f>
        <v>0</v>
      </c>
      <c r="K59" s="162"/>
    </row>
    <row r="60" spans="2:11" s="8" customFormat="1" ht="14.85" customHeight="1">
      <c r="B60" s="156"/>
      <c r="C60" s="157"/>
      <c r="D60" s="158" t="s">
        <v>104</v>
      </c>
      <c r="E60" s="159"/>
      <c r="F60" s="159"/>
      <c r="G60" s="159"/>
      <c r="H60" s="159"/>
      <c r="I60" s="160"/>
      <c r="J60" s="161">
        <f>J97</f>
        <v>0</v>
      </c>
      <c r="K60" s="162"/>
    </row>
    <row r="61" spans="2:11" s="8" customFormat="1" ht="19.95" customHeight="1">
      <c r="B61" s="156"/>
      <c r="C61" s="157"/>
      <c r="D61" s="158" t="s">
        <v>105</v>
      </c>
      <c r="E61" s="159"/>
      <c r="F61" s="159"/>
      <c r="G61" s="159"/>
      <c r="H61" s="159"/>
      <c r="I61" s="160"/>
      <c r="J61" s="161">
        <f>J102</f>
        <v>0</v>
      </c>
      <c r="K61" s="162"/>
    </row>
    <row r="62" spans="2:11" s="8" customFormat="1" ht="14.85" customHeight="1">
      <c r="B62" s="156"/>
      <c r="C62" s="157"/>
      <c r="D62" s="158" t="s">
        <v>106</v>
      </c>
      <c r="E62" s="159"/>
      <c r="F62" s="159"/>
      <c r="G62" s="159"/>
      <c r="H62" s="159"/>
      <c r="I62" s="160"/>
      <c r="J62" s="161">
        <f>J103</f>
        <v>0</v>
      </c>
      <c r="K62" s="162"/>
    </row>
    <row r="63" spans="2:11" s="8" customFormat="1" ht="14.85" customHeight="1">
      <c r="B63" s="156"/>
      <c r="C63" s="157"/>
      <c r="D63" s="158" t="s">
        <v>107</v>
      </c>
      <c r="E63" s="159"/>
      <c r="F63" s="159"/>
      <c r="G63" s="159"/>
      <c r="H63" s="159"/>
      <c r="I63" s="160"/>
      <c r="J63" s="161">
        <f>J111</f>
        <v>0</v>
      </c>
      <c r="K63" s="162"/>
    </row>
    <row r="64" spans="2:11" s="8" customFormat="1" ht="14.85" customHeight="1">
      <c r="B64" s="156"/>
      <c r="C64" s="157"/>
      <c r="D64" s="158" t="s">
        <v>108</v>
      </c>
      <c r="E64" s="159"/>
      <c r="F64" s="159"/>
      <c r="G64" s="159"/>
      <c r="H64" s="159"/>
      <c r="I64" s="160"/>
      <c r="J64" s="161">
        <f>J124</f>
        <v>0</v>
      </c>
      <c r="K64" s="162"/>
    </row>
    <row r="65" spans="2:11" s="7" customFormat="1" ht="24.9" customHeight="1">
      <c r="B65" s="149"/>
      <c r="C65" s="150"/>
      <c r="D65" s="151" t="s">
        <v>109</v>
      </c>
      <c r="E65" s="152"/>
      <c r="F65" s="152"/>
      <c r="G65" s="152"/>
      <c r="H65" s="152"/>
      <c r="I65" s="153"/>
      <c r="J65" s="154">
        <f>J126</f>
        <v>0</v>
      </c>
      <c r="K65" s="155"/>
    </row>
    <row r="66" spans="2:11" s="8" customFormat="1" ht="19.95" customHeight="1">
      <c r="B66" s="156"/>
      <c r="C66" s="157"/>
      <c r="D66" s="158" t="s">
        <v>110</v>
      </c>
      <c r="E66" s="159"/>
      <c r="F66" s="159"/>
      <c r="G66" s="159"/>
      <c r="H66" s="159"/>
      <c r="I66" s="160"/>
      <c r="J66" s="161">
        <f>J127</f>
        <v>0</v>
      </c>
      <c r="K66" s="162"/>
    </row>
    <row r="67" spans="2:11" s="8" customFormat="1" ht="19.95" customHeight="1">
      <c r="B67" s="156"/>
      <c r="C67" s="157"/>
      <c r="D67" s="158" t="s">
        <v>111</v>
      </c>
      <c r="E67" s="159"/>
      <c r="F67" s="159"/>
      <c r="G67" s="159"/>
      <c r="H67" s="159"/>
      <c r="I67" s="160"/>
      <c r="J67" s="161">
        <f>J129</f>
        <v>0</v>
      </c>
      <c r="K67" s="162"/>
    </row>
    <row r="68" spans="2:11" s="8" customFormat="1" ht="19.95" customHeight="1">
      <c r="B68" s="156"/>
      <c r="C68" s="157"/>
      <c r="D68" s="158" t="s">
        <v>112</v>
      </c>
      <c r="E68" s="159"/>
      <c r="F68" s="159"/>
      <c r="G68" s="159"/>
      <c r="H68" s="159"/>
      <c r="I68" s="160"/>
      <c r="J68" s="161">
        <f>J133</f>
        <v>0</v>
      </c>
      <c r="K68" s="162"/>
    </row>
    <row r="69" spans="2:11" s="8" customFormat="1" ht="19.95" customHeight="1">
      <c r="B69" s="156"/>
      <c r="C69" s="157"/>
      <c r="D69" s="158" t="s">
        <v>113</v>
      </c>
      <c r="E69" s="159"/>
      <c r="F69" s="159"/>
      <c r="G69" s="159"/>
      <c r="H69" s="159"/>
      <c r="I69" s="160"/>
      <c r="J69" s="161">
        <f>J148</f>
        <v>0</v>
      </c>
      <c r="K69" s="162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17"/>
      <c r="J70" s="41"/>
      <c r="K70" s="44"/>
    </row>
    <row r="71" spans="2:11" s="1" customFormat="1" ht="6.9" customHeight="1">
      <c r="B71" s="55"/>
      <c r="C71" s="56"/>
      <c r="D71" s="56"/>
      <c r="E71" s="56"/>
      <c r="F71" s="56"/>
      <c r="G71" s="56"/>
      <c r="H71" s="56"/>
      <c r="I71" s="139"/>
      <c r="J71" s="56"/>
      <c r="K71" s="57"/>
    </row>
    <row r="75" spans="2:12" s="1" customFormat="1" ht="6.9" customHeight="1">
      <c r="B75" s="58"/>
      <c r="C75" s="59"/>
      <c r="D75" s="59"/>
      <c r="E75" s="59"/>
      <c r="F75" s="59"/>
      <c r="G75" s="59"/>
      <c r="H75" s="59"/>
      <c r="I75" s="142"/>
      <c r="J75" s="59"/>
      <c r="K75" s="59"/>
      <c r="L75" s="60"/>
    </row>
    <row r="76" spans="2:12" s="1" customFormat="1" ht="36.9" customHeight="1">
      <c r="B76" s="40"/>
      <c r="C76" s="61" t="s">
        <v>114</v>
      </c>
      <c r="D76" s="62"/>
      <c r="E76" s="62"/>
      <c r="F76" s="62"/>
      <c r="G76" s="62"/>
      <c r="H76" s="62"/>
      <c r="I76" s="163"/>
      <c r="J76" s="62"/>
      <c r="K76" s="62"/>
      <c r="L76" s="60"/>
    </row>
    <row r="77" spans="2:12" s="1" customFormat="1" ht="6.9" customHeight="1">
      <c r="B77" s="40"/>
      <c r="C77" s="62"/>
      <c r="D77" s="62"/>
      <c r="E77" s="62"/>
      <c r="F77" s="62"/>
      <c r="G77" s="62"/>
      <c r="H77" s="62"/>
      <c r="I77" s="163"/>
      <c r="J77" s="62"/>
      <c r="K77" s="62"/>
      <c r="L77" s="60"/>
    </row>
    <row r="78" spans="2:12" s="1" customFormat="1" ht="14.4" customHeight="1">
      <c r="B78" s="40"/>
      <c r="C78" s="64" t="s">
        <v>18</v>
      </c>
      <c r="D78" s="62"/>
      <c r="E78" s="62"/>
      <c r="F78" s="62"/>
      <c r="G78" s="62"/>
      <c r="H78" s="62"/>
      <c r="I78" s="163"/>
      <c r="J78" s="62"/>
      <c r="K78" s="62"/>
      <c r="L78" s="60"/>
    </row>
    <row r="79" spans="2:12" s="1" customFormat="1" ht="20.4" customHeight="1">
      <c r="B79" s="40"/>
      <c r="C79" s="62"/>
      <c r="D79" s="62"/>
      <c r="E79" s="368" t="str">
        <f>E7</f>
        <v>ZŠ a MŠ Kosmonautů 177-TĚLOCVIČNA VÝMĚNA OKEN ZA PLASTOVÁ</v>
      </c>
      <c r="F79" s="369"/>
      <c r="G79" s="369"/>
      <c r="H79" s="369"/>
      <c r="I79" s="163"/>
      <c r="J79" s="62"/>
      <c r="K79" s="62"/>
      <c r="L79" s="60"/>
    </row>
    <row r="80" spans="2:12" s="1" customFormat="1" ht="14.4" customHeight="1">
      <c r="B80" s="40"/>
      <c r="C80" s="64" t="s">
        <v>94</v>
      </c>
      <c r="D80" s="62"/>
      <c r="E80" s="62"/>
      <c r="F80" s="62"/>
      <c r="G80" s="62"/>
      <c r="H80" s="62"/>
      <c r="I80" s="163"/>
      <c r="J80" s="62"/>
      <c r="K80" s="62"/>
      <c r="L80" s="60"/>
    </row>
    <row r="81" spans="2:12" s="1" customFormat="1" ht="22.2" customHeight="1">
      <c r="B81" s="40"/>
      <c r="C81" s="62"/>
      <c r="D81" s="62"/>
      <c r="E81" s="336" t="str">
        <f>E9</f>
        <v>1 - VÝMĚNA OKEN V TĚLOCVIČNĚ - PLASTOVÁ OKNA</v>
      </c>
      <c r="F81" s="370"/>
      <c r="G81" s="370"/>
      <c r="H81" s="370"/>
      <c r="I81" s="163"/>
      <c r="J81" s="62"/>
      <c r="K81" s="62"/>
      <c r="L81" s="60"/>
    </row>
    <row r="82" spans="2:12" s="1" customFormat="1" ht="6.9" customHeight="1">
      <c r="B82" s="40"/>
      <c r="C82" s="62"/>
      <c r="D82" s="62"/>
      <c r="E82" s="62"/>
      <c r="F82" s="62"/>
      <c r="G82" s="62"/>
      <c r="H82" s="62"/>
      <c r="I82" s="163"/>
      <c r="J82" s="62"/>
      <c r="K82" s="62"/>
      <c r="L82" s="60"/>
    </row>
    <row r="83" spans="2:12" s="1" customFormat="1" ht="18" customHeight="1">
      <c r="B83" s="40"/>
      <c r="C83" s="64" t="s">
        <v>24</v>
      </c>
      <c r="D83" s="62"/>
      <c r="E83" s="62"/>
      <c r="F83" s="164" t="str">
        <f>F12</f>
        <v>DĚČÍN BŘEZINY</v>
      </c>
      <c r="G83" s="62"/>
      <c r="H83" s="62"/>
      <c r="I83" s="165" t="s">
        <v>26</v>
      </c>
      <c r="J83" s="72" t="str">
        <f>IF(J12="","",J12)</f>
        <v>19.4.2017</v>
      </c>
      <c r="K83" s="62"/>
      <c r="L83" s="60"/>
    </row>
    <row r="84" spans="2:12" s="1" customFormat="1" ht="6.9" customHeight="1">
      <c r="B84" s="40"/>
      <c r="C84" s="62"/>
      <c r="D84" s="62"/>
      <c r="E84" s="62"/>
      <c r="F84" s="62"/>
      <c r="G84" s="62"/>
      <c r="H84" s="62"/>
      <c r="I84" s="163"/>
      <c r="J84" s="62"/>
      <c r="K84" s="62"/>
      <c r="L84" s="60"/>
    </row>
    <row r="85" spans="2:12" s="1" customFormat="1" ht="13.2">
      <c r="B85" s="40"/>
      <c r="C85" s="64" t="s">
        <v>30</v>
      </c>
      <c r="D85" s="62"/>
      <c r="E85" s="62"/>
      <c r="F85" s="164" t="str">
        <f>E15</f>
        <v>ZŠ a MŠ Kosmonautů 177, Děčín 27</v>
      </c>
      <c r="G85" s="62"/>
      <c r="H85" s="62"/>
      <c r="I85" s="165" t="s">
        <v>37</v>
      </c>
      <c r="J85" s="164" t="str">
        <f>E21</f>
        <v xml:space="preserve"> </v>
      </c>
      <c r="K85" s="62"/>
      <c r="L85" s="60"/>
    </row>
    <row r="86" spans="2:12" s="1" customFormat="1" ht="14.4" customHeight="1">
      <c r="B86" s="40"/>
      <c r="C86" s="64" t="s">
        <v>35</v>
      </c>
      <c r="D86" s="62"/>
      <c r="E86" s="62"/>
      <c r="F86" s="164" t="str">
        <f>IF(E18="","",E18)</f>
        <v/>
      </c>
      <c r="G86" s="62"/>
      <c r="H86" s="62"/>
      <c r="I86" s="163"/>
      <c r="J86" s="62"/>
      <c r="K86" s="62"/>
      <c r="L86" s="60"/>
    </row>
    <row r="87" spans="2:12" s="1" customFormat="1" ht="10.35" customHeight="1">
      <c r="B87" s="40"/>
      <c r="C87" s="62"/>
      <c r="D87" s="62"/>
      <c r="E87" s="62"/>
      <c r="F87" s="62"/>
      <c r="G87" s="62"/>
      <c r="H87" s="62"/>
      <c r="I87" s="163"/>
      <c r="J87" s="62"/>
      <c r="K87" s="62"/>
      <c r="L87" s="60"/>
    </row>
    <row r="88" spans="2:20" s="9" customFormat="1" ht="29.25" customHeight="1">
      <c r="B88" s="166"/>
      <c r="C88" s="167" t="s">
        <v>115</v>
      </c>
      <c r="D88" s="168" t="s">
        <v>61</v>
      </c>
      <c r="E88" s="168" t="s">
        <v>57</v>
      </c>
      <c r="F88" s="168" t="s">
        <v>116</v>
      </c>
      <c r="G88" s="168" t="s">
        <v>117</v>
      </c>
      <c r="H88" s="168" t="s">
        <v>118</v>
      </c>
      <c r="I88" s="169" t="s">
        <v>119</v>
      </c>
      <c r="J88" s="168" t="s">
        <v>98</v>
      </c>
      <c r="K88" s="170" t="s">
        <v>120</v>
      </c>
      <c r="L88" s="171"/>
      <c r="M88" s="80" t="s">
        <v>121</v>
      </c>
      <c r="N88" s="81" t="s">
        <v>46</v>
      </c>
      <c r="O88" s="81" t="s">
        <v>122</v>
      </c>
      <c r="P88" s="81" t="s">
        <v>123</v>
      </c>
      <c r="Q88" s="81" t="s">
        <v>124</v>
      </c>
      <c r="R88" s="81" t="s">
        <v>125</v>
      </c>
      <c r="S88" s="81" t="s">
        <v>126</v>
      </c>
      <c r="T88" s="82" t="s">
        <v>127</v>
      </c>
    </row>
    <row r="89" spans="2:63" s="1" customFormat="1" ht="29.25" customHeight="1">
      <c r="B89" s="40"/>
      <c r="C89" s="86" t="s">
        <v>99</v>
      </c>
      <c r="D89" s="62"/>
      <c r="E89" s="62"/>
      <c r="F89" s="62"/>
      <c r="G89" s="62"/>
      <c r="H89" s="62"/>
      <c r="I89" s="163"/>
      <c r="J89" s="172">
        <f>BK89</f>
        <v>0</v>
      </c>
      <c r="K89" s="62"/>
      <c r="L89" s="60"/>
      <c r="M89" s="83"/>
      <c r="N89" s="84"/>
      <c r="O89" s="84"/>
      <c r="P89" s="173">
        <f>P90+P126</f>
        <v>0</v>
      </c>
      <c r="Q89" s="84"/>
      <c r="R89" s="173">
        <f>R90+R126</f>
        <v>2.078673504</v>
      </c>
      <c r="S89" s="84"/>
      <c r="T89" s="174">
        <f>T90+T126</f>
        <v>7.94846</v>
      </c>
      <c r="AT89" s="22" t="s">
        <v>75</v>
      </c>
      <c r="AU89" s="22" t="s">
        <v>100</v>
      </c>
      <c r="BK89" s="175">
        <f>BK90+BK126</f>
        <v>0</v>
      </c>
    </row>
    <row r="90" spans="2:63" s="10" customFormat="1" ht="37.35" customHeight="1">
      <c r="B90" s="176"/>
      <c r="C90" s="177"/>
      <c r="D90" s="178" t="s">
        <v>75</v>
      </c>
      <c r="E90" s="179" t="s">
        <v>128</v>
      </c>
      <c r="F90" s="179" t="s">
        <v>129</v>
      </c>
      <c r="G90" s="177"/>
      <c r="H90" s="177"/>
      <c r="I90" s="180"/>
      <c r="J90" s="181">
        <f>BK90</f>
        <v>0</v>
      </c>
      <c r="K90" s="177"/>
      <c r="L90" s="182"/>
      <c r="M90" s="183"/>
      <c r="N90" s="184"/>
      <c r="O90" s="184"/>
      <c r="P90" s="185">
        <f>P91+P102</f>
        <v>0</v>
      </c>
      <c r="Q90" s="184"/>
      <c r="R90" s="185">
        <f>R91+R102</f>
        <v>1.9348</v>
      </c>
      <c r="S90" s="184"/>
      <c r="T90" s="186">
        <f>T91+T102</f>
        <v>7.94846</v>
      </c>
      <c r="AR90" s="187" t="s">
        <v>81</v>
      </c>
      <c r="AT90" s="188" t="s">
        <v>75</v>
      </c>
      <c r="AU90" s="188" t="s">
        <v>76</v>
      </c>
      <c r="AY90" s="187" t="s">
        <v>130</v>
      </c>
      <c r="BK90" s="189">
        <f>BK91+BK102</f>
        <v>0</v>
      </c>
    </row>
    <row r="91" spans="2:63" s="10" customFormat="1" ht="19.95" customHeight="1">
      <c r="B91" s="176"/>
      <c r="C91" s="177"/>
      <c r="D91" s="178" t="s">
        <v>75</v>
      </c>
      <c r="E91" s="190" t="s">
        <v>131</v>
      </c>
      <c r="F91" s="190" t="s">
        <v>132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P92+P97</f>
        <v>0</v>
      </c>
      <c r="Q91" s="184"/>
      <c r="R91" s="185">
        <f>R92+R97</f>
        <v>1.9348</v>
      </c>
      <c r="S91" s="184"/>
      <c r="T91" s="186">
        <f>T92+T97</f>
        <v>0</v>
      </c>
      <c r="AR91" s="187" t="s">
        <v>81</v>
      </c>
      <c r="AT91" s="188" t="s">
        <v>75</v>
      </c>
      <c r="AU91" s="188" t="s">
        <v>81</v>
      </c>
      <c r="AY91" s="187" t="s">
        <v>130</v>
      </c>
      <c r="BK91" s="189">
        <f>BK92+BK97</f>
        <v>0</v>
      </c>
    </row>
    <row r="92" spans="2:63" s="10" customFormat="1" ht="14.85" customHeight="1">
      <c r="B92" s="176"/>
      <c r="C92" s="177"/>
      <c r="D92" s="192" t="s">
        <v>75</v>
      </c>
      <c r="E92" s="193" t="s">
        <v>133</v>
      </c>
      <c r="F92" s="193" t="s">
        <v>134</v>
      </c>
      <c r="G92" s="177"/>
      <c r="H92" s="177"/>
      <c r="I92" s="180"/>
      <c r="J92" s="194">
        <f>BK92</f>
        <v>0</v>
      </c>
      <c r="K92" s="177"/>
      <c r="L92" s="182"/>
      <c r="M92" s="183"/>
      <c r="N92" s="184"/>
      <c r="O92" s="184"/>
      <c r="P92" s="185">
        <f>SUM(P93:P96)</f>
        <v>0</v>
      </c>
      <c r="Q92" s="184"/>
      <c r="R92" s="185">
        <f>SUM(R93:R96)</f>
        <v>0.9413</v>
      </c>
      <c r="S92" s="184"/>
      <c r="T92" s="186">
        <f>SUM(T93:T96)</f>
        <v>0</v>
      </c>
      <c r="AR92" s="187" t="s">
        <v>81</v>
      </c>
      <c r="AT92" s="188" t="s">
        <v>75</v>
      </c>
      <c r="AU92" s="188" t="s">
        <v>85</v>
      </c>
      <c r="AY92" s="187" t="s">
        <v>130</v>
      </c>
      <c r="BK92" s="189">
        <f>SUM(BK93:BK96)</f>
        <v>0</v>
      </c>
    </row>
    <row r="93" spans="2:65" s="1" customFormat="1" ht="28.8" customHeight="1">
      <c r="B93" s="40"/>
      <c r="C93" s="195" t="s">
        <v>81</v>
      </c>
      <c r="D93" s="195" t="s">
        <v>135</v>
      </c>
      <c r="E93" s="196" t="s">
        <v>136</v>
      </c>
      <c r="F93" s="197" t="s">
        <v>137</v>
      </c>
      <c r="G93" s="198" t="s">
        <v>138</v>
      </c>
      <c r="H93" s="199">
        <v>104.4</v>
      </c>
      <c r="I93" s="200"/>
      <c r="J93" s="201">
        <f>ROUND(I93*H93,2)</f>
        <v>0</v>
      </c>
      <c r="K93" s="197" t="s">
        <v>139</v>
      </c>
      <c r="L93" s="60"/>
      <c r="M93" s="202" t="s">
        <v>32</v>
      </c>
      <c r="N93" s="203" t="s">
        <v>47</v>
      </c>
      <c r="O93" s="41"/>
      <c r="P93" s="204">
        <f>O93*H93</f>
        <v>0</v>
      </c>
      <c r="Q93" s="204">
        <v>0.0015</v>
      </c>
      <c r="R93" s="204">
        <f>Q93*H93</f>
        <v>0.15660000000000002</v>
      </c>
      <c r="S93" s="204">
        <v>0</v>
      </c>
      <c r="T93" s="205">
        <f>S93*H93</f>
        <v>0</v>
      </c>
      <c r="AR93" s="22" t="s">
        <v>140</v>
      </c>
      <c r="AT93" s="22" t="s">
        <v>135</v>
      </c>
      <c r="AU93" s="22" t="s">
        <v>141</v>
      </c>
      <c r="AY93" s="22" t="s">
        <v>130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22" t="s">
        <v>81</v>
      </c>
      <c r="BK93" s="206">
        <f>ROUND(I93*H93,2)</f>
        <v>0</v>
      </c>
      <c r="BL93" s="22" t="s">
        <v>140</v>
      </c>
      <c r="BM93" s="22" t="s">
        <v>142</v>
      </c>
    </row>
    <row r="94" spans="2:51" s="11" customFormat="1" ht="13.5">
      <c r="B94" s="207"/>
      <c r="C94" s="208"/>
      <c r="D94" s="209" t="s">
        <v>143</v>
      </c>
      <c r="E94" s="210" t="s">
        <v>32</v>
      </c>
      <c r="F94" s="211" t="s">
        <v>144</v>
      </c>
      <c r="G94" s="208"/>
      <c r="H94" s="212">
        <v>104.4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143</v>
      </c>
      <c r="AU94" s="218" t="s">
        <v>141</v>
      </c>
      <c r="AV94" s="11" t="s">
        <v>85</v>
      </c>
      <c r="AW94" s="11" t="s">
        <v>39</v>
      </c>
      <c r="AX94" s="11" t="s">
        <v>81</v>
      </c>
      <c r="AY94" s="218" t="s">
        <v>130</v>
      </c>
    </row>
    <row r="95" spans="2:65" s="1" customFormat="1" ht="20.4" customHeight="1">
      <c r="B95" s="40"/>
      <c r="C95" s="195" t="s">
        <v>85</v>
      </c>
      <c r="D95" s="195" t="s">
        <v>135</v>
      </c>
      <c r="E95" s="196" t="s">
        <v>145</v>
      </c>
      <c r="F95" s="197" t="s">
        <v>146</v>
      </c>
      <c r="G95" s="198" t="s">
        <v>138</v>
      </c>
      <c r="H95" s="199">
        <v>38</v>
      </c>
      <c r="I95" s="200"/>
      <c r="J95" s="201">
        <f>ROUND(I95*H95,2)</f>
        <v>0</v>
      </c>
      <c r="K95" s="197" t="s">
        <v>32</v>
      </c>
      <c r="L95" s="60"/>
      <c r="M95" s="202" t="s">
        <v>32</v>
      </c>
      <c r="N95" s="203" t="s">
        <v>47</v>
      </c>
      <c r="O95" s="41"/>
      <c r="P95" s="204">
        <f>O95*H95</f>
        <v>0</v>
      </c>
      <c r="Q95" s="204">
        <v>0.02065</v>
      </c>
      <c r="R95" s="204">
        <f>Q95*H95</f>
        <v>0.7847000000000001</v>
      </c>
      <c r="S95" s="204">
        <v>0</v>
      </c>
      <c r="T95" s="205">
        <f>S95*H95</f>
        <v>0</v>
      </c>
      <c r="AR95" s="22" t="s">
        <v>140</v>
      </c>
      <c r="AT95" s="22" t="s">
        <v>135</v>
      </c>
      <c r="AU95" s="22" t="s">
        <v>141</v>
      </c>
      <c r="AY95" s="22" t="s">
        <v>130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22" t="s">
        <v>81</v>
      </c>
      <c r="BK95" s="206">
        <f>ROUND(I95*H95,2)</f>
        <v>0</v>
      </c>
      <c r="BL95" s="22" t="s">
        <v>140</v>
      </c>
      <c r="BM95" s="22" t="s">
        <v>147</v>
      </c>
    </row>
    <row r="96" spans="2:51" s="11" customFormat="1" ht="13.5">
      <c r="B96" s="207"/>
      <c r="C96" s="208"/>
      <c r="D96" s="219" t="s">
        <v>143</v>
      </c>
      <c r="E96" s="220" t="s">
        <v>32</v>
      </c>
      <c r="F96" s="221" t="s">
        <v>148</v>
      </c>
      <c r="G96" s="208"/>
      <c r="H96" s="222">
        <v>38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143</v>
      </c>
      <c r="AU96" s="218" t="s">
        <v>141</v>
      </c>
      <c r="AV96" s="11" t="s">
        <v>85</v>
      </c>
      <c r="AW96" s="11" t="s">
        <v>39</v>
      </c>
      <c r="AX96" s="11" t="s">
        <v>81</v>
      </c>
      <c r="AY96" s="218" t="s">
        <v>130</v>
      </c>
    </row>
    <row r="97" spans="2:63" s="10" customFormat="1" ht="22.35" customHeight="1">
      <c r="B97" s="176"/>
      <c r="C97" s="177"/>
      <c r="D97" s="192" t="s">
        <v>75</v>
      </c>
      <c r="E97" s="193" t="s">
        <v>149</v>
      </c>
      <c r="F97" s="193" t="s">
        <v>150</v>
      </c>
      <c r="G97" s="177"/>
      <c r="H97" s="177"/>
      <c r="I97" s="180"/>
      <c r="J97" s="194">
        <f>BK97</f>
        <v>0</v>
      </c>
      <c r="K97" s="177"/>
      <c r="L97" s="182"/>
      <c r="M97" s="183"/>
      <c r="N97" s="184"/>
      <c r="O97" s="184"/>
      <c r="P97" s="185">
        <f>SUM(P98:P101)</f>
        <v>0</v>
      </c>
      <c r="Q97" s="184"/>
      <c r="R97" s="185">
        <f>SUM(R98:R101)</f>
        <v>0.9935</v>
      </c>
      <c r="S97" s="184"/>
      <c r="T97" s="186">
        <f>SUM(T98:T101)</f>
        <v>0</v>
      </c>
      <c r="AR97" s="187" t="s">
        <v>81</v>
      </c>
      <c r="AT97" s="188" t="s">
        <v>75</v>
      </c>
      <c r="AU97" s="188" t="s">
        <v>85</v>
      </c>
      <c r="AY97" s="187" t="s">
        <v>130</v>
      </c>
      <c r="BK97" s="189">
        <f>SUM(BK98:BK101)</f>
        <v>0</v>
      </c>
    </row>
    <row r="98" spans="2:65" s="1" customFormat="1" ht="20.4" customHeight="1">
      <c r="B98" s="40"/>
      <c r="C98" s="195" t="s">
        <v>141</v>
      </c>
      <c r="D98" s="195" t="s">
        <v>135</v>
      </c>
      <c r="E98" s="196" t="s">
        <v>151</v>
      </c>
      <c r="F98" s="197" t="s">
        <v>152</v>
      </c>
      <c r="G98" s="198" t="s">
        <v>138</v>
      </c>
      <c r="H98" s="199">
        <v>104.4</v>
      </c>
      <c r="I98" s="200"/>
      <c r="J98" s="201">
        <f>ROUND(I98*H98,2)</f>
        <v>0</v>
      </c>
      <c r="K98" s="197" t="s">
        <v>32</v>
      </c>
      <c r="L98" s="60"/>
      <c r="M98" s="202" t="s">
        <v>32</v>
      </c>
      <c r="N98" s="203" t="s">
        <v>47</v>
      </c>
      <c r="O98" s="41"/>
      <c r="P98" s="204">
        <f>O98*H98</f>
        <v>0</v>
      </c>
      <c r="Q98" s="204">
        <v>0.002</v>
      </c>
      <c r="R98" s="204">
        <f>Q98*H98</f>
        <v>0.2088</v>
      </c>
      <c r="S98" s="204">
        <v>0</v>
      </c>
      <c r="T98" s="205">
        <f>S98*H98</f>
        <v>0</v>
      </c>
      <c r="AR98" s="22" t="s">
        <v>140</v>
      </c>
      <c r="AT98" s="22" t="s">
        <v>135</v>
      </c>
      <c r="AU98" s="22" t="s">
        <v>141</v>
      </c>
      <c r="AY98" s="22" t="s">
        <v>130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22" t="s">
        <v>81</v>
      </c>
      <c r="BK98" s="206">
        <f>ROUND(I98*H98,2)</f>
        <v>0</v>
      </c>
      <c r="BL98" s="22" t="s">
        <v>140</v>
      </c>
      <c r="BM98" s="22" t="s">
        <v>153</v>
      </c>
    </row>
    <row r="99" spans="2:51" s="11" customFormat="1" ht="13.5">
      <c r="B99" s="207"/>
      <c r="C99" s="208"/>
      <c r="D99" s="209" t="s">
        <v>143</v>
      </c>
      <c r="E99" s="210" t="s">
        <v>32</v>
      </c>
      <c r="F99" s="211" t="s">
        <v>144</v>
      </c>
      <c r="G99" s="208"/>
      <c r="H99" s="212">
        <v>104.4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143</v>
      </c>
      <c r="AU99" s="218" t="s">
        <v>141</v>
      </c>
      <c r="AV99" s="11" t="s">
        <v>85</v>
      </c>
      <c r="AW99" s="11" t="s">
        <v>39</v>
      </c>
      <c r="AX99" s="11" t="s">
        <v>81</v>
      </c>
      <c r="AY99" s="218" t="s">
        <v>130</v>
      </c>
    </row>
    <row r="100" spans="2:65" s="1" customFormat="1" ht="28.8" customHeight="1">
      <c r="B100" s="40"/>
      <c r="C100" s="195" t="s">
        <v>140</v>
      </c>
      <c r="D100" s="195" t="s">
        <v>135</v>
      </c>
      <c r="E100" s="196" t="s">
        <v>154</v>
      </c>
      <c r="F100" s="197" t="s">
        <v>155</v>
      </c>
      <c r="G100" s="198" t="s">
        <v>138</v>
      </c>
      <c r="H100" s="199">
        <v>38</v>
      </c>
      <c r="I100" s="200"/>
      <c r="J100" s="201">
        <f>ROUND(I100*H100,2)</f>
        <v>0</v>
      </c>
      <c r="K100" s="197" t="s">
        <v>139</v>
      </c>
      <c r="L100" s="60"/>
      <c r="M100" s="202" t="s">
        <v>32</v>
      </c>
      <c r="N100" s="203" t="s">
        <v>47</v>
      </c>
      <c r="O100" s="41"/>
      <c r="P100" s="204">
        <f>O100*H100</f>
        <v>0</v>
      </c>
      <c r="Q100" s="204">
        <v>0.02065</v>
      </c>
      <c r="R100" s="204">
        <f>Q100*H100</f>
        <v>0.7847000000000001</v>
      </c>
      <c r="S100" s="204">
        <v>0</v>
      </c>
      <c r="T100" s="205">
        <f>S100*H100</f>
        <v>0</v>
      </c>
      <c r="AR100" s="22" t="s">
        <v>140</v>
      </c>
      <c r="AT100" s="22" t="s">
        <v>135</v>
      </c>
      <c r="AU100" s="22" t="s">
        <v>141</v>
      </c>
      <c r="AY100" s="22" t="s">
        <v>130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22" t="s">
        <v>81</v>
      </c>
      <c r="BK100" s="206">
        <f>ROUND(I100*H100,2)</f>
        <v>0</v>
      </c>
      <c r="BL100" s="22" t="s">
        <v>140</v>
      </c>
      <c r="BM100" s="22" t="s">
        <v>156</v>
      </c>
    </row>
    <row r="101" spans="2:51" s="11" customFormat="1" ht="13.5">
      <c r="B101" s="207"/>
      <c r="C101" s="208"/>
      <c r="D101" s="219" t="s">
        <v>143</v>
      </c>
      <c r="E101" s="220" t="s">
        <v>32</v>
      </c>
      <c r="F101" s="221" t="s">
        <v>157</v>
      </c>
      <c r="G101" s="208"/>
      <c r="H101" s="222">
        <v>38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143</v>
      </c>
      <c r="AU101" s="218" t="s">
        <v>141</v>
      </c>
      <c r="AV101" s="11" t="s">
        <v>85</v>
      </c>
      <c r="AW101" s="11" t="s">
        <v>39</v>
      </c>
      <c r="AX101" s="11" t="s">
        <v>81</v>
      </c>
      <c r="AY101" s="218" t="s">
        <v>130</v>
      </c>
    </row>
    <row r="102" spans="2:63" s="10" customFormat="1" ht="29.85" customHeight="1">
      <c r="B102" s="176"/>
      <c r="C102" s="177"/>
      <c r="D102" s="178" t="s">
        <v>75</v>
      </c>
      <c r="E102" s="190" t="s">
        <v>158</v>
      </c>
      <c r="F102" s="190" t="s">
        <v>159</v>
      </c>
      <c r="G102" s="177"/>
      <c r="H102" s="177"/>
      <c r="I102" s="180"/>
      <c r="J102" s="191">
        <f>BK102</f>
        <v>0</v>
      </c>
      <c r="K102" s="177"/>
      <c r="L102" s="182"/>
      <c r="M102" s="183"/>
      <c r="N102" s="184"/>
      <c r="O102" s="184"/>
      <c r="P102" s="185">
        <f>P103+P111+P124</f>
        <v>0</v>
      </c>
      <c r="Q102" s="184"/>
      <c r="R102" s="185">
        <f>R103+R111+R124</f>
        <v>0</v>
      </c>
      <c r="S102" s="184"/>
      <c r="T102" s="186">
        <f>T103+T111+T124</f>
        <v>7.94846</v>
      </c>
      <c r="AR102" s="187" t="s">
        <v>81</v>
      </c>
      <c r="AT102" s="188" t="s">
        <v>75</v>
      </c>
      <c r="AU102" s="188" t="s">
        <v>81</v>
      </c>
      <c r="AY102" s="187" t="s">
        <v>130</v>
      </c>
      <c r="BK102" s="189">
        <f>BK103+BK111+BK124</f>
        <v>0</v>
      </c>
    </row>
    <row r="103" spans="2:63" s="10" customFormat="1" ht="14.85" customHeight="1">
      <c r="B103" s="176"/>
      <c r="C103" s="177"/>
      <c r="D103" s="192" t="s">
        <v>75</v>
      </c>
      <c r="E103" s="193" t="s">
        <v>160</v>
      </c>
      <c r="F103" s="193" t="s">
        <v>161</v>
      </c>
      <c r="G103" s="177"/>
      <c r="H103" s="177"/>
      <c r="I103" s="180"/>
      <c r="J103" s="194">
        <f>BK103</f>
        <v>0</v>
      </c>
      <c r="K103" s="177"/>
      <c r="L103" s="182"/>
      <c r="M103" s="183"/>
      <c r="N103" s="184"/>
      <c r="O103" s="184"/>
      <c r="P103" s="185">
        <f>SUM(P104:P110)</f>
        <v>0</v>
      </c>
      <c r="Q103" s="184"/>
      <c r="R103" s="185">
        <f>SUM(R104:R110)</f>
        <v>0</v>
      </c>
      <c r="S103" s="184"/>
      <c r="T103" s="186">
        <f>SUM(T104:T110)</f>
        <v>0</v>
      </c>
      <c r="AR103" s="187" t="s">
        <v>81</v>
      </c>
      <c r="AT103" s="188" t="s">
        <v>75</v>
      </c>
      <c r="AU103" s="188" t="s">
        <v>85</v>
      </c>
      <c r="AY103" s="187" t="s">
        <v>130</v>
      </c>
      <c r="BK103" s="189">
        <f>SUM(BK104:BK110)</f>
        <v>0</v>
      </c>
    </row>
    <row r="104" spans="2:65" s="1" customFormat="1" ht="28.8" customHeight="1">
      <c r="B104" s="40"/>
      <c r="C104" s="195" t="s">
        <v>162</v>
      </c>
      <c r="D104" s="195" t="s">
        <v>135</v>
      </c>
      <c r="E104" s="196" t="s">
        <v>163</v>
      </c>
      <c r="F104" s="197" t="s">
        <v>164</v>
      </c>
      <c r="G104" s="198" t="s">
        <v>165</v>
      </c>
      <c r="H104" s="199">
        <v>16</v>
      </c>
      <c r="I104" s="200"/>
      <c r="J104" s="201">
        <f>ROUND(I104*H104,2)</f>
        <v>0</v>
      </c>
      <c r="K104" s="197" t="s">
        <v>139</v>
      </c>
      <c r="L104" s="60"/>
      <c r="M104" s="202" t="s">
        <v>32</v>
      </c>
      <c r="N104" s="203" t="s">
        <v>47</v>
      </c>
      <c r="O104" s="41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AR104" s="22" t="s">
        <v>140</v>
      </c>
      <c r="AT104" s="22" t="s">
        <v>135</v>
      </c>
      <c r="AU104" s="22" t="s">
        <v>141</v>
      </c>
      <c r="AY104" s="22" t="s">
        <v>130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22" t="s">
        <v>81</v>
      </c>
      <c r="BK104" s="206">
        <f>ROUND(I104*H104,2)</f>
        <v>0</v>
      </c>
      <c r="BL104" s="22" t="s">
        <v>140</v>
      </c>
      <c r="BM104" s="22" t="s">
        <v>166</v>
      </c>
    </row>
    <row r="105" spans="2:51" s="12" customFormat="1" ht="13.5">
      <c r="B105" s="223"/>
      <c r="C105" s="224"/>
      <c r="D105" s="219" t="s">
        <v>143</v>
      </c>
      <c r="E105" s="225" t="s">
        <v>32</v>
      </c>
      <c r="F105" s="226" t="s">
        <v>167</v>
      </c>
      <c r="G105" s="224"/>
      <c r="H105" s="227" t="s">
        <v>32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AT105" s="233" t="s">
        <v>143</v>
      </c>
      <c r="AU105" s="233" t="s">
        <v>141</v>
      </c>
      <c r="AV105" s="12" t="s">
        <v>81</v>
      </c>
      <c r="AW105" s="12" t="s">
        <v>39</v>
      </c>
      <c r="AX105" s="12" t="s">
        <v>76</v>
      </c>
      <c r="AY105" s="233" t="s">
        <v>130</v>
      </c>
    </row>
    <row r="106" spans="2:51" s="11" customFormat="1" ht="13.5">
      <c r="B106" s="207"/>
      <c r="C106" s="208"/>
      <c r="D106" s="209" t="s">
        <v>143</v>
      </c>
      <c r="E106" s="210" t="s">
        <v>32</v>
      </c>
      <c r="F106" s="211" t="s">
        <v>168</v>
      </c>
      <c r="G106" s="208"/>
      <c r="H106" s="212">
        <v>16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143</v>
      </c>
      <c r="AU106" s="218" t="s">
        <v>141</v>
      </c>
      <c r="AV106" s="11" t="s">
        <v>85</v>
      </c>
      <c r="AW106" s="11" t="s">
        <v>39</v>
      </c>
      <c r="AX106" s="11" t="s">
        <v>81</v>
      </c>
      <c r="AY106" s="218" t="s">
        <v>130</v>
      </c>
    </row>
    <row r="107" spans="2:65" s="1" customFormat="1" ht="40.2" customHeight="1">
      <c r="B107" s="40"/>
      <c r="C107" s="195" t="s">
        <v>131</v>
      </c>
      <c r="D107" s="195" t="s">
        <v>135</v>
      </c>
      <c r="E107" s="196" t="s">
        <v>169</v>
      </c>
      <c r="F107" s="197" t="s">
        <v>170</v>
      </c>
      <c r="G107" s="198" t="s">
        <v>171</v>
      </c>
      <c r="H107" s="199">
        <v>1</v>
      </c>
      <c r="I107" s="200"/>
      <c r="J107" s="201">
        <f>ROUND(I107*H107,2)</f>
        <v>0</v>
      </c>
      <c r="K107" s="197" t="s">
        <v>139</v>
      </c>
      <c r="L107" s="60"/>
      <c r="M107" s="202" t="s">
        <v>32</v>
      </c>
      <c r="N107" s="203" t="s">
        <v>47</v>
      </c>
      <c r="O107" s="41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AR107" s="22" t="s">
        <v>140</v>
      </c>
      <c r="AT107" s="22" t="s">
        <v>135</v>
      </c>
      <c r="AU107" s="22" t="s">
        <v>141</v>
      </c>
      <c r="AY107" s="22" t="s">
        <v>130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22" t="s">
        <v>81</v>
      </c>
      <c r="BK107" s="206">
        <f>ROUND(I107*H107,2)</f>
        <v>0</v>
      </c>
      <c r="BL107" s="22" t="s">
        <v>140</v>
      </c>
      <c r="BM107" s="22" t="s">
        <v>172</v>
      </c>
    </row>
    <row r="108" spans="2:65" s="1" customFormat="1" ht="40.2" customHeight="1">
      <c r="B108" s="40"/>
      <c r="C108" s="195" t="s">
        <v>173</v>
      </c>
      <c r="D108" s="195" t="s">
        <v>135</v>
      </c>
      <c r="E108" s="196" t="s">
        <v>174</v>
      </c>
      <c r="F108" s="197" t="s">
        <v>175</v>
      </c>
      <c r="G108" s="198" t="s">
        <v>171</v>
      </c>
      <c r="H108" s="199">
        <v>20</v>
      </c>
      <c r="I108" s="200"/>
      <c r="J108" s="201">
        <f>ROUND(I108*H108,2)</f>
        <v>0</v>
      </c>
      <c r="K108" s="197" t="s">
        <v>139</v>
      </c>
      <c r="L108" s="60"/>
      <c r="M108" s="202" t="s">
        <v>32</v>
      </c>
      <c r="N108" s="203" t="s">
        <v>47</v>
      </c>
      <c r="O108" s="41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22" t="s">
        <v>140</v>
      </c>
      <c r="AT108" s="22" t="s">
        <v>135</v>
      </c>
      <c r="AU108" s="22" t="s">
        <v>141</v>
      </c>
      <c r="AY108" s="22" t="s">
        <v>130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22" t="s">
        <v>81</v>
      </c>
      <c r="BK108" s="206">
        <f>ROUND(I108*H108,2)</f>
        <v>0</v>
      </c>
      <c r="BL108" s="22" t="s">
        <v>140</v>
      </c>
      <c r="BM108" s="22" t="s">
        <v>176</v>
      </c>
    </row>
    <row r="109" spans="2:51" s="11" customFormat="1" ht="13.5">
      <c r="B109" s="207"/>
      <c r="C109" s="208"/>
      <c r="D109" s="209" t="s">
        <v>143</v>
      </c>
      <c r="E109" s="210" t="s">
        <v>32</v>
      </c>
      <c r="F109" s="211" t="s">
        <v>177</v>
      </c>
      <c r="G109" s="208"/>
      <c r="H109" s="212">
        <v>20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143</v>
      </c>
      <c r="AU109" s="218" t="s">
        <v>141</v>
      </c>
      <c r="AV109" s="11" t="s">
        <v>85</v>
      </c>
      <c r="AW109" s="11" t="s">
        <v>39</v>
      </c>
      <c r="AX109" s="11" t="s">
        <v>81</v>
      </c>
      <c r="AY109" s="218" t="s">
        <v>130</v>
      </c>
    </row>
    <row r="110" spans="2:65" s="1" customFormat="1" ht="40.2" customHeight="1">
      <c r="B110" s="40"/>
      <c r="C110" s="195" t="s">
        <v>178</v>
      </c>
      <c r="D110" s="195" t="s">
        <v>135</v>
      </c>
      <c r="E110" s="196" t="s">
        <v>179</v>
      </c>
      <c r="F110" s="197" t="s">
        <v>180</v>
      </c>
      <c r="G110" s="198" t="s">
        <v>171</v>
      </c>
      <c r="H110" s="199">
        <v>1</v>
      </c>
      <c r="I110" s="200"/>
      <c r="J110" s="201">
        <f>ROUND(I110*H110,2)</f>
        <v>0</v>
      </c>
      <c r="K110" s="197" t="s">
        <v>139</v>
      </c>
      <c r="L110" s="60"/>
      <c r="M110" s="202" t="s">
        <v>32</v>
      </c>
      <c r="N110" s="203" t="s">
        <v>47</v>
      </c>
      <c r="O110" s="41"/>
      <c r="P110" s="204">
        <f>O110*H110</f>
        <v>0</v>
      </c>
      <c r="Q110" s="204">
        <v>0</v>
      </c>
      <c r="R110" s="204">
        <f>Q110*H110</f>
        <v>0</v>
      </c>
      <c r="S110" s="204">
        <v>0</v>
      </c>
      <c r="T110" s="205">
        <f>S110*H110</f>
        <v>0</v>
      </c>
      <c r="AR110" s="22" t="s">
        <v>140</v>
      </c>
      <c r="AT110" s="22" t="s">
        <v>135</v>
      </c>
      <c r="AU110" s="22" t="s">
        <v>141</v>
      </c>
      <c r="AY110" s="22" t="s">
        <v>130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22" t="s">
        <v>81</v>
      </c>
      <c r="BK110" s="206">
        <f>ROUND(I110*H110,2)</f>
        <v>0</v>
      </c>
      <c r="BL110" s="22" t="s">
        <v>140</v>
      </c>
      <c r="BM110" s="22" t="s">
        <v>181</v>
      </c>
    </row>
    <row r="111" spans="2:63" s="10" customFormat="1" ht="22.35" customHeight="1">
      <c r="B111" s="176"/>
      <c r="C111" s="177"/>
      <c r="D111" s="192" t="s">
        <v>75</v>
      </c>
      <c r="E111" s="193" t="s">
        <v>182</v>
      </c>
      <c r="F111" s="193" t="s">
        <v>183</v>
      </c>
      <c r="G111" s="177"/>
      <c r="H111" s="177"/>
      <c r="I111" s="180"/>
      <c r="J111" s="194">
        <f>BK111</f>
        <v>0</v>
      </c>
      <c r="K111" s="177"/>
      <c r="L111" s="182"/>
      <c r="M111" s="183"/>
      <c r="N111" s="184"/>
      <c r="O111" s="184"/>
      <c r="P111" s="185">
        <f>SUM(P112:P123)</f>
        <v>0</v>
      </c>
      <c r="Q111" s="184"/>
      <c r="R111" s="185">
        <f>SUM(R112:R123)</f>
        <v>0</v>
      </c>
      <c r="S111" s="184"/>
      <c r="T111" s="186">
        <f>SUM(T112:T123)</f>
        <v>7.94846</v>
      </c>
      <c r="AR111" s="187" t="s">
        <v>81</v>
      </c>
      <c r="AT111" s="188" t="s">
        <v>75</v>
      </c>
      <c r="AU111" s="188" t="s">
        <v>85</v>
      </c>
      <c r="AY111" s="187" t="s">
        <v>130</v>
      </c>
      <c r="BK111" s="189">
        <f>SUM(BK112:BK123)</f>
        <v>0</v>
      </c>
    </row>
    <row r="112" spans="2:65" s="1" customFormat="1" ht="28.8" customHeight="1">
      <c r="B112" s="40"/>
      <c r="C112" s="195" t="s">
        <v>158</v>
      </c>
      <c r="D112" s="195" t="s">
        <v>135</v>
      </c>
      <c r="E112" s="196" t="s">
        <v>184</v>
      </c>
      <c r="F112" s="197" t="s">
        <v>185</v>
      </c>
      <c r="G112" s="198" t="s">
        <v>186</v>
      </c>
      <c r="H112" s="199">
        <v>157.7</v>
      </c>
      <c r="I112" s="200"/>
      <c r="J112" s="201">
        <f>ROUND(I112*H112,2)</f>
        <v>0</v>
      </c>
      <c r="K112" s="197" t="s">
        <v>139</v>
      </c>
      <c r="L112" s="60"/>
      <c r="M112" s="202" t="s">
        <v>32</v>
      </c>
      <c r="N112" s="203" t="s">
        <v>47</v>
      </c>
      <c r="O112" s="41"/>
      <c r="P112" s="204">
        <f>O112*H112</f>
        <v>0</v>
      </c>
      <c r="Q112" s="204">
        <v>0</v>
      </c>
      <c r="R112" s="204">
        <f>Q112*H112</f>
        <v>0</v>
      </c>
      <c r="S112" s="204">
        <v>0.05</v>
      </c>
      <c r="T112" s="205">
        <f>S112*H112</f>
        <v>7.885</v>
      </c>
      <c r="AR112" s="22" t="s">
        <v>140</v>
      </c>
      <c r="AT112" s="22" t="s">
        <v>135</v>
      </c>
      <c r="AU112" s="22" t="s">
        <v>141</v>
      </c>
      <c r="AY112" s="22" t="s">
        <v>130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22" t="s">
        <v>81</v>
      </c>
      <c r="BK112" s="206">
        <f>ROUND(I112*H112,2)</f>
        <v>0</v>
      </c>
      <c r="BL112" s="22" t="s">
        <v>140</v>
      </c>
      <c r="BM112" s="22" t="s">
        <v>187</v>
      </c>
    </row>
    <row r="113" spans="2:51" s="11" customFormat="1" ht="13.5">
      <c r="B113" s="207"/>
      <c r="C113" s="208"/>
      <c r="D113" s="209" t="s">
        <v>143</v>
      </c>
      <c r="E113" s="210" t="s">
        <v>32</v>
      </c>
      <c r="F113" s="211" t="s">
        <v>188</v>
      </c>
      <c r="G113" s="208"/>
      <c r="H113" s="212">
        <v>157.7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143</v>
      </c>
      <c r="AU113" s="218" t="s">
        <v>141</v>
      </c>
      <c r="AV113" s="11" t="s">
        <v>85</v>
      </c>
      <c r="AW113" s="11" t="s">
        <v>39</v>
      </c>
      <c r="AX113" s="11" t="s">
        <v>81</v>
      </c>
      <c r="AY113" s="218" t="s">
        <v>130</v>
      </c>
    </row>
    <row r="114" spans="2:65" s="1" customFormat="1" ht="20.4" customHeight="1">
      <c r="B114" s="40"/>
      <c r="C114" s="195" t="s">
        <v>189</v>
      </c>
      <c r="D114" s="195" t="s">
        <v>135</v>
      </c>
      <c r="E114" s="196" t="s">
        <v>190</v>
      </c>
      <c r="F114" s="197" t="s">
        <v>191</v>
      </c>
      <c r="G114" s="198" t="s">
        <v>171</v>
      </c>
      <c r="H114" s="199">
        <v>16</v>
      </c>
      <c r="I114" s="200"/>
      <c r="J114" s="201">
        <f>ROUND(I114*H114,2)</f>
        <v>0</v>
      </c>
      <c r="K114" s="197" t="s">
        <v>139</v>
      </c>
      <c r="L114" s="60"/>
      <c r="M114" s="202" t="s">
        <v>32</v>
      </c>
      <c r="N114" s="203" t="s">
        <v>47</v>
      </c>
      <c r="O114" s="41"/>
      <c r="P114" s="204">
        <f>O114*H114</f>
        <v>0</v>
      </c>
      <c r="Q114" s="204">
        <v>0</v>
      </c>
      <c r="R114" s="204">
        <f>Q114*H114</f>
        <v>0</v>
      </c>
      <c r="S114" s="204">
        <v>0</v>
      </c>
      <c r="T114" s="205">
        <f>S114*H114</f>
        <v>0</v>
      </c>
      <c r="AR114" s="22" t="s">
        <v>140</v>
      </c>
      <c r="AT114" s="22" t="s">
        <v>135</v>
      </c>
      <c r="AU114" s="22" t="s">
        <v>141</v>
      </c>
      <c r="AY114" s="22" t="s">
        <v>130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22" t="s">
        <v>81</v>
      </c>
      <c r="BK114" s="206">
        <f>ROUND(I114*H114,2)</f>
        <v>0</v>
      </c>
      <c r="BL114" s="22" t="s">
        <v>140</v>
      </c>
      <c r="BM114" s="22" t="s">
        <v>192</v>
      </c>
    </row>
    <row r="115" spans="2:51" s="12" customFormat="1" ht="13.5">
      <c r="B115" s="223"/>
      <c r="C115" s="224"/>
      <c r="D115" s="219" t="s">
        <v>143</v>
      </c>
      <c r="E115" s="225" t="s">
        <v>32</v>
      </c>
      <c r="F115" s="226" t="s">
        <v>193</v>
      </c>
      <c r="G115" s="224"/>
      <c r="H115" s="227" t="s">
        <v>32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143</v>
      </c>
      <c r="AU115" s="233" t="s">
        <v>141</v>
      </c>
      <c r="AV115" s="12" t="s">
        <v>81</v>
      </c>
      <c r="AW115" s="12" t="s">
        <v>39</v>
      </c>
      <c r="AX115" s="12" t="s">
        <v>76</v>
      </c>
      <c r="AY115" s="233" t="s">
        <v>130</v>
      </c>
    </row>
    <row r="116" spans="2:51" s="11" customFormat="1" ht="13.5">
      <c r="B116" s="207"/>
      <c r="C116" s="208"/>
      <c r="D116" s="209" t="s">
        <v>143</v>
      </c>
      <c r="E116" s="210" t="s">
        <v>32</v>
      </c>
      <c r="F116" s="211" t="s">
        <v>194</v>
      </c>
      <c r="G116" s="208"/>
      <c r="H116" s="212">
        <v>16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143</v>
      </c>
      <c r="AU116" s="218" t="s">
        <v>141</v>
      </c>
      <c r="AV116" s="11" t="s">
        <v>85</v>
      </c>
      <c r="AW116" s="11" t="s">
        <v>39</v>
      </c>
      <c r="AX116" s="11" t="s">
        <v>81</v>
      </c>
      <c r="AY116" s="218" t="s">
        <v>130</v>
      </c>
    </row>
    <row r="117" spans="2:65" s="1" customFormat="1" ht="20.4" customHeight="1">
      <c r="B117" s="40"/>
      <c r="C117" s="195" t="s">
        <v>195</v>
      </c>
      <c r="D117" s="195" t="s">
        <v>135</v>
      </c>
      <c r="E117" s="196" t="s">
        <v>196</v>
      </c>
      <c r="F117" s="197" t="s">
        <v>197</v>
      </c>
      <c r="G117" s="198" t="s">
        <v>138</v>
      </c>
      <c r="H117" s="199">
        <v>38</v>
      </c>
      <c r="I117" s="200"/>
      <c r="J117" s="201">
        <f>ROUND(I117*H117,2)</f>
        <v>0</v>
      </c>
      <c r="K117" s="197" t="s">
        <v>139</v>
      </c>
      <c r="L117" s="60"/>
      <c r="M117" s="202" t="s">
        <v>32</v>
      </c>
      <c r="N117" s="203" t="s">
        <v>47</v>
      </c>
      <c r="O117" s="41"/>
      <c r="P117" s="204">
        <f>O117*H117</f>
        <v>0</v>
      </c>
      <c r="Q117" s="204">
        <v>0</v>
      </c>
      <c r="R117" s="204">
        <f>Q117*H117</f>
        <v>0</v>
      </c>
      <c r="S117" s="204">
        <v>0.00167</v>
      </c>
      <c r="T117" s="205">
        <f>S117*H117</f>
        <v>0.06346</v>
      </c>
      <c r="AR117" s="22" t="s">
        <v>140</v>
      </c>
      <c r="AT117" s="22" t="s">
        <v>135</v>
      </c>
      <c r="AU117" s="22" t="s">
        <v>141</v>
      </c>
      <c r="AY117" s="22" t="s">
        <v>130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22" t="s">
        <v>81</v>
      </c>
      <c r="BK117" s="206">
        <f>ROUND(I117*H117,2)</f>
        <v>0</v>
      </c>
      <c r="BL117" s="22" t="s">
        <v>140</v>
      </c>
      <c r="BM117" s="22" t="s">
        <v>198</v>
      </c>
    </row>
    <row r="118" spans="2:51" s="11" customFormat="1" ht="13.5">
      <c r="B118" s="207"/>
      <c r="C118" s="208"/>
      <c r="D118" s="209" t="s">
        <v>143</v>
      </c>
      <c r="E118" s="210" t="s">
        <v>32</v>
      </c>
      <c r="F118" s="211" t="s">
        <v>148</v>
      </c>
      <c r="G118" s="208"/>
      <c r="H118" s="212">
        <v>38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143</v>
      </c>
      <c r="AU118" s="218" t="s">
        <v>141</v>
      </c>
      <c r="AV118" s="11" t="s">
        <v>85</v>
      </c>
      <c r="AW118" s="11" t="s">
        <v>39</v>
      </c>
      <c r="AX118" s="11" t="s">
        <v>81</v>
      </c>
      <c r="AY118" s="218" t="s">
        <v>130</v>
      </c>
    </row>
    <row r="119" spans="2:65" s="1" customFormat="1" ht="28.8" customHeight="1">
      <c r="B119" s="40"/>
      <c r="C119" s="195" t="s">
        <v>199</v>
      </c>
      <c r="D119" s="195" t="s">
        <v>135</v>
      </c>
      <c r="E119" s="196" t="s">
        <v>200</v>
      </c>
      <c r="F119" s="197" t="s">
        <v>201</v>
      </c>
      <c r="G119" s="198" t="s">
        <v>202</v>
      </c>
      <c r="H119" s="199">
        <v>7.948</v>
      </c>
      <c r="I119" s="200"/>
      <c r="J119" s="201">
        <f>ROUND(I119*H119,2)</f>
        <v>0</v>
      </c>
      <c r="K119" s="197" t="s">
        <v>139</v>
      </c>
      <c r="L119" s="60"/>
      <c r="M119" s="202" t="s">
        <v>32</v>
      </c>
      <c r="N119" s="203" t="s">
        <v>47</v>
      </c>
      <c r="O119" s="41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AR119" s="22" t="s">
        <v>140</v>
      </c>
      <c r="AT119" s="22" t="s">
        <v>135</v>
      </c>
      <c r="AU119" s="22" t="s">
        <v>141</v>
      </c>
      <c r="AY119" s="22" t="s">
        <v>130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22" t="s">
        <v>81</v>
      </c>
      <c r="BK119" s="206">
        <f>ROUND(I119*H119,2)</f>
        <v>0</v>
      </c>
      <c r="BL119" s="22" t="s">
        <v>140</v>
      </c>
      <c r="BM119" s="22" t="s">
        <v>203</v>
      </c>
    </row>
    <row r="120" spans="2:65" s="1" customFormat="1" ht="28.8" customHeight="1">
      <c r="B120" s="40"/>
      <c r="C120" s="195" t="s">
        <v>204</v>
      </c>
      <c r="D120" s="195" t="s">
        <v>135</v>
      </c>
      <c r="E120" s="196" t="s">
        <v>205</v>
      </c>
      <c r="F120" s="197" t="s">
        <v>206</v>
      </c>
      <c r="G120" s="198" t="s">
        <v>202</v>
      </c>
      <c r="H120" s="199">
        <v>7.948</v>
      </c>
      <c r="I120" s="200"/>
      <c r="J120" s="201">
        <f>ROUND(I120*H120,2)</f>
        <v>0</v>
      </c>
      <c r="K120" s="197" t="s">
        <v>139</v>
      </c>
      <c r="L120" s="60"/>
      <c r="M120" s="202" t="s">
        <v>32</v>
      </c>
      <c r="N120" s="203" t="s">
        <v>47</v>
      </c>
      <c r="O120" s="41"/>
      <c r="P120" s="204">
        <f>O120*H120</f>
        <v>0</v>
      </c>
      <c r="Q120" s="204">
        <v>0</v>
      </c>
      <c r="R120" s="204">
        <f>Q120*H120</f>
        <v>0</v>
      </c>
      <c r="S120" s="204">
        <v>0</v>
      </c>
      <c r="T120" s="205">
        <f>S120*H120</f>
        <v>0</v>
      </c>
      <c r="AR120" s="22" t="s">
        <v>140</v>
      </c>
      <c r="AT120" s="22" t="s">
        <v>135</v>
      </c>
      <c r="AU120" s="22" t="s">
        <v>141</v>
      </c>
      <c r="AY120" s="22" t="s">
        <v>130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22" t="s">
        <v>81</v>
      </c>
      <c r="BK120" s="206">
        <f>ROUND(I120*H120,2)</f>
        <v>0</v>
      </c>
      <c r="BL120" s="22" t="s">
        <v>140</v>
      </c>
      <c r="BM120" s="22" t="s">
        <v>207</v>
      </c>
    </row>
    <row r="121" spans="2:65" s="1" customFormat="1" ht="28.8" customHeight="1">
      <c r="B121" s="40"/>
      <c r="C121" s="195" t="s">
        <v>208</v>
      </c>
      <c r="D121" s="195" t="s">
        <v>135</v>
      </c>
      <c r="E121" s="196" t="s">
        <v>209</v>
      </c>
      <c r="F121" s="197" t="s">
        <v>210</v>
      </c>
      <c r="G121" s="198" t="s">
        <v>202</v>
      </c>
      <c r="H121" s="199">
        <v>95.376</v>
      </c>
      <c r="I121" s="200"/>
      <c r="J121" s="201">
        <f>ROUND(I121*H121,2)</f>
        <v>0</v>
      </c>
      <c r="K121" s="197" t="s">
        <v>139</v>
      </c>
      <c r="L121" s="60"/>
      <c r="M121" s="202" t="s">
        <v>32</v>
      </c>
      <c r="N121" s="203" t="s">
        <v>47</v>
      </c>
      <c r="O121" s="41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2" t="s">
        <v>140</v>
      </c>
      <c r="AT121" s="22" t="s">
        <v>135</v>
      </c>
      <c r="AU121" s="22" t="s">
        <v>141</v>
      </c>
      <c r="AY121" s="22" t="s">
        <v>130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22" t="s">
        <v>81</v>
      </c>
      <c r="BK121" s="206">
        <f>ROUND(I121*H121,2)</f>
        <v>0</v>
      </c>
      <c r="BL121" s="22" t="s">
        <v>140</v>
      </c>
      <c r="BM121" s="22" t="s">
        <v>211</v>
      </c>
    </row>
    <row r="122" spans="2:51" s="11" customFormat="1" ht="13.5">
      <c r="B122" s="207"/>
      <c r="C122" s="208"/>
      <c r="D122" s="209" t="s">
        <v>143</v>
      </c>
      <c r="E122" s="210" t="s">
        <v>32</v>
      </c>
      <c r="F122" s="211" t="s">
        <v>212</v>
      </c>
      <c r="G122" s="208"/>
      <c r="H122" s="212">
        <v>95.376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143</v>
      </c>
      <c r="AU122" s="218" t="s">
        <v>141</v>
      </c>
      <c r="AV122" s="11" t="s">
        <v>85</v>
      </c>
      <c r="AW122" s="11" t="s">
        <v>39</v>
      </c>
      <c r="AX122" s="11" t="s">
        <v>81</v>
      </c>
      <c r="AY122" s="218" t="s">
        <v>130</v>
      </c>
    </row>
    <row r="123" spans="2:65" s="1" customFormat="1" ht="20.4" customHeight="1">
      <c r="B123" s="40"/>
      <c r="C123" s="195" t="s">
        <v>10</v>
      </c>
      <c r="D123" s="195" t="s">
        <v>135</v>
      </c>
      <c r="E123" s="196" t="s">
        <v>213</v>
      </c>
      <c r="F123" s="197" t="s">
        <v>214</v>
      </c>
      <c r="G123" s="198" t="s">
        <v>202</v>
      </c>
      <c r="H123" s="199">
        <v>2.2</v>
      </c>
      <c r="I123" s="200"/>
      <c r="J123" s="201">
        <f>ROUND(I123*H123,2)</f>
        <v>0</v>
      </c>
      <c r="K123" s="197" t="s">
        <v>139</v>
      </c>
      <c r="L123" s="60"/>
      <c r="M123" s="202" t="s">
        <v>32</v>
      </c>
      <c r="N123" s="203" t="s">
        <v>47</v>
      </c>
      <c r="O123" s="41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AR123" s="22" t="s">
        <v>140</v>
      </c>
      <c r="AT123" s="22" t="s">
        <v>135</v>
      </c>
      <c r="AU123" s="22" t="s">
        <v>141</v>
      </c>
      <c r="AY123" s="22" t="s">
        <v>130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22" t="s">
        <v>81</v>
      </c>
      <c r="BK123" s="206">
        <f>ROUND(I123*H123,2)</f>
        <v>0</v>
      </c>
      <c r="BL123" s="22" t="s">
        <v>140</v>
      </c>
      <c r="BM123" s="22" t="s">
        <v>215</v>
      </c>
    </row>
    <row r="124" spans="2:63" s="10" customFormat="1" ht="22.35" customHeight="1">
      <c r="B124" s="176"/>
      <c r="C124" s="177"/>
      <c r="D124" s="192" t="s">
        <v>75</v>
      </c>
      <c r="E124" s="193" t="s">
        <v>216</v>
      </c>
      <c r="F124" s="193" t="s">
        <v>217</v>
      </c>
      <c r="G124" s="177"/>
      <c r="H124" s="177"/>
      <c r="I124" s="180"/>
      <c r="J124" s="194">
        <f>BK124</f>
        <v>0</v>
      </c>
      <c r="K124" s="177"/>
      <c r="L124" s="182"/>
      <c r="M124" s="183"/>
      <c r="N124" s="184"/>
      <c r="O124" s="184"/>
      <c r="P124" s="185">
        <f>P125</f>
        <v>0</v>
      </c>
      <c r="Q124" s="184"/>
      <c r="R124" s="185">
        <f>R125</f>
        <v>0</v>
      </c>
      <c r="S124" s="184"/>
      <c r="T124" s="186">
        <f>T125</f>
        <v>0</v>
      </c>
      <c r="AR124" s="187" t="s">
        <v>81</v>
      </c>
      <c r="AT124" s="188" t="s">
        <v>75</v>
      </c>
      <c r="AU124" s="188" t="s">
        <v>85</v>
      </c>
      <c r="AY124" s="187" t="s">
        <v>130</v>
      </c>
      <c r="BK124" s="189">
        <f>BK125</f>
        <v>0</v>
      </c>
    </row>
    <row r="125" spans="2:65" s="1" customFormat="1" ht="40.2" customHeight="1">
      <c r="B125" s="40"/>
      <c r="C125" s="195" t="s">
        <v>168</v>
      </c>
      <c r="D125" s="195" t="s">
        <v>135</v>
      </c>
      <c r="E125" s="196" t="s">
        <v>218</v>
      </c>
      <c r="F125" s="197" t="s">
        <v>219</v>
      </c>
      <c r="G125" s="198" t="s">
        <v>202</v>
      </c>
      <c r="H125" s="199">
        <v>1.935</v>
      </c>
      <c r="I125" s="200"/>
      <c r="J125" s="201">
        <f>ROUND(I125*H125,2)</f>
        <v>0</v>
      </c>
      <c r="K125" s="197" t="s">
        <v>220</v>
      </c>
      <c r="L125" s="60"/>
      <c r="M125" s="202" t="s">
        <v>32</v>
      </c>
      <c r="N125" s="203" t="s">
        <v>47</v>
      </c>
      <c r="O125" s="41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AR125" s="22" t="s">
        <v>140</v>
      </c>
      <c r="AT125" s="22" t="s">
        <v>135</v>
      </c>
      <c r="AU125" s="22" t="s">
        <v>141</v>
      </c>
      <c r="AY125" s="22" t="s">
        <v>130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22" t="s">
        <v>81</v>
      </c>
      <c r="BK125" s="206">
        <f>ROUND(I125*H125,2)</f>
        <v>0</v>
      </c>
      <c r="BL125" s="22" t="s">
        <v>140</v>
      </c>
      <c r="BM125" s="22" t="s">
        <v>221</v>
      </c>
    </row>
    <row r="126" spans="2:63" s="10" customFormat="1" ht="37.35" customHeight="1">
      <c r="B126" s="176"/>
      <c r="C126" s="177"/>
      <c r="D126" s="178" t="s">
        <v>75</v>
      </c>
      <c r="E126" s="179" t="s">
        <v>222</v>
      </c>
      <c r="F126" s="179" t="s">
        <v>223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P127+P129+P133+P148</f>
        <v>0</v>
      </c>
      <c r="Q126" s="184"/>
      <c r="R126" s="185">
        <f>R127+R129+R133+R148</f>
        <v>0.14387350399999999</v>
      </c>
      <c r="S126" s="184"/>
      <c r="T126" s="186">
        <f>T127+T129+T133+T148</f>
        <v>0</v>
      </c>
      <c r="AR126" s="187" t="s">
        <v>85</v>
      </c>
      <c r="AT126" s="188" t="s">
        <v>75</v>
      </c>
      <c r="AU126" s="188" t="s">
        <v>76</v>
      </c>
      <c r="AY126" s="187" t="s">
        <v>130</v>
      </c>
      <c r="BK126" s="189">
        <f>BK127+BK129+BK133+BK148</f>
        <v>0</v>
      </c>
    </row>
    <row r="127" spans="2:63" s="10" customFormat="1" ht="19.95" customHeight="1">
      <c r="B127" s="176"/>
      <c r="C127" s="177"/>
      <c r="D127" s="192" t="s">
        <v>75</v>
      </c>
      <c r="E127" s="193" t="s">
        <v>224</v>
      </c>
      <c r="F127" s="193" t="s">
        <v>225</v>
      </c>
      <c r="G127" s="177"/>
      <c r="H127" s="177"/>
      <c r="I127" s="180"/>
      <c r="J127" s="194">
        <f>BK127</f>
        <v>0</v>
      </c>
      <c r="K127" s="177"/>
      <c r="L127" s="182"/>
      <c r="M127" s="183"/>
      <c r="N127" s="184"/>
      <c r="O127" s="184"/>
      <c r="P127" s="185">
        <f>P128</f>
        <v>0</v>
      </c>
      <c r="Q127" s="184"/>
      <c r="R127" s="185">
        <f>R128</f>
        <v>0</v>
      </c>
      <c r="S127" s="184"/>
      <c r="T127" s="186">
        <f>T128</f>
        <v>0</v>
      </c>
      <c r="AR127" s="187" t="s">
        <v>85</v>
      </c>
      <c r="AT127" s="188" t="s">
        <v>75</v>
      </c>
      <c r="AU127" s="188" t="s">
        <v>81</v>
      </c>
      <c r="AY127" s="187" t="s">
        <v>130</v>
      </c>
      <c r="BK127" s="189">
        <f>BK128</f>
        <v>0</v>
      </c>
    </row>
    <row r="128" spans="2:65" s="1" customFormat="1" ht="28.8" customHeight="1">
      <c r="B128" s="40"/>
      <c r="C128" s="195" t="s">
        <v>226</v>
      </c>
      <c r="D128" s="195" t="s">
        <v>135</v>
      </c>
      <c r="E128" s="196" t="s">
        <v>227</v>
      </c>
      <c r="F128" s="197" t="s">
        <v>228</v>
      </c>
      <c r="G128" s="198" t="s">
        <v>229</v>
      </c>
      <c r="H128" s="199">
        <v>1</v>
      </c>
      <c r="I128" s="200"/>
      <c r="J128" s="201">
        <f>ROUND(I128*H128,2)</f>
        <v>0</v>
      </c>
      <c r="K128" s="197" t="s">
        <v>32</v>
      </c>
      <c r="L128" s="60"/>
      <c r="M128" s="202" t="s">
        <v>32</v>
      </c>
      <c r="N128" s="203" t="s">
        <v>47</v>
      </c>
      <c r="O128" s="41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AR128" s="22" t="s">
        <v>168</v>
      </c>
      <c r="AT128" s="22" t="s">
        <v>135</v>
      </c>
      <c r="AU128" s="22" t="s">
        <v>85</v>
      </c>
      <c r="AY128" s="22" t="s">
        <v>130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22" t="s">
        <v>81</v>
      </c>
      <c r="BK128" s="206">
        <f>ROUND(I128*H128,2)</f>
        <v>0</v>
      </c>
      <c r="BL128" s="22" t="s">
        <v>168</v>
      </c>
      <c r="BM128" s="22" t="s">
        <v>230</v>
      </c>
    </row>
    <row r="129" spans="2:63" s="10" customFormat="1" ht="29.85" customHeight="1">
      <c r="B129" s="176"/>
      <c r="C129" s="177"/>
      <c r="D129" s="192" t="s">
        <v>75</v>
      </c>
      <c r="E129" s="193" t="s">
        <v>231</v>
      </c>
      <c r="F129" s="193" t="s">
        <v>232</v>
      </c>
      <c r="G129" s="177"/>
      <c r="H129" s="177"/>
      <c r="I129" s="180"/>
      <c r="J129" s="194">
        <f>BK129</f>
        <v>0</v>
      </c>
      <c r="K129" s="177"/>
      <c r="L129" s="182"/>
      <c r="M129" s="183"/>
      <c r="N129" s="184"/>
      <c r="O129" s="184"/>
      <c r="P129" s="185">
        <f>SUM(P130:P132)</f>
        <v>0</v>
      </c>
      <c r="Q129" s="184"/>
      <c r="R129" s="185">
        <f>SUM(R130:R132)</f>
        <v>0.03002</v>
      </c>
      <c r="S129" s="184"/>
      <c r="T129" s="186">
        <f>SUM(T130:T132)</f>
        <v>0</v>
      </c>
      <c r="AR129" s="187" t="s">
        <v>85</v>
      </c>
      <c r="AT129" s="188" t="s">
        <v>75</v>
      </c>
      <c r="AU129" s="188" t="s">
        <v>81</v>
      </c>
      <c r="AY129" s="187" t="s">
        <v>130</v>
      </c>
      <c r="BK129" s="189">
        <f>SUM(BK130:BK132)</f>
        <v>0</v>
      </c>
    </row>
    <row r="130" spans="2:65" s="1" customFormat="1" ht="28.8" customHeight="1">
      <c r="B130" s="40"/>
      <c r="C130" s="195" t="s">
        <v>233</v>
      </c>
      <c r="D130" s="195" t="s">
        <v>135</v>
      </c>
      <c r="E130" s="196" t="s">
        <v>234</v>
      </c>
      <c r="F130" s="197" t="s">
        <v>235</v>
      </c>
      <c r="G130" s="198" t="s">
        <v>138</v>
      </c>
      <c r="H130" s="199">
        <v>38</v>
      </c>
      <c r="I130" s="200"/>
      <c r="J130" s="201">
        <f>ROUND(I130*H130,2)</f>
        <v>0</v>
      </c>
      <c r="K130" s="197" t="s">
        <v>139</v>
      </c>
      <c r="L130" s="60"/>
      <c r="M130" s="202" t="s">
        <v>32</v>
      </c>
      <c r="N130" s="203" t="s">
        <v>47</v>
      </c>
      <c r="O130" s="41"/>
      <c r="P130" s="204">
        <f>O130*H130</f>
        <v>0</v>
      </c>
      <c r="Q130" s="204">
        <v>0.00079</v>
      </c>
      <c r="R130" s="204">
        <f>Q130*H130</f>
        <v>0.03002</v>
      </c>
      <c r="S130" s="204">
        <v>0</v>
      </c>
      <c r="T130" s="205">
        <f>S130*H130</f>
        <v>0</v>
      </c>
      <c r="AR130" s="22" t="s">
        <v>168</v>
      </c>
      <c r="AT130" s="22" t="s">
        <v>135</v>
      </c>
      <c r="AU130" s="22" t="s">
        <v>85</v>
      </c>
      <c r="AY130" s="22" t="s">
        <v>130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22" t="s">
        <v>81</v>
      </c>
      <c r="BK130" s="206">
        <f>ROUND(I130*H130,2)</f>
        <v>0</v>
      </c>
      <c r="BL130" s="22" t="s">
        <v>168</v>
      </c>
      <c r="BM130" s="22" t="s">
        <v>236</v>
      </c>
    </row>
    <row r="131" spans="2:51" s="11" customFormat="1" ht="13.5">
      <c r="B131" s="207"/>
      <c r="C131" s="208"/>
      <c r="D131" s="209" t="s">
        <v>143</v>
      </c>
      <c r="E131" s="210" t="s">
        <v>32</v>
      </c>
      <c r="F131" s="211" t="s">
        <v>148</v>
      </c>
      <c r="G131" s="208"/>
      <c r="H131" s="212">
        <v>38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143</v>
      </c>
      <c r="AU131" s="218" t="s">
        <v>85</v>
      </c>
      <c r="AV131" s="11" t="s">
        <v>85</v>
      </c>
      <c r="AW131" s="11" t="s">
        <v>39</v>
      </c>
      <c r="AX131" s="11" t="s">
        <v>81</v>
      </c>
      <c r="AY131" s="218" t="s">
        <v>130</v>
      </c>
    </row>
    <row r="132" spans="2:65" s="1" customFormat="1" ht="28.8" customHeight="1">
      <c r="B132" s="40"/>
      <c r="C132" s="195" t="s">
        <v>237</v>
      </c>
      <c r="D132" s="195" t="s">
        <v>135</v>
      </c>
      <c r="E132" s="196" t="s">
        <v>238</v>
      </c>
      <c r="F132" s="197" t="s">
        <v>239</v>
      </c>
      <c r="G132" s="198" t="s">
        <v>240</v>
      </c>
      <c r="H132" s="234"/>
      <c r="I132" s="200"/>
      <c r="J132" s="201">
        <f>ROUND(I132*H132,2)</f>
        <v>0</v>
      </c>
      <c r="K132" s="197" t="s">
        <v>220</v>
      </c>
      <c r="L132" s="60"/>
      <c r="M132" s="202" t="s">
        <v>32</v>
      </c>
      <c r="N132" s="203" t="s">
        <v>47</v>
      </c>
      <c r="O132" s="41"/>
      <c r="P132" s="204">
        <f>O132*H132</f>
        <v>0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AR132" s="22" t="s">
        <v>168</v>
      </c>
      <c r="AT132" s="22" t="s">
        <v>135</v>
      </c>
      <c r="AU132" s="22" t="s">
        <v>85</v>
      </c>
      <c r="AY132" s="22" t="s">
        <v>130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22" t="s">
        <v>81</v>
      </c>
      <c r="BK132" s="206">
        <f>ROUND(I132*H132,2)</f>
        <v>0</v>
      </c>
      <c r="BL132" s="22" t="s">
        <v>168</v>
      </c>
      <c r="BM132" s="22" t="s">
        <v>241</v>
      </c>
    </row>
    <row r="133" spans="2:63" s="10" customFormat="1" ht="29.85" customHeight="1">
      <c r="B133" s="176"/>
      <c r="C133" s="177"/>
      <c r="D133" s="192" t="s">
        <v>75</v>
      </c>
      <c r="E133" s="193" t="s">
        <v>242</v>
      </c>
      <c r="F133" s="193" t="s">
        <v>243</v>
      </c>
      <c r="G133" s="177"/>
      <c r="H133" s="177"/>
      <c r="I133" s="180"/>
      <c r="J133" s="194">
        <f>BK133</f>
        <v>0</v>
      </c>
      <c r="K133" s="177"/>
      <c r="L133" s="182"/>
      <c r="M133" s="183"/>
      <c r="N133" s="184"/>
      <c r="O133" s="184"/>
      <c r="P133" s="185">
        <f>SUM(P134:P147)</f>
        <v>0</v>
      </c>
      <c r="Q133" s="184"/>
      <c r="R133" s="185">
        <f>SUM(R134:R147)</f>
        <v>0.103622304</v>
      </c>
      <c r="S133" s="184"/>
      <c r="T133" s="186">
        <f>SUM(T134:T147)</f>
        <v>0</v>
      </c>
      <c r="AR133" s="187" t="s">
        <v>85</v>
      </c>
      <c r="AT133" s="188" t="s">
        <v>75</v>
      </c>
      <c r="AU133" s="188" t="s">
        <v>81</v>
      </c>
      <c r="AY133" s="187" t="s">
        <v>130</v>
      </c>
      <c r="BK133" s="189">
        <f>SUM(BK134:BK147)</f>
        <v>0</v>
      </c>
    </row>
    <row r="134" spans="2:65" s="1" customFormat="1" ht="28.8" customHeight="1">
      <c r="B134" s="40"/>
      <c r="C134" s="195" t="s">
        <v>244</v>
      </c>
      <c r="D134" s="195" t="s">
        <v>135</v>
      </c>
      <c r="E134" s="196" t="s">
        <v>245</v>
      </c>
      <c r="F134" s="197" t="s">
        <v>246</v>
      </c>
      <c r="G134" s="198" t="s">
        <v>171</v>
      </c>
      <c r="H134" s="199">
        <v>1</v>
      </c>
      <c r="I134" s="200"/>
      <c r="J134" s="201">
        <f>ROUND(I134*H134,2)</f>
        <v>0</v>
      </c>
      <c r="K134" s="197" t="s">
        <v>32</v>
      </c>
      <c r="L134" s="60"/>
      <c r="M134" s="202" t="s">
        <v>32</v>
      </c>
      <c r="N134" s="203" t="s">
        <v>47</v>
      </c>
      <c r="O134" s="41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AR134" s="22" t="s">
        <v>168</v>
      </c>
      <c r="AT134" s="22" t="s">
        <v>135</v>
      </c>
      <c r="AU134" s="22" t="s">
        <v>85</v>
      </c>
      <c r="AY134" s="22" t="s">
        <v>130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22" t="s">
        <v>81</v>
      </c>
      <c r="BK134" s="206">
        <f>ROUND(I134*H134,2)</f>
        <v>0</v>
      </c>
      <c r="BL134" s="22" t="s">
        <v>168</v>
      </c>
      <c r="BM134" s="22" t="s">
        <v>247</v>
      </c>
    </row>
    <row r="135" spans="2:65" s="1" customFormat="1" ht="40.2" customHeight="1">
      <c r="B135" s="40"/>
      <c r="C135" s="195" t="s">
        <v>9</v>
      </c>
      <c r="D135" s="195" t="s">
        <v>135</v>
      </c>
      <c r="E135" s="196" t="s">
        <v>248</v>
      </c>
      <c r="F135" s="197" t="s">
        <v>249</v>
      </c>
      <c r="G135" s="198" t="s">
        <v>186</v>
      </c>
      <c r="H135" s="199">
        <v>78.85</v>
      </c>
      <c r="I135" s="200"/>
      <c r="J135" s="201">
        <f>ROUND(I135*H135,2)</f>
        <v>0</v>
      </c>
      <c r="K135" s="197" t="s">
        <v>139</v>
      </c>
      <c r="L135" s="60"/>
      <c r="M135" s="202" t="s">
        <v>32</v>
      </c>
      <c r="N135" s="203" t="s">
        <v>47</v>
      </c>
      <c r="O135" s="41"/>
      <c r="P135" s="204">
        <f>O135*H135</f>
        <v>0</v>
      </c>
      <c r="Q135" s="204">
        <v>0.00026</v>
      </c>
      <c r="R135" s="204">
        <f>Q135*H135</f>
        <v>0.020501</v>
      </c>
      <c r="S135" s="204">
        <v>0</v>
      </c>
      <c r="T135" s="205">
        <f>S135*H135</f>
        <v>0</v>
      </c>
      <c r="AR135" s="22" t="s">
        <v>168</v>
      </c>
      <c r="AT135" s="22" t="s">
        <v>135</v>
      </c>
      <c r="AU135" s="22" t="s">
        <v>85</v>
      </c>
      <c r="AY135" s="22" t="s">
        <v>130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22" t="s">
        <v>81</v>
      </c>
      <c r="BK135" s="206">
        <f>ROUND(I135*H135,2)</f>
        <v>0</v>
      </c>
      <c r="BL135" s="22" t="s">
        <v>168</v>
      </c>
      <c r="BM135" s="22" t="s">
        <v>250</v>
      </c>
    </row>
    <row r="136" spans="2:51" s="11" customFormat="1" ht="13.5">
      <c r="B136" s="207"/>
      <c r="C136" s="208"/>
      <c r="D136" s="209" t="s">
        <v>143</v>
      </c>
      <c r="E136" s="210" t="s">
        <v>32</v>
      </c>
      <c r="F136" s="211" t="s">
        <v>251</v>
      </c>
      <c r="G136" s="208"/>
      <c r="H136" s="212">
        <v>78.85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143</v>
      </c>
      <c r="AU136" s="218" t="s">
        <v>85</v>
      </c>
      <c r="AV136" s="11" t="s">
        <v>85</v>
      </c>
      <c r="AW136" s="11" t="s">
        <v>39</v>
      </c>
      <c r="AX136" s="11" t="s">
        <v>81</v>
      </c>
      <c r="AY136" s="218" t="s">
        <v>130</v>
      </c>
    </row>
    <row r="137" spans="2:65" s="1" customFormat="1" ht="28.8" customHeight="1">
      <c r="B137" s="40"/>
      <c r="C137" s="235" t="s">
        <v>252</v>
      </c>
      <c r="D137" s="235" t="s">
        <v>253</v>
      </c>
      <c r="E137" s="236" t="s">
        <v>254</v>
      </c>
      <c r="F137" s="237" t="s">
        <v>255</v>
      </c>
      <c r="G137" s="238" t="s">
        <v>171</v>
      </c>
      <c r="H137" s="239">
        <v>4</v>
      </c>
      <c r="I137" s="240"/>
      <c r="J137" s="241">
        <f>ROUND(I137*H137,2)</f>
        <v>0</v>
      </c>
      <c r="K137" s="237" t="s">
        <v>32</v>
      </c>
      <c r="L137" s="242"/>
      <c r="M137" s="243" t="s">
        <v>32</v>
      </c>
      <c r="N137" s="244" t="s">
        <v>47</v>
      </c>
      <c r="O137" s="41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AR137" s="22" t="s">
        <v>256</v>
      </c>
      <c r="AT137" s="22" t="s">
        <v>253</v>
      </c>
      <c r="AU137" s="22" t="s">
        <v>85</v>
      </c>
      <c r="AY137" s="22" t="s">
        <v>130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22" t="s">
        <v>81</v>
      </c>
      <c r="BK137" s="206">
        <f>ROUND(I137*H137,2)</f>
        <v>0</v>
      </c>
      <c r="BL137" s="22" t="s">
        <v>168</v>
      </c>
      <c r="BM137" s="22" t="s">
        <v>257</v>
      </c>
    </row>
    <row r="138" spans="2:65" s="1" customFormat="1" ht="40.2" customHeight="1">
      <c r="B138" s="40"/>
      <c r="C138" s="195" t="s">
        <v>258</v>
      </c>
      <c r="D138" s="195" t="s">
        <v>135</v>
      </c>
      <c r="E138" s="196" t="s">
        <v>259</v>
      </c>
      <c r="F138" s="197" t="s">
        <v>260</v>
      </c>
      <c r="G138" s="198" t="s">
        <v>186</v>
      </c>
      <c r="H138" s="199">
        <v>78.85</v>
      </c>
      <c r="I138" s="200"/>
      <c r="J138" s="201">
        <f>ROUND(I138*H138,2)</f>
        <v>0</v>
      </c>
      <c r="K138" s="197" t="s">
        <v>139</v>
      </c>
      <c r="L138" s="60"/>
      <c r="M138" s="202" t="s">
        <v>32</v>
      </c>
      <c r="N138" s="203" t="s">
        <v>47</v>
      </c>
      <c r="O138" s="41"/>
      <c r="P138" s="204">
        <f>O138*H138</f>
        <v>0</v>
      </c>
      <c r="Q138" s="204">
        <v>0.00026</v>
      </c>
      <c r="R138" s="204">
        <f>Q138*H138</f>
        <v>0.020501</v>
      </c>
      <c r="S138" s="204">
        <v>0</v>
      </c>
      <c r="T138" s="205">
        <f>S138*H138</f>
        <v>0</v>
      </c>
      <c r="AR138" s="22" t="s">
        <v>168</v>
      </c>
      <c r="AT138" s="22" t="s">
        <v>135</v>
      </c>
      <c r="AU138" s="22" t="s">
        <v>85</v>
      </c>
      <c r="AY138" s="22" t="s">
        <v>130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22" t="s">
        <v>81</v>
      </c>
      <c r="BK138" s="206">
        <f>ROUND(I138*H138,2)</f>
        <v>0</v>
      </c>
      <c r="BL138" s="22" t="s">
        <v>168</v>
      </c>
      <c r="BM138" s="22" t="s">
        <v>261</v>
      </c>
    </row>
    <row r="139" spans="2:51" s="11" customFormat="1" ht="13.5">
      <c r="B139" s="207"/>
      <c r="C139" s="208"/>
      <c r="D139" s="209" t="s">
        <v>143</v>
      </c>
      <c r="E139" s="210" t="s">
        <v>32</v>
      </c>
      <c r="F139" s="211" t="s">
        <v>251</v>
      </c>
      <c r="G139" s="208"/>
      <c r="H139" s="212">
        <v>78.85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143</v>
      </c>
      <c r="AU139" s="218" t="s">
        <v>85</v>
      </c>
      <c r="AV139" s="11" t="s">
        <v>85</v>
      </c>
      <c r="AW139" s="11" t="s">
        <v>39</v>
      </c>
      <c r="AX139" s="11" t="s">
        <v>81</v>
      </c>
      <c r="AY139" s="218" t="s">
        <v>130</v>
      </c>
    </row>
    <row r="140" spans="2:65" s="1" customFormat="1" ht="20.4" customHeight="1">
      <c r="B140" s="40"/>
      <c r="C140" s="235" t="s">
        <v>262</v>
      </c>
      <c r="D140" s="235" t="s">
        <v>253</v>
      </c>
      <c r="E140" s="236" t="s">
        <v>263</v>
      </c>
      <c r="F140" s="237" t="s">
        <v>264</v>
      </c>
      <c r="G140" s="238" t="s">
        <v>171</v>
      </c>
      <c r="H140" s="239">
        <v>4</v>
      </c>
      <c r="I140" s="240"/>
      <c r="J140" s="241">
        <f>ROUND(I140*H140,2)</f>
        <v>0</v>
      </c>
      <c r="K140" s="237" t="s">
        <v>32</v>
      </c>
      <c r="L140" s="242"/>
      <c r="M140" s="243" t="s">
        <v>32</v>
      </c>
      <c r="N140" s="244" t="s">
        <v>47</v>
      </c>
      <c r="O140" s="41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22" t="s">
        <v>256</v>
      </c>
      <c r="AT140" s="22" t="s">
        <v>253</v>
      </c>
      <c r="AU140" s="22" t="s">
        <v>85</v>
      </c>
      <c r="AY140" s="22" t="s">
        <v>130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2" t="s">
        <v>81</v>
      </c>
      <c r="BK140" s="206">
        <f>ROUND(I140*H140,2)</f>
        <v>0</v>
      </c>
      <c r="BL140" s="22" t="s">
        <v>168</v>
      </c>
      <c r="BM140" s="22" t="s">
        <v>265</v>
      </c>
    </row>
    <row r="141" spans="2:65" s="1" customFormat="1" ht="28.8" customHeight="1">
      <c r="B141" s="40"/>
      <c r="C141" s="195" t="s">
        <v>266</v>
      </c>
      <c r="D141" s="195" t="s">
        <v>135</v>
      </c>
      <c r="E141" s="196" t="s">
        <v>267</v>
      </c>
      <c r="F141" s="197" t="s">
        <v>268</v>
      </c>
      <c r="G141" s="198" t="s">
        <v>171</v>
      </c>
      <c r="H141" s="199">
        <v>4</v>
      </c>
      <c r="I141" s="200"/>
      <c r="J141" s="201">
        <f>ROUND(I141*H141,2)</f>
        <v>0</v>
      </c>
      <c r="K141" s="197" t="s">
        <v>32</v>
      </c>
      <c r="L141" s="60"/>
      <c r="M141" s="202" t="s">
        <v>32</v>
      </c>
      <c r="N141" s="203" t="s">
        <v>47</v>
      </c>
      <c r="O141" s="41"/>
      <c r="P141" s="204">
        <f>O141*H141</f>
        <v>0</v>
      </c>
      <c r="Q141" s="204">
        <v>0</v>
      </c>
      <c r="R141" s="204">
        <f>Q141*H141</f>
        <v>0</v>
      </c>
      <c r="S141" s="204">
        <v>0</v>
      </c>
      <c r="T141" s="205">
        <f>S141*H141</f>
        <v>0</v>
      </c>
      <c r="AR141" s="22" t="s">
        <v>168</v>
      </c>
      <c r="AT141" s="22" t="s">
        <v>135</v>
      </c>
      <c r="AU141" s="22" t="s">
        <v>85</v>
      </c>
      <c r="AY141" s="22" t="s">
        <v>130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22" t="s">
        <v>81</v>
      </c>
      <c r="BK141" s="206">
        <f>ROUND(I141*H141,2)</f>
        <v>0</v>
      </c>
      <c r="BL141" s="22" t="s">
        <v>168</v>
      </c>
      <c r="BM141" s="22" t="s">
        <v>269</v>
      </c>
    </row>
    <row r="142" spans="2:65" s="1" customFormat="1" ht="28.8" customHeight="1">
      <c r="B142" s="40"/>
      <c r="C142" s="195" t="s">
        <v>270</v>
      </c>
      <c r="D142" s="195" t="s">
        <v>135</v>
      </c>
      <c r="E142" s="196" t="s">
        <v>271</v>
      </c>
      <c r="F142" s="197" t="s">
        <v>272</v>
      </c>
      <c r="G142" s="198" t="s">
        <v>138</v>
      </c>
      <c r="H142" s="199">
        <v>142.4</v>
      </c>
      <c r="I142" s="200"/>
      <c r="J142" s="201">
        <f>ROUND(I142*H142,2)</f>
        <v>0</v>
      </c>
      <c r="K142" s="197" t="s">
        <v>139</v>
      </c>
      <c r="L142" s="60"/>
      <c r="M142" s="202" t="s">
        <v>32</v>
      </c>
      <c r="N142" s="203" t="s">
        <v>47</v>
      </c>
      <c r="O142" s="41"/>
      <c r="P142" s="204">
        <f>O142*H142</f>
        <v>0</v>
      </c>
      <c r="Q142" s="204">
        <v>0.00014621</v>
      </c>
      <c r="R142" s="204">
        <f>Q142*H142</f>
        <v>0.020820304</v>
      </c>
      <c r="S142" s="204">
        <v>0</v>
      </c>
      <c r="T142" s="205">
        <f>S142*H142</f>
        <v>0</v>
      </c>
      <c r="AR142" s="22" t="s">
        <v>168</v>
      </c>
      <c r="AT142" s="22" t="s">
        <v>135</v>
      </c>
      <c r="AU142" s="22" t="s">
        <v>85</v>
      </c>
      <c r="AY142" s="22" t="s">
        <v>130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22" t="s">
        <v>81</v>
      </c>
      <c r="BK142" s="206">
        <f>ROUND(I142*H142,2)</f>
        <v>0</v>
      </c>
      <c r="BL142" s="22" t="s">
        <v>168</v>
      </c>
      <c r="BM142" s="22" t="s">
        <v>273</v>
      </c>
    </row>
    <row r="143" spans="2:51" s="11" customFormat="1" ht="13.5">
      <c r="B143" s="207"/>
      <c r="C143" s="208"/>
      <c r="D143" s="209" t="s">
        <v>143</v>
      </c>
      <c r="E143" s="210" t="s">
        <v>32</v>
      </c>
      <c r="F143" s="211" t="s">
        <v>274</v>
      </c>
      <c r="G143" s="208"/>
      <c r="H143" s="212">
        <v>142.4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143</v>
      </c>
      <c r="AU143" s="218" t="s">
        <v>85</v>
      </c>
      <c r="AV143" s="11" t="s">
        <v>85</v>
      </c>
      <c r="AW143" s="11" t="s">
        <v>39</v>
      </c>
      <c r="AX143" s="11" t="s">
        <v>81</v>
      </c>
      <c r="AY143" s="218" t="s">
        <v>130</v>
      </c>
    </row>
    <row r="144" spans="2:65" s="1" customFormat="1" ht="28.8" customHeight="1">
      <c r="B144" s="40"/>
      <c r="C144" s="195" t="s">
        <v>275</v>
      </c>
      <c r="D144" s="195" t="s">
        <v>135</v>
      </c>
      <c r="E144" s="196" t="s">
        <v>276</v>
      </c>
      <c r="F144" s="197" t="s">
        <v>277</v>
      </c>
      <c r="G144" s="198" t="s">
        <v>171</v>
      </c>
      <c r="H144" s="199">
        <v>8</v>
      </c>
      <c r="I144" s="200"/>
      <c r="J144" s="201">
        <f>ROUND(I144*H144,2)</f>
        <v>0</v>
      </c>
      <c r="K144" s="197" t="s">
        <v>139</v>
      </c>
      <c r="L144" s="60"/>
      <c r="M144" s="202" t="s">
        <v>32</v>
      </c>
      <c r="N144" s="203" t="s">
        <v>47</v>
      </c>
      <c r="O144" s="41"/>
      <c r="P144" s="204">
        <f>O144*H144</f>
        <v>0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AR144" s="22" t="s">
        <v>168</v>
      </c>
      <c r="AT144" s="22" t="s">
        <v>135</v>
      </c>
      <c r="AU144" s="22" t="s">
        <v>85</v>
      </c>
      <c r="AY144" s="22" t="s">
        <v>130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22" t="s">
        <v>81</v>
      </c>
      <c r="BK144" s="206">
        <f>ROUND(I144*H144,2)</f>
        <v>0</v>
      </c>
      <c r="BL144" s="22" t="s">
        <v>168</v>
      </c>
      <c r="BM144" s="22" t="s">
        <v>278</v>
      </c>
    </row>
    <row r="145" spans="2:65" s="1" customFormat="1" ht="20.4" customHeight="1">
      <c r="B145" s="40"/>
      <c r="C145" s="235" t="s">
        <v>279</v>
      </c>
      <c r="D145" s="235" t="s">
        <v>253</v>
      </c>
      <c r="E145" s="236" t="s">
        <v>280</v>
      </c>
      <c r="F145" s="237" t="s">
        <v>281</v>
      </c>
      <c r="G145" s="238" t="s">
        <v>138</v>
      </c>
      <c r="H145" s="239">
        <v>38</v>
      </c>
      <c r="I145" s="240"/>
      <c r="J145" s="241">
        <f>ROUND(I145*H145,2)</f>
        <v>0</v>
      </c>
      <c r="K145" s="237" t="s">
        <v>32</v>
      </c>
      <c r="L145" s="242"/>
      <c r="M145" s="243" t="s">
        <v>32</v>
      </c>
      <c r="N145" s="244" t="s">
        <v>47</v>
      </c>
      <c r="O145" s="41"/>
      <c r="P145" s="204">
        <f>O145*H145</f>
        <v>0</v>
      </c>
      <c r="Q145" s="204">
        <v>0.0011</v>
      </c>
      <c r="R145" s="204">
        <f>Q145*H145</f>
        <v>0.041800000000000004</v>
      </c>
      <c r="S145" s="204">
        <v>0</v>
      </c>
      <c r="T145" s="205">
        <f>S145*H145</f>
        <v>0</v>
      </c>
      <c r="AR145" s="22" t="s">
        <v>256</v>
      </c>
      <c r="AT145" s="22" t="s">
        <v>253</v>
      </c>
      <c r="AU145" s="22" t="s">
        <v>85</v>
      </c>
      <c r="AY145" s="22" t="s">
        <v>130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22" t="s">
        <v>81</v>
      </c>
      <c r="BK145" s="206">
        <f>ROUND(I145*H145,2)</f>
        <v>0</v>
      </c>
      <c r="BL145" s="22" t="s">
        <v>168</v>
      </c>
      <c r="BM145" s="22" t="s">
        <v>282</v>
      </c>
    </row>
    <row r="146" spans="2:51" s="11" customFormat="1" ht="13.5">
      <c r="B146" s="207"/>
      <c r="C146" s="208"/>
      <c r="D146" s="209" t="s">
        <v>143</v>
      </c>
      <c r="E146" s="210" t="s">
        <v>32</v>
      </c>
      <c r="F146" s="211" t="s">
        <v>148</v>
      </c>
      <c r="G146" s="208"/>
      <c r="H146" s="212">
        <v>38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143</v>
      </c>
      <c r="AU146" s="218" t="s">
        <v>85</v>
      </c>
      <c r="AV146" s="11" t="s">
        <v>85</v>
      </c>
      <c r="AW146" s="11" t="s">
        <v>39</v>
      </c>
      <c r="AX146" s="11" t="s">
        <v>81</v>
      </c>
      <c r="AY146" s="218" t="s">
        <v>130</v>
      </c>
    </row>
    <row r="147" spans="2:65" s="1" customFormat="1" ht="28.8" customHeight="1">
      <c r="B147" s="40"/>
      <c r="C147" s="195" t="s">
        <v>283</v>
      </c>
      <c r="D147" s="195" t="s">
        <v>135</v>
      </c>
      <c r="E147" s="196" t="s">
        <v>284</v>
      </c>
      <c r="F147" s="197" t="s">
        <v>285</v>
      </c>
      <c r="G147" s="198" t="s">
        <v>240</v>
      </c>
      <c r="H147" s="234"/>
      <c r="I147" s="200"/>
      <c r="J147" s="201">
        <f>ROUND(I147*H147,2)</f>
        <v>0</v>
      </c>
      <c r="K147" s="197" t="s">
        <v>220</v>
      </c>
      <c r="L147" s="60"/>
      <c r="M147" s="202" t="s">
        <v>32</v>
      </c>
      <c r="N147" s="203" t="s">
        <v>47</v>
      </c>
      <c r="O147" s="41"/>
      <c r="P147" s="204">
        <f>O147*H147</f>
        <v>0</v>
      </c>
      <c r="Q147" s="204">
        <v>0</v>
      </c>
      <c r="R147" s="204">
        <f>Q147*H147</f>
        <v>0</v>
      </c>
      <c r="S147" s="204">
        <v>0</v>
      </c>
      <c r="T147" s="205">
        <f>S147*H147</f>
        <v>0</v>
      </c>
      <c r="AR147" s="22" t="s">
        <v>168</v>
      </c>
      <c r="AT147" s="22" t="s">
        <v>135</v>
      </c>
      <c r="AU147" s="22" t="s">
        <v>85</v>
      </c>
      <c r="AY147" s="22" t="s">
        <v>130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2" t="s">
        <v>81</v>
      </c>
      <c r="BK147" s="206">
        <f>ROUND(I147*H147,2)</f>
        <v>0</v>
      </c>
      <c r="BL147" s="22" t="s">
        <v>168</v>
      </c>
      <c r="BM147" s="22" t="s">
        <v>286</v>
      </c>
    </row>
    <row r="148" spans="2:63" s="10" customFormat="1" ht="29.85" customHeight="1">
      <c r="B148" s="176"/>
      <c r="C148" s="177"/>
      <c r="D148" s="192" t="s">
        <v>75</v>
      </c>
      <c r="E148" s="193" t="s">
        <v>287</v>
      </c>
      <c r="F148" s="193" t="s">
        <v>288</v>
      </c>
      <c r="G148" s="177"/>
      <c r="H148" s="177"/>
      <c r="I148" s="180"/>
      <c r="J148" s="194">
        <f>BK148</f>
        <v>0</v>
      </c>
      <c r="K148" s="177"/>
      <c r="L148" s="182"/>
      <c r="M148" s="183"/>
      <c r="N148" s="184"/>
      <c r="O148" s="184"/>
      <c r="P148" s="185">
        <f>SUM(P149:P158)</f>
        <v>0</v>
      </c>
      <c r="Q148" s="184"/>
      <c r="R148" s="185">
        <f>SUM(R149:R158)</f>
        <v>0.0102312</v>
      </c>
      <c r="S148" s="184"/>
      <c r="T148" s="186">
        <f>SUM(T149:T158)</f>
        <v>0</v>
      </c>
      <c r="AR148" s="187" t="s">
        <v>85</v>
      </c>
      <c r="AT148" s="188" t="s">
        <v>75</v>
      </c>
      <c r="AU148" s="188" t="s">
        <v>81</v>
      </c>
      <c r="AY148" s="187" t="s">
        <v>130</v>
      </c>
      <c r="BK148" s="189">
        <f>SUM(BK149:BK158)</f>
        <v>0</v>
      </c>
    </row>
    <row r="149" spans="2:65" s="1" customFormat="1" ht="28.8" customHeight="1">
      <c r="B149" s="40"/>
      <c r="C149" s="195" t="s">
        <v>289</v>
      </c>
      <c r="D149" s="195" t="s">
        <v>135</v>
      </c>
      <c r="E149" s="196" t="s">
        <v>290</v>
      </c>
      <c r="F149" s="197" t="s">
        <v>291</v>
      </c>
      <c r="G149" s="198" t="s">
        <v>186</v>
      </c>
      <c r="H149" s="199">
        <v>20.88</v>
      </c>
      <c r="I149" s="200"/>
      <c r="J149" s="201">
        <f>ROUND(I149*H149,2)</f>
        <v>0</v>
      </c>
      <c r="K149" s="197" t="s">
        <v>139</v>
      </c>
      <c r="L149" s="60"/>
      <c r="M149" s="202" t="s">
        <v>32</v>
      </c>
      <c r="N149" s="203" t="s">
        <v>47</v>
      </c>
      <c r="O149" s="41"/>
      <c r="P149" s="204">
        <f>O149*H149</f>
        <v>0</v>
      </c>
      <c r="Q149" s="204">
        <v>0.0002</v>
      </c>
      <c r="R149" s="204">
        <f>Q149*H149</f>
        <v>0.004176</v>
      </c>
      <c r="S149" s="204">
        <v>0</v>
      </c>
      <c r="T149" s="205">
        <f>S149*H149</f>
        <v>0</v>
      </c>
      <c r="AR149" s="22" t="s">
        <v>168</v>
      </c>
      <c r="AT149" s="22" t="s">
        <v>135</v>
      </c>
      <c r="AU149" s="22" t="s">
        <v>85</v>
      </c>
      <c r="AY149" s="22" t="s">
        <v>130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22" t="s">
        <v>81</v>
      </c>
      <c r="BK149" s="206">
        <f>ROUND(I149*H149,2)</f>
        <v>0</v>
      </c>
      <c r="BL149" s="22" t="s">
        <v>168</v>
      </c>
      <c r="BM149" s="22" t="s">
        <v>292</v>
      </c>
    </row>
    <row r="150" spans="2:51" s="12" customFormat="1" ht="13.5">
      <c r="B150" s="223"/>
      <c r="C150" s="224"/>
      <c r="D150" s="219" t="s">
        <v>143</v>
      </c>
      <c r="E150" s="225" t="s">
        <v>32</v>
      </c>
      <c r="F150" s="226" t="s">
        <v>293</v>
      </c>
      <c r="G150" s="224"/>
      <c r="H150" s="227" t="s">
        <v>32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143</v>
      </c>
      <c r="AU150" s="233" t="s">
        <v>85</v>
      </c>
      <c r="AV150" s="12" t="s">
        <v>81</v>
      </c>
      <c r="AW150" s="12" t="s">
        <v>39</v>
      </c>
      <c r="AX150" s="12" t="s">
        <v>76</v>
      </c>
      <c r="AY150" s="233" t="s">
        <v>130</v>
      </c>
    </row>
    <row r="151" spans="2:51" s="11" customFormat="1" ht="13.5">
      <c r="B151" s="207"/>
      <c r="C151" s="208"/>
      <c r="D151" s="209" t="s">
        <v>143</v>
      </c>
      <c r="E151" s="210" t="s">
        <v>32</v>
      </c>
      <c r="F151" s="211" t="s">
        <v>294</v>
      </c>
      <c r="G151" s="208"/>
      <c r="H151" s="212">
        <v>20.88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143</v>
      </c>
      <c r="AU151" s="218" t="s">
        <v>85</v>
      </c>
      <c r="AV151" s="11" t="s">
        <v>85</v>
      </c>
      <c r="AW151" s="11" t="s">
        <v>39</v>
      </c>
      <c r="AX151" s="11" t="s">
        <v>81</v>
      </c>
      <c r="AY151" s="218" t="s">
        <v>130</v>
      </c>
    </row>
    <row r="152" spans="2:65" s="1" customFormat="1" ht="28.8" customHeight="1">
      <c r="B152" s="40"/>
      <c r="C152" s="195" t="s">
        <v>295</v>
      </c>
      <c r="D152" s="195" t="s">
        <v>135</v>
      </c>
      <c r="E152" s="196" t="s">
        <v>296</v>
      </c>
      <c r="F152" s="197" t="s">
        <v>297</v>
      </c>
      <c r="G152" s="198" t="s">
        <v>186</v>
      </c>
      <c r="H152" s="199">
        <v>20.88</v>
      </c>
      <c r="I152" s="200"/>
      <c r="J152" s="201">
        <f>ROUND(I152*H152,2)</f>
        <v>0</v>
      </c>
      <c r="K152" s="197" t="s">
        <v>139</v>
      </c>
      <c r="L152" s="60"/>
      <c r="M152" s="202" t="s">
        <v>32</v>
      </c>
      <c r="N152" s="203" t="s">
        <v>47</v>
      </c>
      <c r="O152" s="41"/>
      <c r="P152" s="204">
        <f>O152*H152</f>
        <v>0</v>
      </c>
      <c r="Q152" s="204">
        <v>0.00029</v>
      </c>
      <c r="R152" s="204">
        <f>Q152*H152</f>
        <v>0.0060552</v>
      </c>
      <c r="S152" s="204">
        <v>0</v>
      </c>
      <c r="T152" s="205">
        <f>S152*H152</f>
        <v>0</v>
      </c>
      <c r="AR152" s="22" t="s">
        <v>168</v>
      </c>
      <c r="AT152" s="22" t="s">
        <v>135</v>
      </c>
      <c r="AU152" s="22" t="s">
        <v>85</v>
      </c>
      <c r="AY152" s="22" t="s">
        <v>130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22" t="s">
        <v>81</v>
      </c>
      <c r="BK152" s="206">
        <f>ROUND(I152*H152,2)</f>
        <v>0</v>
      </c>
      <c r="BL152" s="22" t="s">
        <v>168</v>
      </c>
      <c r="BM152" s="22" t="s">
        <v>298</v>
      </c>
    </row>
    <row r="153" spans="2:51" s="12" customFormat="1" ht="13.5">
      <c r="B153" s="223"/>
      <c r="C153" s="224"/>
      <c r="D153" s="219" t="s">
        <v>143</v>
      </c>
      <c r="E153" s="225" t="s">
        <v>32</v>
      </c>
      <c r="F153" s="226" t="s">
        <v>293</v>
      </c>
      <c r="G153" s="224"/>
      <c r="H153" s="227" t="s">
        <v>32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143</v>
      </c>
      <c r="AU153" s="233" t="s">
        <v>85</v>
      </c>
      <c r="AV153" s="12" t="s">
        <v>81</v>
      </c>
      <c r="AW153" s="12" t="s">
        <v>39</v>
      </c>
      <c r="AX153" s="12" t="s">
        <v>76</v>
      </c>
      <c r="AY153" s="233" t="s">
        <v>130</v>
      </c>
    </row>
    <row r="154" spans="2:51" s="11" customFormat="1" ht="13.5">
      <c r="B154" s="207"/>
      <c r="C154" s="208"/>
      <c r="D154" s="209" t="s">
        <v>143</v>
      </c>
      <c r="E154" s="210" t="s">
        <v>32</v>
      </c>
      <c r="F154" s="211" t="s">
        <v>294</v>
      </c>
      <c r="G154" s="208"/>
      <c r="H154" s="212">
        <v>20.88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143</v>
      </c>
      <c r="AU154" s="218" t="s">
        <v>85</v>
      </c>
      <c r="AV154" s="11" t="s">
        <v>85</v>
      </c>
      <c r="AW154" s="11" t="s">
        <v>39</v>
      </c>
      <c r="AX154" s="11" t="s">
        <v>81</v>
      </c>
      <c r="AY154" s="218" t="s">
        <v>130</v>
      </c>
    </row>
    <row r="155" spans="2:65" s="1" customFormat="1" ht="28.8" customHeight="1">
      <c r="B155" s="40"/>
      <c r="C155" s="195" t="s">
        <v>256</v>
      </c>
      <c r="D155" s="195" t="s">
        <v>135</v>
      </c>
      <c r="E155" s="196" t="s">
        <v>299</v>
      </c>
      <c r="F155" s="197" t="s">
        <v>300</v>
      </c>
      <c r="G155" s="198" t="s">
        <v>138</v>
      </c>
      <c r="H155" s="199">
        <v>104.4</v>
      </c>
      <c r="I155" s="200"/>
      <c r="J155" s="201">
        <f>ROUND(I155*H155,2)</f>
        <v>0</v>
      </c>
      <c r="K155" s="197" t="s">
        <v>139</v>
      </c>
      <c r="L155" s="60"/>
      <c r="M155" s="202" t="s">
        <v>32</v>
      </c>
      <c r="N155" s="203" t="s">
        <v>47</v>
      </c>
      <c r="O155" s="41"/>
      <c r="P155" s="204">
        <f>O155*H155</f>
        <v>0</v>
      </c>
      <c r="Q155" s="204">
        <v>0</v>
      </c>
      <c r="R155" s="204">
        <f>Q155*H155</f>
        <v>0</v>
      </c>
      <c r="S155" s="204">
        <v>0</v>
      </c>
      <c r="T155" s="205">
        <f>S155*H155</f>
        <v>0</v>
      </c>
      <c r="AR155" s="22" t="s">
        <v>168</v>
      </c>
      <c r="AT155" s="22" t="s">
        <v>135</v>
      </c>
      <c r="AU155" s="22" t="s">
        <v>85</v>
      </c>
      <c r="AY155" s="22" t="s">
        <v>130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22" t="s">
        <v>81</v>
      </c>
      <c r="BK155" s="206">
        <f>ROUND(I155*H155,2)</f>
        <v>0</v>
      </c>
      <c r="BL155" s="22" t="s">
        <v>168</v>
      </c>
      <c r="BM155" s="22" t="s">
        <v>301</v>
      </c>
    </row>
    <row r="156" spans="2:51" s="11" customFormat="1" ht="13.5">
      <c r="B156" s="207"/>
      <c r="C156" s="208"/>
      <c r="D156" s="209" t="s">
        <v>143</v>
      </c>
      <c r="E156" s="210" t="s">
        <v>32</v>
      </c>
      <c r="F156" s="211" t="s">
        <v>144</v>
      </c>
      <c r="G156" s="208"/>
      <c r="H156" s="212">
        <v>104.4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143</v>
      </c>
      <c r="AU156" s="218" t="s">
        <v>85</v>
      </c>
      <c r="AV156" s="11" t="s">
        <v>85</v>
      </c>
      <c r="AW156" s="11" t="s">
        <v>39</v>
      </c>
      <c r="AX156" s="11" t="s">
        <v>81</v>
      </c>
      <c r="AY156" s="218" t="s">
        <v>130</v>
      </c>
    </row>
    <row r="157" spans="2:65" s="1" customFormat="1" ht="20.4" customHeight="1">
      <c r="B157" s="40"/>
      <c r="C157" s="235" t="s">
        <v>302</v>
      </c>
      <c r="D157" s="235" t="s">
        <v>253</v>
      </c>
      <c r="E157" s="236" t="s">
        <v>303</v>
      </c>
      <c r="F157" s="237" t="s">
        <v>304</v>
      </c>
      <c r="G157" s="238" t="s">
        <v>138</v>
      </c>
      <c r="H157" s="239">
        <v>109.62</v>
      </c>
      <c r="I157" s="240"/>
      <c r="J157" s="241">
        <f>ROUND(I157*H157,2)</f>
        <v>0</v>
      </c>
      <c r="K157" s="237" t="s">
        <v>139</v>
      </c>
      <c r="L157" s="242"/>
      <c r="M157" s="243" t="s">
        <v>32</v>
      </c>
      <c r="N157" s="244" t="s">
        <v>47</v>
      </c>
      <c r="O157" s="41"/>
      <c r="P157" s="204">
        <f>O157*H157</f>
        <v>0</v>
      </c>
      <c r="Q157" s="204">
        <v>0</v>
      </c>
      <c r="R157" s="204">
        <f>Q157*H157</f>
        <v>0</v>
      </c>
      <c r="S157" s="204">
        <v>0</v>
      </c>
      <c r="T157" s="205">
        <f>S157*H157</f>
        <v>0</v>
      </c>
      <c r="AR157" s="22" t="s">
        <v>256</v>
      </c>
      <c r="AT157" s="22" t="s">
        <v>253</v>
      </c>
      <c r="AU157" s="22" t="s">
        <v>85</v>
      </c>
      <c r="AY157" s="22" t="s">
        <v>130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22" t="s">
        <v>81</v>
      </c>
      <c r="BK157" s="206">
        <f>ROUND(I157*H157,2)</f>
        <v>0</v>
      </c>
      <c r="BL157" s="22" t="s">
        <v>168</v>
      </c>
      <c r="BM157" s="22" t="s">
        <v>305</v>
      </c>
    </row>
    <row r="158" spans="2:51" s="11" customFormat="1" ht="13.5">
      <c r="B158" s="207"/>
      <c r="C158" s="208"/>
      <c r="D158" s="219" t="s">
        <v>143</v>
      </c>
      <c r="E158" s="220" t="s">
        <v>32</v>
      </c>
      <c r="F158" s="221" t="s">
        <v>306</v>
      </c>
      <c r="G158" s="208"/>
      <c r="H158" s="222">
        <v>109.62</v>
      </c>
      <c r="I158" s="213"/>
      <c r="J158" s="208"/>
      <c r="K158" s="208"/>
      <c r="L158" s="214"/>
      <c r="M158" s="245"/>
      <c r="N158" s="246"/>
      <c r="O158" s="246"/>
      <c r="P158" s="246"/>
      <c r="Q158" s="246"/>
      <c r="R158" s="246"/>
      <c r="S158" s="246"/>
      <c r="T158" s="247"/>
      <c r="AT158" s="218" t="s">
        <v>143</v>
      </c>
      <c r="AU158" s="218" t="s">
        <v>85</v>
      </c>
      <c r="AV158" s="11" t="s">
        <v>85</v>
      </c>
      <c r="AW158" s="11" t="s">
        <v>39</v>
      </c>
      <c r="AX158" s="11" t="s">
        <v>81</v>
      </c>
      <c r="AY158" s="218" t="s">
        <v>130</v>
      </c>
    </row>
    <row r="159" spans="2:12" s="1" customFormat="1" ht="6.9" customHeight="1">
      <c r="B159" s="55"/>
      <c r="C159" s="56"/>
      <c r="D159" s="56"/>
      <c r="E159" s="56"/>
      <c r="F159" s="56"/>
      <c r="G159" s="56"/>
      <c r="H159" s="56"/>
      <c r="I159" s="139"/>
      <c r="J159" s="56"/>
      <c r="K159" s="56"/>
      <c r="L159" s="60"/>
    </row>
  </sheetData>
  <sheetProtection algorithmName="SHA-512" hashValue="gnxUHFzWvDyto5f99H8paoP256wMXIrHywoo60/C953URau5Ei9xL2YMCFkPZDQc8g2fADKj5JolDU4j7jj3Bw==" saltValue="bLPDt4esccGEJ7pTx72oCw==" spinCount="100000" sheet="1" objects="1" scenarios="1" formatCells="0" formatColumns="0" formatRows="0" sort="0" autoFilter="0"/>
  <autoFilter ref="C88:K158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 topLeftCell="A1">
      <pane ySplit="1" topLeftCell="A74" activePane="bottomLeft" state="frozen"/>
      <selection pane="bottomLeft" activeCell="H81" sqref="H8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17.66015625" style="0" customWidth="1"/>
    <col min="9" max="9" width="10.83203125" style="110" customWidth="1"/>
    <col min="10" max="10" width="20.16015625" style="0" customWidth="1"/>
    <col min="11" max="11" width="19.8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9"/>
      <c r="B1" s="111"/>
      <c r="C1" s="111"/>
      <c r="D1" s="112" t="s">
        <v>1</v>
      </c>
      <c r="E1" s="111"/>
      <c r="F1" s="113" t="s">
        <v>88</v>
      </c>
      <c r="G1" s="371" t="s">
        <v>89</v>
      </c>
      <c r="H1" s="371"/>
      <c r="I1" s="114"/>
      <c r="J1" s="113" t="s">
        <v>90</v>
      </c>
      <c r="K1" s="112" t="s">
        <v>91</v>
      </c>
      <c r="L1" s="113" t="s">
        <v>92</v>
      </c>
      <c r="M1" s="113"/>
      <c r="N1" s="113"/>
      <c r="O1" s="113"/>
      <c r="P1" s="113"/>
      <c r="Q1" s="113"/>
      <c r="R1" s="113"/>
      <c r="S1" s="113"/>
      <c r="T1" s="11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2" t="s">
        <v>87</v>
      </c>
    </row>
    <row r="3" spans="2:46" ht="6.9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85</v>
      </c>
    </row>
    <row r="4" spans="2:46" ht="36.9" customHeight="1">
      <c r="B4" s="26"/>
      <c r="C4" s="27"/>
      <c r="D4" s="28" t="s">
        <v>93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</row>
    <row r="5" spans="2:11" ht="6.9" customHeight="1">
      <c r="B5" s="26"/>
      <c r="C5" s="27"/>
      <c r="D5" s="27"/>
      <c r="E5" s="27"/>
      <c r="F5" s="27"/>
      <c r="G5" s="27"/>
      <c r="H5" s="27"/>
      <c r="I5" s="116"/>
      <c r="J5" s="27"/>
      <c r="K5" s="29"/>
    </row>
    <row r="6" spans="2:11" ht="13.2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</row>
    <row r="7" spans="2:11" ht="20.4" customHeight="1">
      <c r="B7" s="26"/>
      <c r="C7" s="27"/>
      <c r="D7" s="27"/>
      <c r="E7" s="372" t="str">
        <f>'Rekapitulace stavby'!K6</f>
        <v>ZŠ a MŠ Kosmonautů 177-TĚLOCVIČNA VÝMĚNA OKEN ZA PLASTOVÁ</v>
      </c>
      <c r="F7" s="373"/>
      <c r="G7" s="373"/>
      <c r="H7" s="373"/>
      <c r="I7" s="116"/>
      <c r="J7" s="27"/>
      <c r="K7" s="29"/>
    </row>
    <row r="8" spans="2:11" s="1" customFormat="1" ht="13.2">
      <c r="B8" s="40"/>
      <c r="C8" s="41"/>
      <c r="D8" s="35" t="s">
        <v>94</v>
      </c>
      <c r="E8" s="41"/>
      <c r="F8" s="41"/>
      <c r="G8" s="41"/>
      <c r="H8" s="41"/>
      <c r="I8" s="117"/>
      <c r="J8" s="41"/>
      <c r="K8" s="44"/>
    </row>
    <row r="9" spans="2:11" s="1" customFormat="1" ht="36.9" customHeight="1">
      <c r="B9" s="40"/>
      <c r="C9" s="41"/>
      <c r="D9" s="41"/>
      <c r="E9" s="374" t="s">
        <v>307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" customHeight="1">
      <c r="B11" s="40"/>
      <c r="C11" s="41"/>
      <c r="D11" s="35" t="s">
        <v>20</v>
      </c>
      <c r="E11" s="41"/>
      <c r="F11" s="33" t="s">
        <v>21</v>
      </c>
      <c r="G11" s="41"/>
      <c r="H11" s="41"/>
      <c r="I11" s="118" t="s">
        <v>22</v>
      </c>
      <c r="J11" s="33" t="s">
        <v>23</v>
      </c>
      <c r="K11" s="44"/>
    </row>
    <row r="12" spans="2:11" s="1" customFormat="1" ht="14.4" customHeight="1">
      <c r="B12" s="40"/>
      <c r="C12" s="41"/>
      <c r="D12" s="35" t="s">
        <v>24</v>
      </c>
      <c r="E12" s="41"/>
      <c r="F12" s="33" t="s">
        <v>25</v>
      </c>
      <c r="G12" s="41"/>
      <c r="H12" s="41"/>
      <c r="I12" s="118" t="s">
        <v>26</v>
      </c>
      <c r="J12" s="119" t="str">
        <f>'Rekapitulace stavby'!AN8</f>
        <v>19.4.2017</v>
      </c>
      <c r="K12" s="44"/>
    </row>
    <row r="13" spans="2:11" s="1" customFormat="1" ht="21.75" customHeight="1">
      <c r="B13" s="40"/>
      <c r="C13" s="41"/>
      <c r="D13" s="41"/>
      <c r="E13" s="41"/>
      <c r="F13" s="41"/>
      <c r="G13" s="41"/>
      <c r="H13" s="41"/>
      <c r="I13" s="120" t="s">
        <v>28</v>
      </c>
      <c r="J13" s="37" t="s">
        <v>29</v>
      </c>
      <c r="K13" s="44"/>
    </row>
    <row r="14" spans="2:11" s="1" customFormat="1" ht="14.4" customHeight="1">
      <c r="B14" s="40"/>
      <c r="C14" s="41"/>
      <c r="D14" s="35" t="s">
        <v>30</v>
      </c>
      <c r="E14" s="41"/>
      <c r="F14" s="41"/>
      <c r="G14" s="41"/>
      <c r="H14" s="41"/>
      <c r="I14" s="118" t="s">
        <v>31</v>
      </c>
      <c r="J14" s="33" t="s">
        <v>32</v>
      </c>
      <c r="K14" s="44"/>
    </row>
    <row r="15" spans="2:11" s="1" customFormat="1" ht="18" customHeight="1">
      <c r="B15" s="40"/>
      <c r="C15" s="41"/>
      <c r="D15" s="41"/>
      <c r="E15" s="33" t="s">
        <v>33</v>
      </c>
      <c r="F15" s="41"/>
      <c r="G15" s="41"/>
      <c r="H15" s="41"/>
      <c r="I15" s="118" t="s">
        <v>34</v>
      </c>
      <c r="J15" s="33" t="s">
        <v>32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" customHeight="1">
      <c r="B17" s="40"/>
      <c r="C17" s="41"/>
      <c r="D17" s="35" t="s">
        <v>35</v>
      </c>
      <c r="E17" s="41"/>
      <c r="F17" s="41"/>
      <c r="G17" s="41"/>
      <c r="H17" s="41"/>
      <c r="I17" s="118" t="s">
        <v>31</v>
      </c>
      <c r="J17" s="33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3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3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" customHeight="1">
      <c r="B20" s="40"/>
      <c r="C20" s="41"/>
      <c r="D20" s="35" t="s">
        <v>37</v>
      </c>
      <c r="E20" s="41"/>
      <c r="F20" s="41"/>
      <c r="G20" s="41"/>
      <c r="H20" s="41"/>
      <c r="I20" s="118" t="s">
        <v>31</v>
      </c>
      <c r="J20" s="33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3" t="str">
        <f>IF('Rekapitulace stavby'!E17="","",'Rekapitulace stavby'!E17)</f>
        <v xml:space="preserve"> </v>
      </c>
      <c r="F21" s="41"/>
      <c r="G21" s="41"/>
      <c r="H21" s="41"/>
      <c r="I21" s="118" t="s">
        <v>34</v>
      </c>
      <c r="J21" s="33" t="str">
        <f>IF('Rekapitulace stavby'!AN17="","",'Rekapitulace stavby'!AN17)</f>
        <v/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" customHeight="1">
      <c r="B23" s="40"/>
      <c r="C23" s="41"/>
      <c r="D23" s="35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69" customHeight="1">
      <c r="B24" s="121"/>
      <c r="C24" s="122"/>
      <c r="D24" s="122"/>
      <c r="E24" s="364" t="s">
        <v>41</v>
      </c>
      <c r="F24" s="364"/>
      <c r="G24" s="364"/>
      <c r="H24" s="364"/>
      <c r="I24" s="123"/>
      <c r="J24" s="122"/>
      <c r="K24" s="124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42</v>
      </c>
      <c r="E27" s="41"/>
      <c r="F27" s="41"/>
      <c r="G27" s="41"/>
      <c r="H27" s="41"/>
      <c r="I27" s="117"/>
      <c r="J27" s="128">
        <f>ROUND(J78,2)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" customHeight="1">
      <c r="B29" s="40"/>
      <c r="C29" s="41"/>
      <c r="D29" s="41"/>
      <c r="E29" s="41"/>
      <c r="F29" s="45" t="s">
        <v>44</v>
      </c>
      <c r="G29" s="41"/>
      <c r="H29" s="41"/>
      <c r="I29" s="129" t="s">
        <v>43</v>
      </c>
      <c r="J29" s="45" t="s">
        <v>45</v>
      </c>
      <c r="K29" s="44"/>
    </row>
    <row r="30" spans="2:11" s="1" customFormat="1" ht="14.4" customHeight="1">
      <c r="B30" s="40"/>
      <c r="C30" s="41"/>
      <c r="D30" s="48" t="s">
        <v>46</v>
      </c>
      <c r="E30" s="48" t="s">
        <v>47</v>
      </c>
      <c r="F30" s="130">
        <f>ROUND(SUM(BE78:BE81),2)</f>
        <v>0</v>
      </c>
      <c r="G30" s="41"/>
      <c r="H30" s="41"/>
      <c r="I30" s="131">
        <v>0.21</v>
      </c>
      <c r="J30" s="130">
        <f>ROUND(ROUND((SUM(BE78:BE81)),2)*I30,2)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48</v>
      </c>
      <c r="F31" s="130">
        <f>ROUND(SUM(BF78:BF81),2)</f>
        <v>0</v>
      </c>
      <c r="G31" s="41"/>
      <c r="H31" s="41"/>
      <c r="I31" s="131">
        <v>0.15</v>
      </c>
      <c r="J31" s="130">
        <f>ROUND(ROUND((SUM(BF78:BF81)),2)*I31,2)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49</v>
      </c>
      <c r="F32" s="130">
        <f>ROUND(SUM(BG78:BG81),2)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" customHeight="1" hidden="1">
      <c r="B33" s="40"/>
      <c r="C33" s="41"/>
      <c r="D33" s="41"/>
      <c r="E33" s="48" t="s">
        <v>50</v>
      </c>
      <c r="F33" s="130">
        <f>ROUND(SUM(BH78:BH81),2)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51</v>
      </c>
      <c r="F34" s="130">
        <f>ROUND(SUM(BI78:BI81),2)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2"/>
      <c r="D36" s="133" t="s">
        <v>52</v>
      </c>
      <c r="E36" s="78"/>
      <c r="F36" s="78"/>
      <c r="G36" s="134" t="s">
        <v>53</v>
      </c>
      <c r="H36" s="135" t="s">
        <v>54</v>
      </c>
      <c r="I36" s="136"/>
      <c r="J36" s="137">
        <f>SUM(J27:J34)</f>
        <v>0</v>
      </c>
      <c r="K36" s="138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" customHeight="1">
      <c r="B42" s="40"/>
      <c r="C42" s="28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" customHeight="1">
      <c r="B44" s="40"/>
      <c r="C44" s="35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0.4" customHeight="1">
      <c r="B45" s="40"/>
      <c r="C45" s="41"/>
      <c r="D45" s="41"/>
      <c r="E45" s="372" t="str">
        <f>E7</f>
        <v>ZŠ a MŠ Kosmonautů 177-TĚLOCVIČNA VÝMĚNA OKEN ZA PLASTOVÁ</v>
      </c>
      <c r="F45" s="373"/>
      <c r="G45" s="373"/>
      <c r="H45" s="373"/>
      <c r="I45" s="117"/>
      <c r="J45" s="41"/>
      <c r="K45" s="44"/>
    </row>
    <row r="46" spans="2:11" s="1" customFormat="1" ht="14.4" customHeight="1">
      <c r="B46" s="40"/>
      <c r="C46" s="35" t="s">
        <v>94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2.2" customHeight="1">
      <c r="B47" s="40"/>
      <c r="C47" s="41"/>
      <c r="D47" s="41"/>
      <c r="E47" s="374" t="str">
        <f>E9</f>
        <v>2 - VEDLEJŠÍ ROZPOČTOVÉ NÁKLADY</v>
      </c>
      <c r="F47" s="375"/>
      <c r="G47" s="375"/>
      <c r="H47" s="375"/>
      <c r="I47" s="117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5" t="s">
        <v>24</v>
      </c>
      <c r="D49" s="41"/>
      <c r="E49" s="41"/>
      <c r="F49" s="33" t="str">
        <f>F12</f>
        <v>DĚČÍN BŘEZINY</v>
      </c>
      <c r="G49" s="41"/>
      <c r="H49" s="41"/>
      <c r="I49" s="118" t="s">
        <v>26</v>
      </c>
      <c r="J49" s="119" t="str">
        <f>IF(J12="","",J12)</f>
        <v>19.4.2017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2">
      <c r="B51" s="40"/>
      <c r="C51" s="35" t="s">
        <v>30</v>
      </c>
      <c r="D51" s="41"/>
      <c r="E51" s="41"/>
      <c r="F51" s="33" t="str">
        <f>E15</f>
        <v>ZŠ a MŠ Kosmonautů 177, Děčín 27</v>
      </c>
      <c r="G51" s="41"/>
      <c r="H51" s="41"/>
      <c r="I51" s="118" t="s">
        <v>37</v>
      </c>
      <c r="J51" s="33" t="str">
        <f>E21</f>
        <v xml:space="preserve"> </v>
      </c>
      <c r="K51" s="44"/>
    </row>
    <row r="52" spans="2:11" s="1" customFormat="1" ht="14.4" customHeight="1">
      <c r="B52" s="40"/>
      <c r="C52" s="35" t="s">
        <v>35</v>
      </c>
      <c r="D52" s="41"/>
      <c r="E52" s="41"/>
      <c r="F52" s="33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4" t="s">
        <v>97</v>
      </c>
      <c r="D54" s="132"/>
      <c r="E54" s="132"/>
      <c r="F54" s="132"/>
      <c r="G54" s="132"/>
      <c r="H54" s="132"/>
      <c r="I54" s="145"/>
      <c r="J54" s="146" t="s">
        <v>98</v>
      </c>
      <c r="K54" s="147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8" t="s">
        <v>99</v>
      </c>
      <c r="D56" s="41"/>
      <c r="E56" s="41"/>
      <c r="F56" s="41"/>
      <c r="G56" s="41"/>
      <c r="H56" s="41"/>
      <c r="I56" s="117"/>
      <c r="J56" s="128">
        <f>J78</f>
        <v>0</v>
      </c>
      <c r="K56" s="44"/>
      <c r="AU56" s="22" t="s">
        <v>100</v>
      </c>
    </row>
    <row r="57" spans="2:11" s="7" customFormat="1" ht="24.9" customHeight="1">
      <c r="B57" s="149"/>
      <c r="C57" s="150"/>
      <c r="D57" s="151" t="s">
        <v>308</v>
      </c>
      <c r="E57" s="152"/>
      <c r="F57" s="152"/>
      <c r="G57" s="152"/>
      <c r="H57" s="152"/>
      <c r="I57" s="153"/>
      <c r="J57" s="154">
        <f>J79</f>
        <v>0</v>
      </c>
      <c r="K57" s="155"/>
    </row>
    <row r="58" spans="2:11" s="8" customFormat="1" ht="19.95" customHeight="1">
      <c r="B58" s="156"/>
      <c r="C58" s="157"/>
      <c r="D58" s="158" t="s">
        <v>309</v>
      </c>
      <c r="E58" s="159"/>
      <c r="F58" s="159"/>
      <c r="G58" s="159"/>
      <c r="H58" s="159"/>
      <c r="I58" s="160"/>
      <c r="J58" s="161">
        <f>J80</f>
        <v>0</v>
      </c>
      <c r="K58" s="162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" customHeight="1">
      <c r="B60" s="55"/>
      <c r="C60" s="56"/>
      <c r="D60" s="56"/>
      <c r="E60" s="56"/>
      <c r="F60" s="56"/>
      <c r="G60" s="56"/>
      <c r="H60" s="56"/>
      <c r="I60" s="139"/>
      <c r="J60" s="56"/>
      <c r="K60" s="57"/>
    </row>
    <row r="64" spans="2:12" s="1" customFormat="1" ht="6.9" customHeight="1">
      <c r="B64" s="58"/>
      <c r="C64" s="59"/>
      <c r="D64" s="59"/>
      <c r="E64" s="59"/>
      <c r="F64" s="59"/>
      <c r="G64" s="59"/>
      <c r="H64" s="59"/>
      <c r="I64" s="142"/>
      <c r="J64" s="59"/>
      <c r="K64" s="59"/>
      <c r="L64" s="60"/>
    </row>
    <row r="65" spans="2:12" s="1" customFormat="1" ht="36.9" customHeight="1">
      <c r="B65" s="40"/>
      <c r="C65" s="61" t="s">
        <v>114</v>
      </c>
      <c r="D65" s="62"/>
      <c r="E65" s="62"/>
      <c r="F65" s="62"/>
      <c r="G65" s="62"/>
      <c r="H65" s="62"/>
      <c r="I65" s="163"/>
      <c r="J65" s="62"/>
      <c r="K65" s="62"/>
      <c r="L65" s="60"/>
    </row>
    <row r="66" spans="2:12" s="1" customFormat="1" ht="6.9" customHeight="1">
      <c r="B66" s="40"/>
      <c r="C66" s="62"/>
      <c r="D66" s="62"/>
      <c r="E66" s="62"/>
      <c r="F66" s="62"/>
      <c r="G66" s="62"/>
      <c r="H66" s="62"/>
      <c r="I66" s="163"/>
      <c r="J66" s="62"/>
      <c r="K66" s="62"/>
      <c r="L66" s="60"/>
    </row>
    <row r="67" spans="2:12" s="1" customFormat="1" ht="14.4" customHeight="1">
      <c r="B67" s="40"/>
      <c r="C67" s="64" t="s">
        <v>18</v>
      </c>
      <c r="D67" s="62"/>
      <c r="E67" s="62"/>
      <c r="F67" s="62"/>
      <c r="G67" s="62"/>
      <c r="H67" s="62"/>
      <c r="I67" s="163"/>
      <c r="J67" s="62"/>
      <c r="K67" s="62"/>
      <c r="L67" s="60"/>
    </row>
    <row r="68" spans="2:12" s="1" customFormat="1" ht="20.4" customHeight="1">
      <c r="B68" s="40"/>
      <c r="C68" s="62"/>
      <c r="D68" s="62"/>
      <c r="E68" s="368" t="str">
        <f>E7</f>
        <v>ZŠ a MŠ Kosmonautů 177-TĚLOCVIČNA VÝMĚNA OKEN ZA PLASTOVÁ</v>
      </c>
      <c r="F68" s="369"/>
      <c r="G68" s="369"/>
      <c r="H68" s="369"/>
      <c r="I68" s="163"/>
      <c r="J68" s="62"/>
      <c r="K68" s="62"/>
      <c r="L68" s="60"/>
    </row>
    <row r="69" spans="2:12" s="1" customFormat="1" ht="14.4" customHeight="1">
      <c r="B69" s="40"/>
      <c r="C69" s="64" t="s">
        <v>94</v>
      </c>
      <c r="D69" s="62"/>
      <c r="E69" s="62"/>
      <c r="F69" s="62"/>
      <c r="G69" s="62"/>
      <c r="H69" s="62"/>
      <c r="I69" s="163"/>
      <c r="J69" s="62"/>
      <c r="K69" s="62"/>
      <c r="L69" s="60"/>
    </row>
    <row r="70" spans="2:12" s="1" customFormat="1" ht="22.2" customHeight="1">
      <c r="B70" s="40"/>
      <c r="C70" s="62"/>
      <c r="D70" s="62"/>
      <c r="E70" s="336" t="str">
        <f>E9</f>
        <v>2 - VEDLEJŠÍ ROZPOČTOVÉ NÁKLADY</v>
      </c>
      <c r="F70" s="370"/>
      <c r="G70" s="370"/>
      <c r="H70" s="370"/>
      <c r="I70" s="163"/>
      <c r="J70" s="62"/>
      <c r="K70" s="62"/>
      <c r="L70" s="60"/>
    </row>
    <row r="71" spans="2:12" s="1" customFormat="1" ht="6.9" customHeight="1">
      <c r="B71" s="40"/>
      <c r="C71" s="62"/>
      <c r="D71" s="62"/>
      <c r="E71" s="62"/>
      <c r="F71" s="62"/>
      <c r="G71" s="62"/>
      <c r="H71" s="62"/>
      <c r="I71" s="163"/>
      <c r="J71" s="62"/>
      <c r="K71" s="62"/>
      <c r="L71" s="60"/>
    </row>
    <row r="72" spans="2:12" s="1" customFormat="1" ht="18" customHeight="1">
      <c r="B72" s="40"/>
      <c r="C72" s="64" t="s">
        <v>24</v>
      </c>
      <c r="D72" s="62"/>
      <c r="E72" s="62"/>
      <c r="F72" s="164" t="str">
        <f>F12</f>
        <v>DĚČÍN BŘEZINY</v>
      </c>
      <c r="G72" s="62"/>
      <c r="H72" s="62"/>
      <c r="I72" s="165" t="s">
        <v>26</v>
      </c>
      <c r="J72" s="72" t="str">
        <f>IF(J12="","",J12)</f>
        <v>19.4.2017</v>
      </c>
      <c r="K72" s="62"/>
      <c r="L72" s="60"/>
    </row>
    <row r="73" spans="2:12" s="1" customFormat="1" ht="6.9" customHeight="1">
      <c r="B73" s="40"/>
      <c r="C73" s="62"/>
      <c r="D73" s="62"/>
      <c r="E73" s="62"/>
      <c r="F73" s="62"/>
      <c r="G73" s="62"/>
      <c r="H73" s="62"/>
      <c r="I73" s="163"/>
      <c r="J73" s="62"/>
      <c r="K73" s="62"/>
      <c r="L73" s="60"/>
    </row>
    <row r="74" spans="2:12" s="1" customFormat="1" ht="13.2">
      <c r="B74" s="40"/>
      <c r="C74" s="64" t="s">
        <v>30</v>
      </c>
      <c r="D74" s="62"/>
      <c r="E74" s="62"/>
      <c r="F74" s="164" t="str">
        <f>E15</f>
        <v>ZŠ a MŠ Kosmonautů 177, Děčín 27</v>
      </c>
      <c r="G74" s="62"/>
      <c r="H74" s="62"/>
      <c r="I74" s="165" t="s">
        <v>37</v>
      </c>
      <c r="J74" s="164" t="str">
        <f>E21</f>
        <v xml:space="preserve"> </v>
      </c>
      <c r="K74" s="62"/>
      <c r="L74" s="60"/>
    </row>
    <row r="75" spans="2:12" s="1" customFormat="1" ht="14.4" customHeight="1">
      <c r="B75" s="40"/>
      <c r="C75" s="64" t="s">
        <v>35</v>
      </c>
      <c r="D75" s="62"/>
      <c r="E75" s="62"/>
      <c r="F75" s="164" t="str">
        <f>IF(E18="","",E18)</f>
        <v/>
      </c>
      <c r="G75" s="62"/>
      <c r="H75" s="62"/>
      <c r="I75" s="163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3"/>
      <c r="J76" s="62"/>
      <c r="K76" s="62"/>
      <c r="L76" s="60"/>
    </row>
    <row r="77" spans="2:20" s="9" customFormat="1" ht="29.25" customHeight="1">
      <c r="B77" s="166"/>
      <c r="C77" s="167" t="s">
        <v>115</v>
      </c>
      <c r="D77" s="168" t="s">
        <v>61</v>
      </c>
      <c r="E77" s="168" t="s">
        <v>57</v>
      </c>
      <c r="F77" s="168" t="s">
        <v>116</v>
      </c>
      <c r="G77" s="168" t="s">
        <v>117</v>
      </c>
      <c r="H77" s="168" t="s">
        <v>118</v>
      </c>
      <c r="I77" s="169" t="s">
        <v>119</v>
      </c>
      <c r="J77" s="168" t="s">
        <v>98</v>
      </c>
      <c r="K77" s="170" t="s">
        <v>120</v>
      </c>
      <c r="L77" s="171"/>
      <c r="M77" s="80" t="s">
        <v>121</v>
      </c>
      <c r="N77" s="81" t="s">
        <v>46</v>
      </c>
      <c r="O77" s="81" t="s">
        <v>122</v>
      </c>
      <c r="P77" s="81" t="s">
        <v>123</v>
      </c>
      <c r="Q77" s="81" t="s">
        <v>124</v>
      </c>
      <c r="R77" s="81" t="s">
        <v>125</v>
      </c>
      <c r="S77" s="81" t="s">
        <v>126</v>
      </c>
      <c r="T77" s="82" t="s">
        <v>127</v>
      </c>
    </row>
    <row r="78" spans="2:63" s="1" customFormat="1" ht="29.25" customHeight="1">
      <c r="B78" s="40"/>
      <c r="C78" s="86" t="s">
        <v>99</v>
      </c>
      <c r="D78" s="62"/>
      <c r="E78" s="62"/>
      <c r="F78" s="62"/>
      <c r="G78" s="62"/>
      <c r="H78" s="62"/>
      <c r="I78" s="163"/>
      <c r="J78" s="172">
        <f>BK78</f>
        <v>0</v>
      </c>
      <c r="K78" s="62"/>
      <c r="L78" s="60"/>
      <c r="M78" s="83"/>
      <c r="N78" s="84"/>
      <c r="O78" s="84"/>
      <c r="P78" s="173">
        <f>P79</f>
        <v>0</v>
      </c>
      <c r="Q78" s="84"/>
      <c r="R78" s="173">
        <f>R79</f>
        <v>0</v>
      </c>
      <c r="S78" s="84"/>
      <c r="T78" s="174">
        <f>T79</f>
        <v>0</v>
      </c>
      <c r="AT78" s="22" t="s">
        <v>75</v>
      </c>
      <c r="AU78" s="22" t="s">
        <v>100</v>
      </c>
      <c r="BK78" s="175">
        <f>BK79</f>
        <v>0</v>
      </c>
    </row>
    <row r="79" spans="2:63" s="10" customFormat="1" ht="37.35" customHeight="1">
      <c r="B79" s="176"/>
      <c r="C79" s="177"/>
      <c r="D79" s="178" t="s">
        <v>75</v>
      </c>
      <c r="E79" s="179" t="s">
        <v>310</v>
      </c>
      <c r="F79" s="179" t="s">
        <v>311</v>
      </c>
      <c r="G79" s="177"/>
      <c r="H79" s="177"/>
      <c r="I79" s="180"/>
      <c r="J79" s="181">
        <f>BK79</f>
        <v>0</v>
      </c>
      <c r="K79" s="177"/>
      <c r="L79" s="182"/>
      <c r="M79" s="183"/>
      <c r="N79" s="184"/>
      <c r="O79" s="184"/>
      <c r="P79" s="185">
        <f>P80</f>
        <v>0</v>
      </c>
      <c r="Q79" s="184"/>
      <c r="R79" s="185">
        <f>R80</f>
        <v>0</v>
      </c>
      <c r="S79" s="184"/>
      <c r="T79" s="186">
        <f>T80</f>
        <v>0</v>
      </c>
      <c r="AR79" s="187" t="s">
        <v>162</v>
      </c>
      <c r="AT79" s="188" t="s">
        <v>75</v>
      </c>
      <c r="AU79" s="188" t="s">
        <v>76</v>
      </c>
      <c r="AY79" s="187" t="s">
        <v>130</v>
      </c>
      <c r="BK79" s="189">
        <f>BK80</f>
        <v>0</v>
      </c>
    </row>
    <row r="80" spans="2:63" s="10" customFormat="1" ht="19.95" customHeight="1">
      <c r="B80" s="176"/>
      <c r="C80" s="177"/>
      <c r="D80" s="192" t="s">
        <v>75</v>
      </c>
      <c r="E80" s="193" t="s">
        <v>312</v>
      </c>
      <c r="F80" s="193" t="s">
        <v>313</v>
      </c>
      <c r="G80" s="177"/>
      <c r="H80" s="177"/>
      <c r="I80" s="180"/>
      <c r="J80" s="194">
        <f>BK80</f>
        <v>0</v>
      </c>
      <c r="K80" s="177"/>
      <c r="L80" s="182"/>
      <c r="M80" s="183"/>
      <c r="N80" s="184"/>
      <c r="O80" s="184"/>
      <c r="P80" s="185">
        <f>P81</f>
        <v>0</v>
      </c>
      <c r="Q80" s="184"/>
      <c r="R80" s="185">
        <f>R81</f>
        <v>0</v>
      </c>
      <c r="S80" s="184"/>
      <c r="T80" s="186">
        <f>T81</f>
        <v>0</v>
      </c>
      <c r="AR80" s="187" t="s">
        <v>162</v>
      </c>
      <c r="AT80" s="188" t="s">
        <v>75</v>
      </c>
      <c r="AU80" s="188" t="s">
        <v>81</v>
      </c>
      <c r="AY80" s="187" t="s">
        <v>130</v>
      </c>
      <c r="BK80" s="189">
        <f>BK81</f>
        <v>0</v>
      </c>
    </row>
    <row r="81" spans="2:65" s="1" customFormat="1" ht="20.4" customHeight="1">
      <c r="B81" s="40"/>
      <c r="C81" s="195" t="s">
        <v>81</v>
      </c>
      <c r="D81" s="195" t="s">
        <v>135</v>
      </c>
      <c r="E81" s="196" t="s">
        <v>314</v>
      </c>
      <c r="F81" s="197" t="s">
        <v>315</v>
      </c>
      <c r="G81" s="198" t="s">
        <v>240</v>
      </c>
      <c r="H81" s="234"/>
      <c r="I81" s="200">
        <v>2</v>
      </c>
      <c r="J81" s="201">
        <f>ROUND(I81*H81,2)</f>
        <v>0</v>
      </c>
      <c r="K81" s="197" t="s">
        <v>139</v>
      </c>
      <c r="L81" s="60"/>
      <c r="M81" s="202" t="s">
        <v>32</v>
      </c>
      <c r="N81" s="248" t="s">
        <v>47</v>
      </c>
      <c r="O81" s="249"/>
      <c r="P81" s="250">
        <f>O81*H81</f>
        <v>0</v>
      </c>
      <c r="Q81" s="250">
        <v>0</v>
      </c>
      <c r="R81" s="250">
        <f>Q81*H81</f>
        <v>0</v>
      </c>
      <c r="S81" s="250">
        <v>0</v>
      </c>
      <c r="T81" s="251">
        <f>S81*H81</f>
        <v>0</v>
      </c>
      <c r="AR81" s="22" t="s">
        <v>316</v>
      </c>
      <c r="AT81" s="22" t="s">
        <v>135</v>
      </c>
      <c r="AU81" s="22" t="s">
        <v>85</v>
      </c>
      <c r="AY81" s="22" t="s">
        <v>130</v>
      </c>
      <c r="BE81" s="206">
        <f>IF(N81="základní",J81,0)</f>
        <v>0</v>
      </c>
      <c r="BF81" s="206">
        <f>IF(N81="snížená",J81,0)</f>
        <v>0</v>
      </c>
      <c r="BG81" s="206">
        <f>IF(N81="zákl. přenesená",J81,0)</f>
        <v>0</v>
      </c>
      <c r="BH81" s="206">
        <f>IF(N81="sníž. přenesená",J81,0)</f>
        <v>0</v>
      </c>
      <c r="BI81" s="206">
        <f>IF(N81="nulová",J81,0)</f>
        <v>0</v>
      </c>
      <c r="BJ81" s="22" t="s">
        <v>81</v>
      </c>
      <c r="BK81" s="206">
        <f>ROUND(I81*H81,2)</f>
        <v>0</v>
      </c>
      <c r="BL81" s="22" t="s">
        <v>316</v>
      </c>
      <c r="BM81" s="22" t="s">
        <v>317</v>
      </c>
    </row>
    <row r="82" spans="2:12" s="1" customFormat="1" ht="6.9" customHeight="1">
      <c r="B82" s="55"/>
      <c r="C82" s="56"/>
      <c r="D82" s="56"/>
      <c r="E82" s="56"/>
      <c r="F82" s="56"/>
      <c r="G82" s="56"/>
      <c r="H82" s="56"/>
      <c r="I82" s="139"/>
      <c r="J82" s="56"/>
      <c r="K82" s="56"/>
      <c r="L82" s="60"/>
    </row>
  </sheetData>
  <sheetProtection algorithmName="SHA-512" hashValue="FXNgQNv8U4wRxbtg2XacM6C77aZw5gCiOLrWv4Vu9q9RJfbZ4U4hLAoiJytwQWxAWxzAwnpaEJEOvMTf/6u97Q==" saltValue="E5Ym85P8SxBPX28L6ju3CQ==" spinCount="100000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2" customWidth="1"/>
    <col min="2" max="2" width="1.66796875" style="252" customWidth="1"/>
    <col min="3" max="4" width="5" style="252" customWidth="1"/>
    <col min="5" max="5" width="11.66015625" style="252" customWidth="1"/>
    <col min="6" max="6" width="9.16015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796875" style="252" customWidth="1"/>
  </cols>
  <sheetData>
    <row r="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3" customFormat="1" ht="45" customHeight="1">
      <c r="B3" s="256"/>
      <c r="C3" s="377" t="s">
        <v>318</v>
      </c>
      <c r="D3" s="377"/>
      <c r="E3" s="377"/>
      <c r="F3" s="377"/>
      <c r="G3" s="377"/>
      <c r="H3" s="377"/>
      <c r="I3" s="377"/>
      <c r="J3" s="377"/>
      <c r="K3" s="257"/>
    </row>
    <row r="4" spans="2:11" ht="25.5" customHeight="1">
      <c r="B4" s="258"/>
      <c r="C4" s="378" t="s">
        <v>319</v>
      </c>
      <c r="D4" s="378"/>
      <c r="E4" s="378"/>
      <c r="F4" s="378"/>
      <c r="G4" s="378"/>
      <c r="H4" s="378"/>
      <c r="I4" s="378"/>
      <c r="J4" s="378"/>
      <c r="K4" s="259"/>
    </row>
    <row r="5" spans="2:1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ht="15" customHeight="1">
      <c r="B6" s="258"/>
      <c r="C6" s="376" t="s">
        <v>320</v>
      </c>
      <c r="D6" s="376"/>
      <c r="E6" s="376"/>
      <c r="F6" s="376"/>
      <c r="G6" s="376"/>
      <c r="H6" s="376"/>
      <c r="I6" s="376"/>
      <c r="J6" s="376"/>
      <c r="K6" s="259"/>
    </row>
    <row r="7" spans="2:11" ht="15" customHeight="1">
      <c r="B7" s="262"/>
      <c r="C7" s="376" t="s">
        <v>321</v>
      </c>
      <c r="D7" s="376"/>
      <c r="E7" s="376"/>
      <c r="F7" s="376"/>
      <c r="G7" s="376"/>
      <c r="H7" s="376"/>
      <c r="I7" s="376"/>
      <c r="J7" s="376"/>
      <c r="K7" s="259"/>
    </row>
    <row r="8" spans="2:1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ht="15" customHeight="1">
      <c r="B9" s="262"/>
      <c r="C9" s="376" t="s">
        <v>322</v>
      </c>
      <c r="D9" s="376"/>
      <c r="E9" s="376"/>
      <c r="F9" s="376"/>
      <c r="G9" s="376"/>
      <c r="H9" s="376"/>
      <c r="I9" s="376"/>
      <c r="J9" s="376"/>
      <c r="K9" s="259"/>
    </row>
    <row r="10" spans="2:11" ht="15" customHeight="1">
      <c r="B10" s="262"/>
      <c r="C10" s="261"/>
      <c r="D10" s="376" t="s">
        <v>323</v>
      </c>
      <c r="E10" s="376"/>
      <c r="F10" s="376"/>
      <c r="G10" s="376"/>
      <c r="H10" s="376"/>
      <c r="I10" s="376"/>
      <c r="J10" s="376"/>
      <c r="K10" s="259"/>
    </row>
    <row r="11" spans="2:11" ht="15" customHeight="1">
      <c r="B11" s="262"/>
      <c r="C11" s="263"/>
      <c r="D11" s="376" t="s">
        <v>324</v>
      </c>
      <c r="E11" s="376"/>
      <c r="F11" s="376"/>
      <c r="G11" s="376"/>
      <c r="H11" s="376"/>
      <c r="I11" s="376"/>
      <c r="J11" s="376"/>
      <c r="K11" s="259"/>
    </row>
    <row r="12" spans="2:11" ht="12.75" customHeight="1">
      <c r="B12" s="262"/>
      <c r="C12" s="263"/>
      <c r="D12" s="263"/>
      <c r="E12" s="263"/>
      <c r="F12" s="263"/>
      <c r="G12" s="263"/>
      <c r="H12" s="263"/>
      <c r="I12" s="263"/>
      <c r="J12" s="263"/>
      <c r="K12" s="259"/>
    </row>
    <row r="13" spans="2:11" ht="15" customHeight="1">
      <c r="B13" s="262"/>
      <c r="C13" s="263"/>
      <c r="D13" s="376" t="s">
        <v>325</v>
      </c>
      <c r="E13" s="376"/>
      <c r="F13" s="376"/>
      <c r="G13" s="376"/>
      <c r="H13" s="376"/>
      <c r="I13" s="376"/>
      <c r="J13" s="376"/>
      <c r="K13" s="259"/>
    </row>
    <row r="14" spans="2:11" ht="15" customHeight="1">
      <c r="B14" s="262"/>
      <c r="C14" s="263"/>
      <c r="D14" s="376" t="s">
        <v>326</v>
      </c>
      <c r="E14" s="376"/>
      <c r="F14" s="376"/>
      <c r="G14" s="376"/>
      <c r="H14" s="376"/>
      <c r="I14" s="376"/>
      <c r="J14" s="376"/>
      <c r="K14" s="259"/>
    </row>
    <row r="15" spans="2:11" ht="15" customHeight="1">
      <c r="B15" s="262"/>
      <c r="C15" s="263"/>
      <c r="D15" s="376" t="s">
        <v>327</v>
      </c>
      <c r="E15" s="376"/>
      <c r="F15" s="376"/>
      <c r="G15" s="376"/>
      <c r="H15" s="376"/>
      <c r="I15" s="376"/>
      <c r="J15" s="376"/>
      <c r="K15" s="259"/>
    </row>
    <row r="16" spans="2:11" ht="15" customHeight="1">
      <c r="B16" s="262"/>
      <c r="C16" s="263"/>
      <c r="D16" s="263"/>
      <c r="E16" s="264" t="s">
        <v>83</v>
      </c>
      <c r="F16" s="376" t="s">
        <v>328</v>
      </c>
      <c r="G16" s="376"/>
      <c r="H16" s="376"/>
      <c r="I16" s="376"/>
      <c r="J16" s="376"/>
      <c r="K16" s="259"/>
    </row>
    <row r="17" spans="2:11" ht="15" customHeight="1">
      <c r="B17" s="262"/>
      <c r="C17" s="263"/>
      <c r="D17" s="263"/>
      <c r="E17" s="264" t="s">
        <v>329</v>
      </c>
      <c r="F17" s="376" t="s">
        <v>330</v>
      </c>
      <c r="G17" s="376"/>
      <c r="H17" s="376"/>
      <c r="I17" s="376"/>
      <c r="J17" s="376"/>
      <c r="K17" s="259"/>
    </row>
    <row r="18" spans="2:11" ht="15" customHeight="1">
      <c r="B18" s="262"/>
      <c r="C18" s="263"/>
      <c r="D18" s="263"/>
      <c r="E18" s="264" t="s">
        <v>331</v>
      </c>
      <c r="F18" s="376" t="s">
        <v>332</v>
      </c>
      <c r="G18" s="376"/>
      <c r="H18" s="376"/>
      <c r="I18" s="376"/>
      <c r="J18" s="376"/>
      <c r="K18" s="259"/>
    </row>
    <row r="19" spans="2:11" ht="15" customHeight="1">
      <c r="B19" s="262"/>
      <c r="C19" s="263"/>
      <c r="D19" s="263"/>
      <c r="E19" s="264" t="s">
        <v>333</v>
      </c>
      <c r="F19" s="376" t="s">
        <v>334</v>
      </c>
      <c r="G19" s="376"/>
      <c r="H19" s="376"/>
      <c r="I19" s="376"/>
      <c r="J19" s="376"/>
      <c r="K19" s="259"/>
    </row>
    <row r="20" spans="2:11" ht="15" customHeight="1">
      <c r="B20" s="262"/>
      <c r="C20" s="263"/>
      <c r="D20" s="263"/>
      <c r="E20" s="264" t="s">
        <v>335</v>
      </c>
      <c r="F20" s="376" t="s">
        <v>336</v>
      </c>
      <c r="G20" s="376"/>
      <c r="H20" s="376"/>
      <c r="I20" s="376"/>
      <c r="J20" s="376"/>
      <c r="K20" s="259"/>
    </row>
    <row r="21" spans="2:11" ht="15" customHeight="1">
      <c r="B21" s="262"/>
      <c r="C21" s="263"/>
      <c r="D21" s="263"/>
      <c r="E21" s="264" t="s">
        <v>337</v>
      </c>
      <c r="F21" s="376" t="s">
        <v>338</v>
      </c>
      <c r="G21" s="376"/>
      <c r="H21" s="376"/>
      <c r="I21" s="376"/>
      <c r="J21" s="376"/>
      <c r="K21" s="259"/>
    </row>
    <row r="22" spans="2:11" ht="12.75" customHeight="1">
      <c r="B22" s="262"/>
      <c r="C22" s="263"/>
      <c r="D22" s="263"/>
      <c r="E22" s="263"/>
      <c r="F22" s="263"/>
      <c r="G22" s="263"/>
      <c r="H22" s="263"/>
      <c r="I22" s="263"/>
      <c r="J22" s="263"/>
      <c r="K22" s="259"/>
    </row>
    <row r="23" spans="2:11" ht="15" customHeight="1">
      <c r="B23" s="262"/>
      <c r="C23" s="376" t="s">
        <v>339</v>
      </c>
      <c r="D23" s="376"/>
      <c r="E23" s="376"/>
      <c r="F23" s="376"/>
      <c r="G23" s="376"/>
      <c r="H23" s="376"/>
      <c r="I23" s="376"/>
      <c r="J23" s="376"/>
      <c r="K23" s="259"/>
    </row>
    <row r="24" spans="2:11" ht="15" customHeight="1">
      <c r="B24" s="262"/>
      <c r="C24" s="376" t="s">
        <v>340</v>
      </c>
      <c r="D24" s="376"/>
      <c r="E24" s="376"/>
      <c r="F24" s="376"/>
      <c r="G24" s="376"/>
      <c r="H24" s="376"/>
      <c r="I24" s="376"/>
      <c r="J24" s="376"/>
      <c r="K24" s="259"/>
    </row>
    <row r="25" spans="2:11" ht="15" customHeight="1">
      <c r="B25" s="262"/>
      <c r="C25" s="261"/>
      <c r="D25" s="376" t="s">
        <v>341</v>
      </c>
      <c r="E25" s="376"/>
      <c r="F25" s="376"/>
      <c r="G25" s="376"/>
      <c r="H25" s="376"/>
      <c r="I25" s="376"/>
      <c r="J25" s="376"/>
      <c r="K25" s="259"/>
    </row>
    <row r="26" spans="2:11" ht="15" customHeight="1">
      <c r="B26" s="262"/>
      <c r="C26" s="263"/>
      <c r="D26" s="376" t="s">
        <v>342</v>
      </c>
      <c r="E26" s="376"/>
      <c r="F26" s="376"/>
      <c r="G26" s="376"/>
      <c r="H26" s="376"/>
      <c r="I26" s="376"/>
      <c r="J26" s="376"/>
      <c r="K26" s="259"/>
    </row>
    <row r="27" spans="2:11" ht="12.75" customHeight="1">
      <c r="B27" s="262"/>
      <c r="C27" s="263"/>
      <c r="D27" s="263"/>
      <c r="E27" s="263"/>
      <c r="F27" s="263"/>
      <c r="G27" s="263"/>
      <c r="H27" s="263"/>
      <c r="I27" s="263"/>
      <c r="J27" s="263"/>
      <c r="K27" s="259"/>
    </row>
    <row r="28" spans="2:11" ht="15" customHeight="1">
      <c r="B28" s="262"/>
      <c r="C28" s="263"/>
      <c r="D28" s="376" t="s">
        <v>343</v>
      </c>
      <c r="E28" s="376"/>
      <c r="F28" s="376"/>
      <c r="G28" s="376"/>
      <c r="H28" s="376"/>
      <c r="I28" s="376"/>
      <c r="J28" s="376"/>
      <c r="K28" s="259"/>
    </row>
    <row r="29" spans="2:11" ht="15" customHeight="1">
      <c r="B29" s="262"/>
      <c r="C29" s="263"/>
      <c r="D29" s="376" t="s">
        <v>344</v>
      </c>
      <c r="E29" s="376"/>
      <c r="F29" s="376"/>
      <c r="G29" s="376"/>
      <c r="H29" s="376"/>
      <c r="I29" s="376"/>
      <c r="J29" s="376"/>
      <c r="K29" s="259"/>
    </row>
    <row r="30" spans="2:11" ht="12.75" customHeight="1">
      <c r="B30" s="262"/>
      <c r="C30" s="263"/>
      <c r="D30" s="263"/>
      <c r="E30" s="263"/>
      <c r="F30" s="263"/>
      <c r="G30" s="263"/>
      <c r="H30" s="263"/>
      <c r="I30" s="263"/>
      <c r="J30" s="263"/>
      <c r="K30" s="259"/>
    </row>
    <row r="31" spans="2:11" ht="15" customHeight="1">
      <c r="B31" s="262"/>
      <c r="C31" s="263"/>
      <c r="D31" s="376" t="s">
        <v>345</v>
      </c>
      <c r="E31" s="376"/>
      <c r="F31" s="376"/>
      <c r="G31" s="376"/>
      <c r="H31" s="376"/>
      <c r="I31" s="376"/>
      <c r="J31" s="376"/>
      <c r="K31" s="259"/>
    </row>
    <row r="32" spans="2:11" ht="15" customHeight="1">
      <c r="B32" s="262"/>
      <c r="C32" s="263"/>
      <c r="D32" s="376" t="s">
        <v>346</v>
      </c>
      <c r="E32" s="376"/>
      <c r="F32" s="376"/>
      <c r="G32" s="376"/>
      <c r="H32" s="376"/>
      <c r="I32" s="376"/>
      <c r="J32" s="376"/>
      <c r="K32" s="259"/>
    </row>
    <row r="33" spans="2:11" ht="15" customHeight="1">
      <c r="B33" s="262"/>
      <c r="C33" s="263"/>
      <c r="D33" s="376" t="s">
        <v>347</v>
      </c>
      <c r="E33" s="376"/>
      <c r="F33" s="376"/>
      <c r="G33" s="376"/>
      <c r="H33" s="376"/>
      <c r="I33" s="376"/>
      <c r="J33" s="376"/>
      <c r="K33" s="259"/>
    </row>
    <row r="34" spans="2:11" ht="15" customHeight="1">
      <c r="B34" s="262"/>
      <c r="C34" s="263"/>
      <c r="D34" s="261"/>
      <c r="E34" s="265" t="s">
        <v>115</v>
      </c>
      <c r="F34" s="261"/>
      <c r="G34" s="376" t="s">
        <v>348</v>
      </c>
      <c r="H34" s="376"/>
      <c r="I34" s="376"/>
      <c r="J34" s="376"/>
      <c r="K34" s="259"/>
    </row>
    <row r="35" spans="2:11" ht="30.75" customHeight="1">
      <c r="B35" s="262"/>
      <c r="C35" s="263"/>
      <c r="D35" s="261"/>
      <c r="E35" s="265" t="s">
        <v>349</v>
      </c>
      <c r="F35" s="261"/>
      <c r="G35" s="376" t="s">
        <v>350</v>
      </c>
      <c r="H35" s="376"/>
      <c r="I35" s="376"/>
      <c r="J35" s="376"/>
      <c r="K35" s="259"/>
    </row>
    <row r="36" spans="2:11" ht="15" customHeight="1">
      <c r="B36" s="262"/>
      <c r="C36" s="263"/>
      <c r="D36" s="261"/>
      <c r="E36" s="265" t="s">
        <v>57</v>
      </c>
      <c r="F36" s="261"/>
      <c r="G36" s="376" t="s">
        <v>351</v>
      </c>
      <c r="H36" s="376"/>
      <c r="I36" s="376"/>
      <c r="J36" s="376"/>
      <c r="K36" s="259"/>
    </row>
    <row r="37" spans="2:11" ht="15" customHeight="1">
      <c r="B37" s="262"/>
      <c r="C37" s="263"/>
      <c r="D37" s="261"/>
      <c r="E37" s="265" t="s">
        <v>116</v>
      </c>
      <c r="F37" s="261"/>
      <c r="G37" s="376" t="s">
        <v>352</v>
      </c>
      <c r="H37" s="376"/>
      <c r="I37" s="376"/>
      <c r="J37" s="376"/>
      <c r="K37" s="259"/>
    </row>
    <row r="38" spans="2:11" ht="15" customHeight="1">
      <c r="B38" s="262"/>
      <c r="C38" s="263"/>
      <c r="D38" s="261"/>
      <c r="E38" s="265" t="s">
        <v>117</v>
      </c>
      <c r="F38" s="261"/>
      <c r="G38" s="376" t="s">
        <v>353</v>
      </c>
      <c r="H38" s="376"/>
      <c r="I38" s="376"/>
      <c r="J38" s="376"/>
      <c r="K38" s="259"/>
    </row>
    <row r="39" spans="2:11" ht="15" customHeight="1">
      <c r="B39" s="262"/>
      <c r="C39" s="263"/>
      <c r="D39" s="261"/>
      <c r="E39" s="265" t="s">
        <v>118</v>
      </c>
      <c r="F39" s="261"/>
      <c r="G39" s="376" t="s">
        <v>354</v>
      </c>
      <c r="H39" s="376"/>
      <c r="I39" s="376"/>
      <c r="J39" s="376"/>
      <c r="K39" s="259"/>
    </row>
    <row r="40" spans="2:11" ht="15" customHeight="1">
      <c r="B40" s="262"/>
      <c r="C40" s="263"/>
      <c r="D40" s="261"/>
      <c r="E40" s="265" t="s">
        <v>355</v>
      </c>
      <c r="F40" s="261"/>
      <c r="G40" s="376" t="s">
        <v>356</v>
      </c>
      <c r="H40" s="376"/>
      <c r="I40" s="376"/>
      <c r="J40" s="376"/>
      <c r="K40" s="259"/>
    </row>
    <row r="41" spans="2:11" ht="15" customHeight="1">
      <c r="B41" s="262"/>
      <c r="C41" s="263"/>
      <c r="D41" s="261"/>
      <c r="E41" s="265"/>
      <c r="F41" s="261"/>
      <c r="G41" s="376" t="s">
        <v>357</v>
      </c>
      <c r="H41" s="376"/>
      <c r="I41" s="376"/>
      <c r="J41" s="376"/>
      <c r="K41" s="259"/>
    </row>
    <row r="42" spans="2:11" ht="15" customHeight="1">
      <c r="B42" s="262"/>
      <c r="C42" s="263"/>
      <c r="D42" s="261"/>
      <c r="E42" s="265" t="s">
        <v>358</v>
      </c>
      <c r="F42" s="261"/>
      <c r="G42" s="376" t="s">
        <v>359</v>
      </c>
      <c r="H42" s="376"/>
      <c r="I42" s="376"/>
      <c r="J42" s="376"/>
      <c r="K42" s="259"/>
    </row>
    <row r="43" spans="2:11" ht="15" customHeight="1">
      <c r="B43" s="262"/>
      <c r="C43" s="263"/>
      <c r="D43" s="261"/>
      <c r="E43" s="265" t="s">
        <v>120</v>
      </c>
      <c r="F43" s="261"/>
      <c r="G43" s="376" t="s">
        <v>360</v>
      </c>
      <c r="H43" s="376"/>
      <c r="I43" s="376"/>
      <c r="J43" s="376"/>
      <c r="K43" s="259"/>
    </row>
    <row r="44" spans="2:11" ht="12.75" customHeight="1">
      <c r="B44" s="262"/>
      <c r="C44" s="263"/>
      <c r="D44" s="261"/>
      <c r="E44" s="261"/>
      <c r="F44" s="261"/>
      <c r="G44" s="261"/>
      <c r="H44" s="261"/>
      <c r="I44" s="261"/>
      <c r="J44" s="261"/>
      <c r="K44" s="259"/>
    </row>
    <row r="45" spans="2:11" ht="15" customHeight="1">
      <c r="B45" s="262"/>
      <c r="C45" s="263"/>
      <c r="D45" s="376" t="s">
        <v>361</v>
      </c>
      <c r="E45" s="376"/>
      <c r="F45" s="376"/>
      <c r="G45" s="376"/>
      <c r="H45" s="376"/>
      <c r="I45" s="376"/>
      <c r="J45" s="376"/>
      <c r="K45" s="259"/>
    </row>
    <row r="46" spans="2:11" ht="15" customHeight="1">
      <c r="B46" s="262"/>
      <c r="C46" s="263"/>
      <c r="D46" s="263"/>
      <c r="E46" s="376" t="s">
        <v>362</v>
      </c>
      <c r="F46" s="376"/>
      <c r="G46" s="376"/>
      <c r="H46" s="376"/>
      <c r="I46" s="376"/>
      <c r="J46" s="376"/>
      <c r="K46" s="259"/>
    </row>
    <row r="47" spans="2:11" ht="15" customHeight="1">
      <c r="B47" s="262"/>
      <c r="C47" s="263"/>
      <c r="D47" s="263"/>
      <c r="E47" s="376" t="s">
        <v>363</v>
      </c>
      <c r="F47" s="376"/>
      <c r="G47" s="376"/>
      <c r="H47" s="376"/>
      <c r="I47" s="376"/>
      <c r="J47" s="376"/>
      <c r="K47" s="259"/>
    </row>
    <row r="48" spans="2:11" ht="15" customHeight="1">
      <c r="B48" s="262"/>
      <c r="C48" s="263"/>
      <c r="D48" s="263"/>
      <c r="E48" s="376" t="s">
        <v>364</v>
      </c>
      <c r="F48" s="376"/>
      <c r="G48" s="376"/>
      <c r="H48" s="376"/>
      <c r="I48" s="376"/>
      <c r="J48" s="376"/>
      <c r="K48" s="259"/>
    </row>
    <row r="49" spans="2:11" ht="15" customHeight="1">
      <c r="B49" s="262"/>
      <c r="C49" s="263"/>
      <c r="D49" s="376" t="s">
        <v>365</v>
      </c>
      <c r="E49" s="376"/>
      <c r="F49" s="376"/>
      <c r="G49" s="376"/>
      <c r="H49" s="376"/>
      <c r="I49" s="376"/>
      <c r="J49" s="376"/>
      <c r="K49" s="259"/>
    </row>
    <row r="50" spans="2:11" ht="25.5" customHeight="1">
      <c r="B50" s="258"/>
      <c r="C50" s="378" t="s">
        <v>366</v>
      </c>
      <c r="D50" s="378"/>
      <c r="E50" s="378"/>
      <c r="F50" s="378"/>
      <c r="G50" s="378"/>
      <c r="H50" s="378"/>
      <c r="I50" s="378"/>
      <c r="J50" s="378"/>
      <c r="K50" s="259"/>
    </row>
    <row r="51" spans="2:11" ht="5.25" customHeight="1">
      <c r="B51" s="258"/>
      <c r="C51" s="260"/>
      <c r="D51" s="260"/>
      <c r="E51" s="260"/>
      <c r="F51" s="260"/>
      <c r="G51" s="260"/>
      <c r="H51" s="260"/>
      <c r="I51" s="260"/>
      <c r="J51" s="260"/>
      <c r="K51" s="259"/>
    </row>
    <row r="52" spans="2:11" ht="15" customHeight="1">
      <c r="B52" s="258"/>
      <c r="C52" s="376" t="s">
        <v>367</v>
      </c>
      <c r="D52" s="376"/>
      <c r="E52" s="376"/>
      <c r="F52" s="376"/>
      <c r="G52" s="376"/>
      <c r="H52" s="376"/>
      <c r="I52" s="376"/>
      <c r="J52" s="376"/>
      <c r="K52" s="259"/>
    </row>
    <row r="53" spans="2:11" ht="15" customHeight="1">
      <c r="B53" s="258"/>
      <c r="C53" s="376" t="s">
        <v>368</v>
      </c>
      <c r="D53" s="376"/>
      <c r="E53" s="376"/>
      <c r="F53" s="376"/>
      <c r="G53" s="376"/>
      <c r="H53" s="376"/>
      <c r="I53" s="376"/>
      <c r="J53" s="376"/>
      <c r="K53" s="259"/>
    </row>
    <row r="54" spans="2:11" ht="12.75" customHeight="1">
      <c r="B54" s="258"/>
      <c r="C54" s="261"/>
      <c r="D54" s="261"/>
      <c r="E54" s="261"/>
      <c r="F54" s="261"/>
      <c r="G54" s="261"/>
      <c r="H54" s="261"/>
      <c r="I54" s="261"/>
      <c r="J54" s="261"/>
      <c r="K54" s="259"/>
    </row>
    <row r="55" spans="2:11" ht="15" customHeight="1">
      <c r="B55" s="258"/>
      <c r="C55" s="376" t="s">
        <v>369</v>
      </c>
      <c r="D55" s="376"/>
      <c r="E55" s="376"/>
      <c r="F55" s="376"/>
      <c r="G55" s="376"/>
      <c r="H55" s="376"/>
      <c r="I55" s="376"/>
      <c r="J55" s="376"/>
      <c r="K55" s="259"/>
    </row>
    <row r="56" spans="2:11" ht="15" customHeight="1">
      <c r="B56" s="258"/>
      <c r="C56" s="263"/>
      <c r="D56" s="376" t="s">
        <v>370</v>
      </c>
      <c r="E56" s="376"/>
      <c r="F56" s="376"/>
      <c r="G56" s="376"/>
      <c r="H56" s="376"/>
      <c r="I56" s="376"/>
      <c r="J56" s="376"/>
      <c r="K56" s="259"/>
    </row>
    <row r="57" spans="2:11" ht="15" customHeight="1">
      <c r="B57" s="258"/>
      <c r="C57" s="263"/>
      <c r="D57" s="376" t="s">
        <v>371</v>
      </c>
      <c r="E57" s="376"/>
      <c r="F57" s="376"/>
      <c r="G57" s="376"/>
      <c r="H57" s="376"/>
      <c r="I57" s="376"/>
      <c r="J57" s="376"/>
      <c r="K57" s="259"/>
    </row>
    <row r="58" spans="2:11" ht="15" customHeight="1">
      <c r="B58" s="258"/>
      <c r="C58" s="263"/>
      <c r="D58" s="376" t="s">
        <v>372</v>
      </c>
      <c r="E58" s="376"/>
      <c r="F58" s="376"/>
      <c r="G58" s="376"/>
      <c r="H58" s="376"/>
      <c r="I58" s="376"/>
      <c r="J58" s="376"/>
      <c r="K58" s="259"/>
    </row>
    <row r="59" spans="2:11" ht="15" customHeight="1">
      <c r="B59" s="258"/>
      <c r="C59" s="263"/>
      <c r="D59" s="376" t="s">
        <v>373</v>
      </c>
      <c r="E59" s="376"/>
      <c r="F59" s="376"/>
      <c r="G59" s="376"/>
      <c r="H59" s="376"/>
      <c r="I59" s="376"/>
      <c r="J59" s="376"/>
      <c r="K59" s="259"/>
    </row>
    <row r="60" spans="2:11" ht="15" customHeight="1">
      <c r="B60" s="258"/>
      <c r="C60" s="263"/>
      <c r="D60" s="380" t="s">
        <v>374</v>
      </c>
      <c r="E60" s="380"/>
      <c r="F60" s="380"/>
      <c r="G60" s="380"/>
      <c r="H60" s="380"/>
      <c r="I60" s="380"/>
      <c r="J60" s="380"/>
      <c r="K60" s="259"/>
    </row>
    <row r="61" spans="2:11" ht="15" customHeight="1">
      <c r="B61" s="258"/>
      <c r="C61" s="263"/>
      <c r="D61" s="376" t="s">
        <v>375</v>
      </c>
      <c r="E61" s="376"/>
      <c r="F61" s="376"/>
      <c r="G61" s="376"/>
      <c r="H61" s="376"/>
      <c r="I61" s="376"/>
      <c r="J61" s="376"/>
      <c r="K61" s="259"/>
    </row>
    <row r="62" spans="2:11" ht="12.75" customHeight="1">
      <c r="B62" s="258"/>
      <c r="C62" s="263"/>
      <c r="D62" s="263"/>
      <c r="E62" s="266"/>
      <c r="F62" s="263"/>
      <c r="G62" s="263"/>
      <c r="H62" s="263"/>
      <c r="I62" s="263"/>
      <c r="J62" s="263"/>
      <c r="K62" s="259"/>
    </row>
    <row r="63" spans="2:11" ht="15" customHeight="1">
      <c r="B63" s="258"/>
      <c r="C63" s="263"/>
      <c r="D63" s="376" t="s">
        <v>376</v>
      </c>
      <c r="E63" s="376"/>
      <c r="F63" s="376"/>
      <c r="G63" s="376"/>
      <c r="H63" s="376"/>
      <c r="I63" s="376"/>
      <c r="J63" s="376"/>
      <c r="K63" s="259"/>
    </row>
    <row r="64" spans="2:11" ht="15" customHeight="1">
      <c r="B64" s="258"/>
      <c r="C64" s="263"/>
      <c r="D64" s="380" t="s">
        <v>377</v>
      </c>
      <c r="E64" s="380"/>
      <c r="F64" s="380"/>
      <c r="G64" s="380"/>
      <c r="H64" s="380"/>
      <c r="I64" s="380"/>
      <c r="J64" s="380"/>
      <c r="K64" s="259"/>
    </row>
    <row r="65" spans="2:11" ht="15" customHeight="1">
      <c r="B65" s="258"/>
      <c r="C65" s="263"/>
      <c r="D65" s="376" t="s">
        <v>378</v>
      </c>
      <c r="E65" s="376"/>
      <c r="F65" s="376"/>
      <c r="G65" s="376"/>
      <c r="H65" s="376"/>
      <c r="I65" s="376"/>
      <c r="J65" s="376"/>
      <c r="K65" s="259"/>
    </row>
    <row r="66" spans="2:11" ht="15" customHeight="1">
      <c r="B66" s="258"/>
      <c r="C66" s="263"/>
      <c r="D66" s="376" t="s">
        <v>379</v>
      </c>
      <c r="E66" s="376"/>
      <c r="F66" s="376"/>
      <c r="G66" s="376"/>
      <c r="H66" s="376"/>
      <c r="I66" s="376"/>
      <c r="J66" s="376"/>
      <c r="K66" s="259"/>
    </row>
    <row r="67" spans="2:11" ht="15" customHeight="1">
      <c r="B67" s="258"/>
      <c r="C67" s="263"/>
      <c r="D67" s="376" t="s">
        <v>380</v>
      </c>
      <c r="E67" s="376"/>
      <c r="F67" s="376"/>
      <c r="G67" s="376"/>
      <c r="H67" s="376"/>
      <c r="I67" s="376"/>
      <c r="J67" s="376"/>
      <c r="K67" s="259"/>
    </row>
    <row r="68" spans="2:11" ht="15" customHeight="1">
      <c r="B68" s="258"/>
      <c r="C68" s="263"/>
      <c r="D68" s="376" t="s">
        <v>381</v>
      </c>
      <c r="E68" s="376"/>
      <c r="F68" s="376"/>
      <c r="G68" s="376"/>
      <c r="H68" s="376"/>
      <c r="I68" s="376"/>
      <c r="J68" s="376"/>
      <c r="K68" s="259"/>
    </row>
    <row r="69" spans="2:11" ht="12.75" customHeight="1">
      <c r="B69" s="267"/>
      <c r="C69" s="268"/>
      <c r="D69" s="268"/>
      <c r="E69" s="268"/>
      <c r="F69" s="268"/>
      <c r="G69" s="268"/>
      <c r="H69" s="268"/>
      <c r="I69" s="268"/>
      <c r="J69" s="268"/>
      <c r="K69" s="269"/>
    </row>
    <row r="70" spans="2:11" ht="18.75" customHeight="1">
      <c r="B70" s="270"/>
      <c r="C70" s="270"/>
      <c r="D70" s="270"/>
      <c r="E70" s="270"/>
      <c r="F70" s="270"/>
      <c r="G70" s="270"/>
      <c r="H70" s="270"/>
      <c r="I70" s="270"/>
      <c r="J70" s="270"/>
      <c r="K70" s="271"/>
    </row>
    <row r="71" spans="2:11" ht="18.75" customHeight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</row>
    <row r="72" spans="2:11" ht="7.5" customHeight="1">
      <c r="B72" s="272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45" customHeight="1">
      <c r="B73" s="275"/>
      <c r="C73" s="381" t="s">
        <v>92</v>
      </c>
      <c r="D73" s="381"/>
      <c r="E73" s="381"/>
      <c r="F73" s="381"/>
      <c r="G73" s="381"/>
      <c r="H73" s="381"/>
      <c r="I73" s="381"/>
      <c r="J73" s="381"/>
      <c r="K73" s="276"/>
    </row>
    <row r="74" spans="2:11" ht="17.25" customHeight="1">
      <c r="B74" s="275"/>
      <c r="C74" s="277" t="s">
        <v>382</v>
      </c>
      <c r="D74" s="277"/>
      <c r="E74" s="277"/>
      <c r="F74" s="277" t="s">
        <v>383</v>
      </c>
      <c r="G74" s="278"/>
      <c r="H74" s="277" t="s">
        <v>116</v>
      </c>
      <c r="I74" s="277" t="s">
        <v>61</v>
      </c>
      <c r="J74" s="277" t="s">
        <v>384</v>
      </c>
      <c r="K74" s="276"/>
    </row>
    <row r="75" spans="2:11" ht="17.25" customHeight="1">
      <c r="B75" s="275"/>
      <c r="C75" s="279" t="s">
        <v>385</v>
      </c>
      <c r="D75" s="279"/>
      <c r="E75" s="279"/>
      <c r="F75" s="280" t="s">
        <v>386</v>
      </c>
      <c r="G75" s="281"/>
      <c r="H75" s="279"/>
      <c r="I75" s="279"/>
      <c r="J75" s="279" t="s">
        <v>387</v>
      </c>
      <c r="K75" s="276"/>
    </row>
    <row r="76" spans="2:11" ht="5.25" customHeight="1">
      <c r="B76" s="275"/>
      <c r="C76" s="282"/>
      <c r="D76" s="282"/>
      <c r="E76" s="282"/>
      <c r="F76" s="282"/>
      <c r="G76" s="283"/>
      <c r="H76" s="282"/>
      <c r="I76" s="282"/>
      <c r="J76" s="282"/>
      <c r="K76" s="276"/>
    </row>
    <row r="77" spans="2:11" ht="15" customHeight="1">
      <c r="B77" s="275"/>
      <c r="C77" s="265" t="s">
        <v>57</v>
      </c>
      <c r="D77" s="282"/>
      <c r="E77" s="282"/>
      <c r="F77" s="284" t="s">
        <v>388</v>
      </c>
      <c r="G77" s="283"/>
      <c r="H77" s="265" t="s">
        <v>389</v>
      </c>
      <c r="I77" s="265" t="s">
        <v>390</v>
      </c>
      <c r="J77" s="265">
        <v>20</v>
      </c>
      <c r="K77" s="276"/>
    </row>
    <row r="78" spans="2:11" ht="15" customHeight="1">
      <c r="B78" s="275"/>
      <c r="C78" s="265" t="s">
        <v>391</v>
      </c>
      <c r="D78" s="265"/>
      <c r="E78" s="265"/>
      <c r="F78" s="284" t="s">
        <v>388</v>
      </c>
      <c r="G78" s="283"/>
      <c r="H78" s="265" t="s">
        <v>392</v>
      </c>
      <c r="I78" s="265" t="s">
        <v>390</v>
      </c>
      <c r="J78" s="265">
        <v>120</v>
      </c>
      <c r="K78" s="276"/>
    </row>
    <row r="79" spans="2:11" ht="15" customHeight="1">
      <c r="B79" s="285"/>
      <c r="C79" s="265" t="s">
        <v>393</v>
      </c>
      <c r="D79" s="265"/>
      <c r="E79" s="265"/>
      <c r="F79" s="284" t="s">
        <v>394</v>
      </c>
      <c r="G79" s="283"/>
      <c r="H79" s="265" t="s">
        <v>395</v>
      </c>
      <c r="I79" s="265" t="s">
        <v>390</v>
      </c>
      <c r="J79" s="265">
        <v>50</v>
      </c>
      <c r="K79" s="276"/>
    </row>
    <row r="80" spans="2:11" ht="15" customHeight="1">
      <c r="B80" s="285"/>
      <c r="C80" s="265" t="s">
        <v>396</v>
      </c>
      <c r="D80" s="265"/>
      <c r="E80" s="265"/>
      <c r="F80" s="284" t="s">
        <v>388</v>
      </c>
      <c r="G80" s="283"/>
      <c r="H80" s="265" t="s">
        <v>397</v>
      </c>
      <c r="I80" s="265" t="s">
        <v>398</v>
      </c>
      <c r="J80" s="265"/>
      <c r="K80" s="276"/>
    </row>
    <row r="81" spans="2:11" ht="15" customHeight="1">
      <c r="B81" s="285"/>
      <c r="C81" s="286" t="s">
        <v>399</v>
      </c>
      <c r="D81" s="286"/>
      <c r="E81" s="286"/>
      <c r="F81" s="287" t="s">
        <v>394</v>
      </c>
      <c r="G81" s="286"/>
      <c r="H81" s="286" t="s">
        <v>400</v>
      </c>
      <c r="I81" s="286" t="s">
        <v>390</v>
      </c>
      <c r="J81" s="286">
        <v>15</v>
      </c>
      <c r="K81" s="276"/>
    </row>
    <row r="82" spans="2:11" ht="15" customHeight="1">
      <c r="B82" s="285"/>
      <c r="C82" s="286" t="s">
        <v>401</v>
      </c>
      <c r="D82" s="286"/>
      <c r="E82" s="286"/>
      <c r="F82" s="287" t="s">
        <v>394</v>
      </c>
      <c r="G82" s="286"/>
      <c r="H82" s="286" t="s">
        <v>402</v>
      </c>
      <c r="I82" s="286" t="s">
        <v>390</v>
      </c>
      <c r="J82" s="286">
        <v>15</v>
      </c>
      <c r="K82" s="276"/>
    </row>
    <row r="83" spans="2:11" ht="15" customHeight="1">
      <c r="B83" s="285"/>
      <c r="C83" s="286" t="s">
        <v>403</v>
      </c>
      <c r="D83" s="286"/>
      <c r="E83" s="286"/>
      <c r="F83" s="287" t="s">
        <v>394</v>
      </c>
      <c r="G83" s="286"/>
      <c r="H83" s="286" t="s">
        <v>404</v>
      </c>
      <c r="I83" s="286" t="s">
        <v>390</v>
      </c>
      <c r="J83" s="286">
        <v>20</v>
      </c>
      <c r="K83" s="276"/>
    </row>
    <row r="84" spans="2:11" ht="15" customHeight="1">
      <c r="B84" s="285"/>
      <c r="C84" s="286" t="s">
        <v>405</v>
      </c>
      <c r="D84" s="286"/>
      <c r="E84" s="286"/>
      <c r="F84" s="287" t="s">
        <v>394</v>
      </c>
      <c r="G84" s="286"/>
      <c r="H84" s="286" t="s">
        <v>406</v>
      </c>
      <c r="I84" s="286" t="s">
        <v>390</v>
      </c>
      <c r="J84" s="286">
        <v>20</v>
      </c>
      <c r="K84" s="276"/>
    </row>
    <row r="85" spans="2:11" ht="15" customHeight="1">
      <c r="B85" s="285"/>
      <c r="C85" s="265" t="s">
        <v>407</v>
      </c>
      <c r="D85" s="265"/>
      <c r="E85" s="265"/>
      <c r="F85" s="284" t="s">
        <v>394</v>
      </c>
      <c r="G85" s="283"/>
      <c r="H85" s="265" t="s">
        <v>408</v>
      </c>
      <c r="I85" s="265" t="s">
        <v>390</v>
      </c>
      <c r="J85" s="265">
        <v>50</v>
      </c>
      <c r="K85" s="276"/>
    </row>
    <row r="86" spans="2:11" ht="15" customHeight="1">
      <c r="B86" s="285"/>
      <c r="C86" s="265" t="s">
        <v>409</v>
      </c>
      <c r="D86" s="265"/>
      <c r="E86" s="265"/>
      <c r="F86" s="284" t="s">
        <v>394</v>
      </c>
      <c r="G86" s="283"/>
      <c r="H86" s="265" t="s">
        <v>410</v>
      </c>
      <c r="I86" s="265" t="s">
        <v>390</v>
      </c>
      <c r="J86" s="265">
        <v>20</v>
      </c>
      <c r="K86" s="276"/>
    </row>
    <row r="87" spans="2:11" ht="15" customHeight="1">
      <c r="B87" s="285"/>
      <c r="C87" s="265" t="s">
        <v>411</v>
      </c>
      <c r="D87" s="265"/>
      <c r="E87" s="265"/>
      <c r="F87" s="284" t="s">
        <v>394</v>
      </c>
      <c r="G87" s="283"/>
      <c r="H87" s="265" t="s">
        <v>412</v>
      </c>
      <c r="I87" s="265" t="s">
        <v>390</v>
      </c>
      <c r="J87" s="265">
        <v>20</v>
      </c>
      <c r="K87" s="276"/>
    </row>
    <row r="88" spans="2:11" ht="15" customHeight="1">
      <c r="B88" s="285"/>
      <c r="C88" s="265" t="s">
        <v>413</v>
      </c>
      <c r="D88" s="265"/>
      <c r="E88" s="265"/>
      <c r="F88" s="284" t="s">
        <v>394</v>
      </c>
      <c r="G88" s="283"/>
      <c r="H88" s="265" t="s">
        <v>414</v>
      </c>
      <c r="I88" s="265" t="s">
        <v>390</v>
      </c>
      <c r="J88" s="265">
        <v>50</v>
      </c>
      <c r="K88" s="276"/>
    </row>
    <row r="89" spans="2:11" ht="15" customHeight="1">
      <c r="B89" s="285"/>
      <c r="C89" s="265" t="s">
        <v>415</v>
      </c>
      <c r="D89" s="265"/>
      <c r="E89" s="265"/>
      <c r="F89" s="284" t="s">
        <v>394</v>
      </c>
      <c r="G89" s="283"/>
      <c r="H89" s="265" t="s">
        <v>415</v>
      </c>
      <c r="I89" s="265" t="s">
        <v>390</v>
      </c>
      <c r="J89" s="265">
        <v>50</v>
      </c>
      <c r="K89" s="276"/>
    </row>
    <row r="90" spans="2:11" ht="15" customHeight="1">
      <c r="B90" s="285"/>
      <c r="C90" s="265" t="s">
        <v>121</v>
      </c>
      <c r="D90" s="265"/>
      <c r="E90" s="265"/>
      <c r="F90" s="284" t="s">
        <v>394</v>
      </c>
      <c r="G90" s="283"/>
      <c r="H90" s="265" t="s">
        <v>416</v>
      </c>
      <c r="I90" s="265" t="s">
        <v>390</v>
      </c>
      <c r="J90" s="265">
        <v>255</v>
      </c>
      <c r="K90" s="276"/>
    </row>
    <row r="91" spans="2:11" ht="15" customHeight="1">
      <c r="B91" s="285"/>
      <c r="C91" s="265" t="s">
        <v>417</v>
      </c>
      <c r="D91" s="265"/>
      <c r="E91" s="265"/>
      <c r="F91" s="284" t="s">
        <v>388</v>
      </c>
      <c r="G91" s="283"/>
      <c r="H91" s="265" t="s">
        <v>418</v>
      </c>
      <c r="I91" s="265" t="s">
        <v>419</v>
      </c>
      <c r="J91" s="265"/>
      <c r="K91" s="276"/>
    </row>
    <row r="92" spans="2:11" ht="15" customHeight="1">
      <c r="B92" s="285"/>
      <c r="C92" s="265" t="s">
        <v>420</v>
      </c>
      <c r="D92" s="265"/>
      <c r="E92" s="265"/>
      <c r="F92" s="284" t="s">
        <v>388</v>
      </c>
      <c r="G92" s="283"/>
      <c r="H92" s="265" t="s">
        <v>421</v>
      </c>
      <c r="I92" s="265" t="s">
        <v>422</v>
      </c>
      <c r="J92" s="265"/>
      <c r="K92" s="276"/>
    </row>
    <row r="93" spans="2:11" ht="15" customHeight="1">
      <c r="B93" s="285"/>
      <c r="C93" s="265" t="s">
        <v>423</v>
      </c>
      <c r="D93" s="265"/>
      <c r="E93" s="265"/>
      <c r="F93" s="284" t="s">
        <v>388</v>
      </c>
      <c r="G93" s="283"/>
      <c r="H93" s="265" t="s">
        <v>423</v>
      </c>
      <c r="I93" s="265" t="s">
        <v>422</v>
      </c>
      <c r="J93" s="265"/>
      <c r="K93" s="276"/>
    </row>
    <row r="94" spans="2:11" ht="15" customHeight="1">
      <c r="B94" s="285"/>
      <c r="C94" s="265" t="s">
        <v>42</v>
      </c>
      <c r="D94" s="265"/>
      <c r="E94" s="265"/>
      <c r="F94" s="284" t="s">
        <v>388</v>
      </c>
      <c r="G94" s="283"/>
      <c r="H94" s="265" t="s">
        <v>424</v>
      </c>
      <c r="I94" s="265" t="s">
        <v>422</v>
      </c>
      <c r="J94" s="265"/>
      <c r="K94" s="276"/>
    </row>
    <row r="95" spans="2:11" ht="15" customHeight="1">
      <c r="B95" s="285"/>
      <c r="C95" s="265" t="s">
        <v>52</v>
      </c>
      <c r="D95" s="265"/>
      <c r="E95" s="265"/>
      <c r="F95" s="284" t="s">
        <v>388</v>
      </c>
      <c r="G95" s="283"/>
      <c r="H95" s="265" t="s">
        <v>425</v>
      </c>
      <c r="I95" s="265" t="s">
        <v>422</v>
      </c>
      <c r="J95" s="265"/>
      <c r="K95" s="276"/>
    </row>
    <row r="96" spans="2:11" ht="15" customHeight="1">
      <c r="B96" s="288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2:11" ht="18.75" customHeight="1">
      <c r="B97" s="291"/>
      <c r="C97" s="292"/>
      <c r="D97" s="292"/>
      <c r="E97" s="292"/>
      <c r="F97" s="292"/>
      <c r="G97" s="292"/>
      <c r="H97" s="292"/>
      <c r="I97" s="292"/>
      <c r="J97" s="292"/>
      <c r="K97" s="291"/>
    </row>
    <row r="98" spans="2:11" ht="18.75" customHeight="1">
      <c r="B98" s="271"/>
      <c r="C98" s="271"/>
      <c r="D98" s="271"/>
      <c r="E98" s="271"/>
      <c r="F98" s="271"/>
      <c r="G98" s="271"/>
      <c r="H98" s="271"/>
      <c r="I98" s="271"/>
      <c r="J98" s="271"/>
      <c r="K98" s="271"/>
    </row>
    <row r="99" spans="2:11" ht="7.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4"/>
    </row>
    <row r="100" spans="2:11" ht="45" customHeight="1">
      <c r="B100" s="275"/>
      <c r="C100" s="381" t="s">
        <v>426</v>
      </c>
      <c r="D100" s="381"/>
      <c r="E100" s="381"/>
      <c r="F100" s="381"/>
      <c r="G100" s="381"/>
      <c r="H100" s="381"/>
      <c r="I100" s="381"/>
      <c r="J100" s="381"/>
      <c r="K100" s="276"/>
    </row>
    <row r="101" spans="2:11" ht="17.25" customHeight="1">
      <c r="B101" s="275"/>
      <c r="C101" s="277" t="s">
        <v>382</v>
      </c>
      <c r="D101" s="277"/>
      <c r="E101" s="277"/>
      <c r="F101" s="277" t="s">
        <v>383</v>
      </c>
      <c r="G101" s="278"/>
      <c r="H101" s="277" t="s">
        <v>116</v>
      </c>
      <c r="I101" s="277" t="s">
        <v>61</v>
      </c>
      <c r="J101" s="277" t="s">
        <v>384</v>
      </c>
      <c r="K101" s="276"/>
    </row>
    <row r="102" spans="2:11" ht="17.25" customHeight="1">
      <c r="B102" s="275"/>
      <c r="C102" s="279" t="s">
        <v>385</v>
      </c>
      <c r="D102" s="279"/>
      <c r="E102" s="279"/>
      <c r="F102" s="280" t="s">
        <v>386</v>
      </c>
      <c r="G102" s="281"/>
      <c r="H102" s="279"/>
      <c r="I102" s="279"/>
      <c r="J102" s="279" t="s">
        <v>387</v>
      </c>
      <c r="K102" s="276"/>
    </row>
    <row r="103" spans="2:11" ht="5.25" customHeight="1">
      <c r="B103" s="275"/>
      <c r="C103" s="277"/>
      <c r="D103" s="277"/>
      <c r="E103" s="277"/>
      <c r="F103" s="277"/>
      <c r="G103" s="293"/>
      <c r="H103" s="277"/>
      <c r="I103" s="277"/>
      <c r="J103" s="277"/>
      <c r="K103" s="276"/>
    </row>
    <row r="104" spans="2:11" ht="15" customHeight="1">
      <c r="B104" s="275"/>
      <c r="C104" s="265" t="s">
        <v>57</v>
      </c>
      <c r="D104" s="282"/>
      <c r="E104" s="282"/>
      <c r="F104" s="284" t="s">
        <v>388</v>
      </c>
      <c r="G104" s="293"/>
      <c r="H104" s="265" t="s">
        <v>427</v>
      </c>
      <c r="I104" s="265" t="s">
        <v>390</v>
      </c>
      <c r="J104" s="265">
        <v>20</v>
      </c>
      <c r="K104" s="276"/>
    </row>
    <row r="105" spans="2:11" ht="15" customHeight="1">
      <c r="B105" s="275"/>
      <c r="C105" s="265" t="s">
        <v>391</v>
      </c>
      <c r="D105" s="265"/>
      <c r="E105" s="265"/>
      <c r="F105" s="284" t="s">
        <v>388</v>
      </c>
      <c r="G105" s="265"/>
      <c r="H105" s="265" t="s">
        <v>427</v>
      </c>
      <c r="I105" s="265" t="s">
        <v>390</v>
      </c>
      <c r="J105" s="265">
        <v>120</v>
      </c>
      <c r="K105" s="276"/>
    </row>
    <row r="106" spans="2:11" ht="15" customHeight="1">
      <c r="B106" s="285"/>
      <c r="C106" s="265" t="s">
        <v>393</v>
      </c>
      <c r="D106" s="265"/>
      <c r="E106" s="265"/>
      <c r="F106" s="284" t="s">
        <v>394</v>
      </c>
      <c r="G106" s="265"/>
      <c r="H106" s="265" t="s">
        <v>427</v>
      </c>
      <c r="I106" s="265" t="s">
        <v>390</v>
      </c>
      <c r="J106" s="265">
        <v>50</v>
      </c>
      <c r="K106" s="276"/>
    </row>
    <row r="107" spans="2:11" ht="15" customHeight="1">
      <c r="B107" s="285"/>
      <c r="C107" s="265" t="s">
        <v>396</v>
      </c>
      <c r="D107" s="265"/>
      <c r="E107" s="265"/>
      <c r="F107" s="284" t="s">
        <v>388</v>
      </c>
      <c r="G107" s="265"/>
      <c r="H107" s="265" t="s">
        <v>427</v>
      </c>
      <c r="I107" s="265" t="s">
        <v>398</v>
      </c>
      <c r="J107" s="265"/>
      <c r="K107" s="276"/>
    </row>
    <row r="108" spans="2:11" ht="15" customHeight="1">
      <c r="B108" s="285"/>
      <c r="C108" s="265" t="s">
        <v>407</v>
      </c>
      <c r="D108" s="265"/>
      <c r="E108" s="265"/>
      <c r="F108" s="284" t="s">
        <v>394</v>
      </c>
      <c r="G108" s="265"/>
      <c r="H108" s="265" t="s">
        <v>427</v>
      </c>
      <c r="I108" s="265" t="s">
        <v>390</v>
      </c>
      <c r="J108" s="265">
        <v>50</v>
      </c>
      <c r="K108" s="276"/>
    </row>
    <row r="109" spans="2:11" ht="15" customHeight="1">
      <c r="B109" s="285"/>
      <c r="C109" s="265" t="s">
        <v>415</v>
      </c>
      <c r="D109" s="265"/>
      <c r="E109" s="265"/>
      <c r="F109" s="284" t="s">
        <v>394</v>
      </c>
      <c r="G109" s="265"/>
      <c r="H109" s="265" t="s">
        <v>427</v>
      </c>
      <c r="I109" s="265" t="s">
        <v>390</v>
      </c>
      <c r="J109" s="265">
        <v>50</v>
      </c>
      <c r="K109" s="276"/>
    </row>
    <row r="110" spans="2:11" ht="15" customHeight="1">
      <c r="B110" s="285"/>
      <c r="C110" s="265" t="s">
        <v>413</v>
      </c>
      <c r="D110" s="265"/>
      <c r="E110" s="265"/>
      <c r="F110" s="284" t="s">
        <v>394</v>
      </c>
      <c r="G110" s="265"/>
      <c r="H110" s="265" t="s">
        <v>427</v>
      </c>
      <c r="I110" s="265" t="s">
        <v>390</v>
      </c>
      <c r="J110" s="265">
        <v>50</v>
      </c>
      <c r="K110" s="276"/>
    </row>
    <row r="111" spans="2:11" ht="15" customHeight="1">
      <c r="B111" s="285"/>
      <c r="C111" s="265" t="s">
        <v>57</v>
      </c>
      <c r="D111" s="265"/>
      <c r="E111" s="265"/>
      <c r="F111" s="284" t="s">
        <v>388</v>
      </c>
      <c r="G111" s="265"/>
      <c r="H111" s="265" t="s">
        <v>428</v>
      </c>
      <c r="I111" s="265" t="s">
        <v>390</v>
      </c>
      <c r="J111" s="265">
        <v>20</v>
      </c>
      <c r="K111" s="276"/>
    </row>
    <row r="112" spans="2:11" ht="15" customHeight="1">
      <c r="B112" s="285"/>
      <c r="C112" s="265" t="s">
        <v>429</v>
      </c>
      <c r="D112" s="265"/>
      <c r="E112" s="265"/>
      <c r="F112" s="284" t="s">
        <v>388</v>
      </c>
      <c r="G112" s="265"/>
      <c r="H112" s="265" t="s">
        <v>430</v>
      </c>
      <c r="I112" s="265" t="s">
        <v>390</v>
      </c>
      <c r="J112" s="265">
        <v>120</v>
      </c>
      <c r="K112" s="276"/>
    </row>
    <row r="113" spans="2:11" ht="15" customHeight="1">
      <c r="B113" s="285"/>
      <c r="C113" s="265" t="s">
        <v>42</v>
      </c>
      <c r="D113" s="265"/>
      <c r="E113" s="265"/>
      <c r="F113" s="284" t="s">
        <v>388</v>
      </c>
      <c r="G113" s="265"/>
      <c r="H113" s="265" t="s">
        <v>431</v>
      </c>
      <c r="I113" s="265" t="s">
        <v>422</v>
      </c>
      <c r="J113" s="265"/>
      <c r="K113" s="276"/>
    </row>
    <row r="114" spans="2:11" ht="15" customHeight="1">
      <c r="B114" s="285"/>
      <c r="C114" s="265" t="s">
        <v>52</v>
      </c>
      <c r="D114" s="265"/>
      <c r="E114" s="265"/>
      <c r="F114" s="284" t="s">
        <v>388</v>
      </c>
      <c r="G114" s="265"/>
      <c r="H114" s="265" t="s">
        <v>432</v>
      </c>
      <c r="I114" s="265" t="s">
        <v>422</v>
      </c>
      <c r="J114" s="265"/>
      <c r="K114" s="276"/>
    </row>
    <row r="115" spans="2:11" ht="15" customHeight="1">
      <c r="B115" s="285"/>
      <c r="C115" s="265" t="s">
        <v>61</v>
      </c>
      <c r="D115" s="265"/>
      <c r="E115" s="265"/>
      <c r="F115" s="284" t="s">
        <v>388</v>
      </c>
      <c r="G115" s="265"/>
      <c r="H115" s="265" t="s">
        <v>433</v>
      </c>
      <c r="I115" s="265" t="s">
        <v>434</v>
      </c>
      <c r="J115" s="265"/>
      <c r="K115" s="276"/>
    </row>
    <row r="116" spans="2:11" ht="15" customHeight="1">
      <c r="B116" s="288"/>
      <c r="C116" s="294"/>
      <c r="D116" s="294"/>
      <c r="E116" s="294"/>
      <c r="F116" s="294"/>
      <c r="G116" s="294"/>
      <c r="H116" s="294"/>
      <c r="I116" s="294"/>
      <c r="J116" s="294"/>
      <c r="K116" s="290"/>
    </row>
    <row r="117" spans="2:11" ht="18.75" customHeight="1">
      <c r="B117" s="295"/>
      <c r="C117" s="261"/>
      <c r="D117" s="261"/>
      <c r="E117" s="261"/>
      <c r="F117" s="296"/>
      <c r="G117" s="261"/>
      <c r="H117" s="261"/>
      <c r="I117" s="261"/>
      <c r="J117" s="261"/>
      <c r="K117" s="295"/>
    </row>
    <row r="118" spans="2:11" ht="18.75" customHeight="1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</row>
    <row r="119" spans="2:11" ht="7.5" customHeight="1">
      <c r="B119" s="297"/>
      <c r="C119" s="298"/>
      <c r="D119" s="298"/>
      <c r="E119" s="298"/>
      <c r="F119" s="298"/>
      <c r="G119" s="298"/>
      <c r="H119" s="298"/>
      <c r="I119" s="298"/>
      <c r="J119" s="298"/>
      <c r="K119" s="299"/>
    </row>
    <row r="120" spans="2:11" ht="45" customHeight="1">
      <c r="B120" s="300"/>
      <c r="C120" s="377" t="s">
        <v>435</v>
      </c>
      <c r="D120" s="377"/>
      <c r="E120" s="377"/>
      <c r="F120" s="377"/>
      <c r="G120" s="377"/>
      <c r="H120" s="377"/>
      <c r="I120" s="377"/>
      <c r="J120" s="377"/>
      <c r="K120" s="301"/>
    </row>
    <row r="121" spans="2:11" ht="17.25" customHeight="1">
      <c r="B121" s="302"/>
      <c r="C121" s="277" t="s">
        <v>382</v>
      </c>
      <c r="D121" s="277"/>
      <c r="E121" s="277"/>
      <c r="F121" s="277" t="s">
        <v>383</v>
      </c>
      <c r="G121" s="278"/>
      <c r="H121" s="277" t="s">
        <v>116</v>
      </c>
      <c r="I121" s="277" t="s">
        <v>61</v>
      </c>
      <c r="J121" s="277" t="s">
        <v>384</v>
      </c>
      <c r="K121" s="303"/>
    </row>
    <row r="122" spans="2:11" ht="17.25" customHeight="1">
      <c r="B122" s="302"/>
      <c r="C122" s="279" t="s">
        <v>385</v>
      </c>
      <c r="D122" s="279"/>
      <c r="E122" s="279"/>
      <c r="F122" s="280" t="s">
        <v>386</v>
      </c>
      <c r="G122" s="281"/>
      <c r="H122" s="279"/>
      <c r="I122" s="279"/>
      <c r="J122" s="279" t="s">
        <v>387</v>
      </c>
      <c r="K122" s="303"/>
    </row>
    <row r="123" spans="2:11" ht="5.25" customHeight="1">
      <c r="B123" s="304"/>
      <c r="C123" s="282"/>
      <c r="D123" s="282"/>
      <c r="E123" s="282"/>
      <c r="F123" s="282"/>
      <c r="G123" s="265"/>
      <c r="H123" s="282"/>
      <c r="I123" s="282"/>
      <c r="J123" s="282"/>
      <c r="K123" s="305"/>
    </row>
    <row r="124" spans="2:11" ht="15" customHeight="1">
      <c r="B124" s="304"/>
      <c r="C124" s="265" t="s">
        <v>391</v>
      </c>
      <c r="D124" s="282"/>
      <c r="E124" s="282"/>
      <c r="F124" s="284" t="s">
        <v>388</v>
      </c>
      <c r="G124" s="265"/>
      <c r="H124" s="265" t="s">
        <v>427</v>
      </c>
      <c r="I124" s="265" t="s">
        <v>390</v>
      </c>
      <c r="J124" s="265">
        <v>120</v>
      </c>
      <c r="K124" s="306"/>
    </row>
    <row r="125" spans="2:11" ht="15" customHeight="1">
      <c r="B125" s="304"/>
      <c r="C125" s="265" t="s">
        <v>436</v>
      </c>
      <c r="D125" s="265"/>
      <c r="E125" s="265"/>
      <c r="F125" s="284" t="s">
        <v>388</v>
      </c>
      <c r="G125" s="265"/>
      <c r="H125" s="265" t="s">
        <v>437</v>
      </c>
      <c r="I125" s="265" t="s">
        <v>390</v>
      </c>
      <c r="J125" s="265" t="s">
        <v>438</v>
      </c>
      <c r="K125" s="306"/>
    </row>
    <row r="126" spans="2:11" ht="15" customHeight="1">
      <c r="B126" s="304"/>
      <c r="C126" s="265" t="s">
        <v>337</v>
      </c>
      <c r="D126" s="265"/>
      <c r="E126" s="265"/>
      <c r="F126" s="284" t="s">
        <v>388</v>
      </c>
      <c r="G126" s="265"/>
      <c r="H126" s="265" t="s">
        <v>439</v>
      </c>
      <c r="I126" s="265" t="s">
        <v>390</v>
      </c>
      <c r="J126" s="265" t="s">
        <v>438</v>
      </c>
      <c r="K126" s="306"/>
    </row>
    <row r="127" spans="2:11" ht="15" customHeight="1">
      <c r="B127" s="304"/>
      <c r="C127" s="265" t="s">
        <v>399</v>
      </c>
      <c r="D127" s="265"/>
      <c r="E127" s="265"/>
      <c r="F127" s="284" t="s">
        <v>394</v>
      </c>
      <c r="G127" s="265"/>
      <c r="H127" s="265" t="s">
        <v>400</v>
      </c>
      <c r="I127" s="265" t="s">
        <v>390</v>
      </c>
      <c r="J127" s="265">
        <v>15</v>
      </c>
      <c r="K127" s="306"/>
    </row>
    <row r="128" spans="2:11" ht="15" customHeight="1">
      <c r="B128" s="304"/>
      <c r="C128" s="286" t="s">
        <v>401</v>
      </c>
      <c r="D128" s="286"/>
      <c r="E128" s="286"/>
      <c r="F128" s="287" t="s">
        <v>394</v>
      </c>
      <c r="G128" s="286"/>
      <c r="H128" s="286" t="s">
        <v>402</v>
      </c>
      <c r="I128" s="286" t="s">
        <v>390</v>
      </c>
      <c r="J128" s="286">
        <v>15</v>
      </c>
      <c r="K128" s="306"/>
    </row>
    <row r="129" spans="2:11" ht="15" customHeight="1">
      <c r="B129" s="304"/>
      <c r="C129" s="286" t="s">
        <v>403</v>
      </c>
      <c r="D129" s="286"/>
      <c r="E129" s="286"/>
      <c r="F129" s="287" t="s">
        <v>394</v>
      </c>
      <c r="G129" s="286"/>
      <c r="H129" s="286" t="s">
        <v>404</v>
      </c>
      <c r="I129" s="286" t="s">
        <v>390</v>
      </c>
      <c r="J129" s="286">
        <v>20</v>
      </c>
      <c r="K129" s="306"/>
    </row>
    <row r="130" spans="2:11" ht="15" customHeight="1">
      <c r="B130" s="304"/>
      <c r="C130" s="286" t="s">
        <v>405</v>
      </c>
      <c r="D130" s="286"/>
      <c r="E130" s="286"/>
      <c r="F130" s="287" t="s">
        <v>394</v>
      </c>
      <c r="G130" s="286"/>
      <c r="H130" s="286" t="s">
        <v>406</v>
      </c>
      <c r="I130" s="286" t="s">
        <v>390</v>
      </c>
      <c r="J130" s="286">
        <v>20</v>
      </c>
      <c r="K130" s="306"/>
    </row>
    <row r="131" spans="2:11" ht="15" customHeight="1">
      <c r="B131" s="304"/>
      <c r="C131" s="265" t="s">
        <v>393</v>
      </c>
      <c r="D131" s="265"/>
      <c r="E131" s="265"/>
      <c r="F131" s="284" t="s">
        <v>394</v>
      </c>
      <c r="G131" s="265"/>
      <c r="H131" s="265" t="s">
        <v>427</v>
      </c>
      <c r="I131" s="265" t="s">
        <v>390</v>
      </c>
      <c r="J131" s="265">
        <v>50</v>
      </c>
      <c r="K131" s="306"/>
    </row>
    <row r="132" spans="2:11" ht="15" customHeight="1">
      <c r="B132" s="304"/>
      <c r="C132" s="265" t="s">
        <v>407</v>
      </c>
      <c r="D132" s="265"/>
      <c r="E132" s="265"/>
      <c r="F132" s="284" t="s">
        <v>394</v>
      </c>
      <c r="G132" s="265"/>
      <c r="H132" s="265" t="s">
        <v>427</v>
      </c>
      <c r="I132" s="265" t="s">
        <v>390</v>
      </c>
      <c r="J132" s="265">
        <v>50</v>
      </c>
      <c r="K132" s="306"/>
    </row>
    <row r="133" spans="2:11" ht="15" customHeight="1">
      <c r="B133" s="304"/>
      <c r="C133" s="265" t="s">
        <v>413</v>
      </c>
      <c r="D133" s="265"/>
      <c r="E133" s="265"/>
      <c r="F133" s="284" t="s">
        <v>394</v>
      </c>
      <c r="G133" s="265"/>
      <c r="H133" s="265" t="s">
        <v>427</v>
      </c>
      <c r="I133" s="265" t="s">
        <v>390</v>
      </c>
      <c r="J133" s="265">
        <v>50</v>
      </c>
      <c r="K133" s="306"/>
    </row>
    <row r="134" spans="2:11" ht="15" customHeight="1">
      <c r="B134" s="304"/>
      <c r="C134" s="265" t="s">
        <v>415</v>
      </c>
      <c r="D134" s="265"/>
      <c r="E134" s="265"/>
      <c r="F134" s="284" t="s">
        <v>394</v>
      </c>
      <c r="G134" s="265"/>
      <c r="H134" s="265" t="s">
        <v>427</v>
      </c>
      <c r="I134" s="265" t="s">
        <v>390</v>
      </c>
      <c r="J134" s="265">
        <v>50</v>
      </c>
      <c r="K134" s="306"/>
    </row>
    <row r="135" spans="2:11" ht="15" customHeight="1">
      <c r="B135" s="304"/>
      <c r="C135" s="265" t="s">
        <v>121</v>
      </c>
      <c r="D135" s="265"/>
      <c r="E135" s="265"/>
      <c r="F135" s="284" t="s">
        <v>394</v>
      </c>
      <c r="G135" s="265"/>
      <c r="H135" s="265" t="s">
        <v>440</v>
      </c>
      <c r="I135" s="265" t="s">
        <v>390</v>
      </c>
      <c r="J135" s="265">
        <v>255</v>
      </c>
      <c r="K135" s="306"/>
    </row>
    <row r="136" spans="2:11" ht="15" customHeight="1">
      <c r="B136" s="304"/>
      <c r="C136" s="265" t="s">
        <v>417</v>
      </c>
      <c r="D136" s="265"/>
      <c r="E136" s="265"/>
      <c r="F136" s="284" t="s">
        <v>388</v>
      </c>
      <c r="G136" s="265"/>
      <c r="H136" s="265" t="s">
        <v>441</v>
      </c>
      <c r="I136" s="265" t="s">
        <v>419</v>
      </c>
      <c r="J136" s="265"/>
      <c r="K136" s="306"/>
    </row>
    <row r="137" spans="2:11" ht="15" customHeight="1">
      <c r="B137" s="304"/>
      <c r="C137" s="265" t="s">
        <v>420</v>
      </c>
      <c r="D137" s="265"/>
      <c r="E137" s="265"/>
      <c r="F137" s="284" t="s">
        <v>388</v>
      </c>
      <c r="G137" s="265"/>
      <c r="H137" s="265" t="s">
        <v>442</v>
      </c>
      <c r="I137" s="265" t="s">
        <v>422</v>
      </c>
      <c r="J137" s="265"/>
      <c r="K137" s="306"/>
    </row>
    <row r="138" spans="2:11" ht="15" customHeight="1">
      <c r="B138" s="304"/>
      <c r="C138" s="265" t="s">
        <v>423</v>
      </c>
      <c r="D138" s="265"/>
      <c r="E138" s="265"/>
      <c r="F138" s="284" t="s">
        <v>388</v>
      </c>
      <c r="G138" s="265"/>
      <c r="H138" s="265" t="s">
        <v>423</v>
      </c>
      <c r="I138" s="265" t="s">
        <v>422</v>
      </c>
      <c r="J138" s="265"/>
      <c r="K138" s="306"/>
    </row>
    <row r="139" spans="2:11" ht="15" customHeight="1">
      <c r="B139" s="304"/>
      <c r="C139" s="265" t="s">
        <v>42</v>
      </c>
      <c r="D139" s="265"/>
      <c r="E139" s="265"/>
      <c r="F139" s="284" t="s">
        <v>388</v>
      </c>
      <c r="G139" s="265"/>
      <c r="H139" s="265" t="s">
        <v>443</v>
      </c>
      <c r="I139" s="265" t="s">
        <v>422</v>
      </c>
      <c r="J139" s="265"/>
      <c r="K139" s="306"/>
    </row>
    <row r="140" spans="2:11" ht="15" customHeight="1">
      <c r="B140" s="304"/>
      <c r="C140" s="265" t="s">
        <v>444</v>
      </c>
      <c r="D140" s="265"/>
      <c r="E140" s="265"/>
      <c r="F140" s="284" t="s">
        <v>388</v>
      </c>
      <c r="G140" s="265"/>
      <c r="H140" s="265" t="s">
        <v>445</v>
      </c>
      <c r="I140" s="265" t="s">
        <v>422</v>
      </c>
      <c r="J140" s="265"/>
      <c r="K140" s="306"/>
    </row>
    <row r="141" spans="2:11" ht="15" customHeight="1">
      <c r="B141" s="307"/>
      <c r="C141" s="308"/>
      <c r="D141" s="308"/>
      <c r="E141" s="308"/>
      <c r="F141" s="308"/>
      <c r="G141" s="308"/>
      <c r="H141" s="308"/>
      <c r="I141" s="308"/>
      <c r="J141" s="308"/>
      <c r="K141" s="309"/>
    </row>
    <row r="142" spans="2:11" ht="18.75" customHeight="1">
      <c r="B142" s="261"/>
      <c r="C142" s="261"/>
      <c r="D142" s="261"/>
      <c r="E142" s="261"/>
      <c r="F142" s="296"/>
      <c r="G142" s="261"/>
      <c r="H142" s="261"/>
      <c r="I142" s="261"/>
      <c r="J142" s="261"/>
      <c r="K142" s="261"/>
    </row>
    <row r="143" spans="2:11" ht="18.75" customHeight="1"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</row>
    <row r="144" spans="2:11" ht="7.5" customHeight="1">
      <c r="B144" s="272"/>
      <c r="C144" s="273"/>
      <c r="D144" s="273"/>
      <c r="E144" s="273"/>
      <c r="F144" s="273"/>
      <c r="G144" s="273"/>
      <c r="H144" s="273"/>
      <c r="I144" s="273"/>
      <c r="J144" s="273"/>
      <c r="K144" s="274"/>
    </row>
    <row r="145" spans="2:11" ht="45" customHeight="1">
      <c r="B145" s="275"/>
      <c r="C145" s="381" t="s">
        <v>446</v>
      </c>
      <c r="D145" s="381"/>
      <c r="E145" s="381"/>
      <c r="F145" s="381"/>
      <c r="G145" s="381"/>
      <c r="H145" s="381"/>
      <c r="I145" s="381"/>
      <c r="J145" s="381"/>
      <c r="K145" s="276"/>
    </row>
    <row r="146" spans="2:11" ht="17.25" customHeight="1">
      <c r="B146" s="275"/>
      <c r="C146" s="277" t="s">
        <v>382</v>
      </c>
      <c r="D146" s="277"/>
      <c r="E146" s="277"/>
      <c r="F146" s="277" t="s">
        <v>383</v>
      </c>
      <c r="G146" s="278"/>
      <c r="H146" s="277" t="s">
        <v>116</v>
      </c>
      <c r="I146" s="277" t="s">
        <v>61</v>
      </c>
      <c r="J146" s="277" t="s">
        <v>384</v>
      </c>
      <c r="K146" s="276"/>
    </row>
    <row r="147" spans="2:11" ht="17.25" customHeight="1">
      <c r="B147" s="275"/>
      <c r="C147" s="279" t="s">
        <v>385</v>
      </c>
      <c r="D147" s="279"/>
      <c r="E147" s="279"/>
      <c r="F147" s="280" t="s">
        <v>386</v>
      </c>
      <c r="G147" s="281"/>
      <c r="H147" s="279"/>
      <c r="I147" s="279"/>
      <c r="J147" s="279" t="s">
        <v>387</v>
      </c>
      <c r="K147" s="276"/>
    </row>
    <row r="148" spans="2:11" ht="5.25" customHeight="1">
      <c r="B148" s="285"/>
      <c r="C148" s="282"/>
      <c r="D148" s="282"/>
      <c r="E148" s="282"/>
      <c r="F148" s="282"/>
      <c r="G148" s="283"/>
      <c r="H148" s="282"/>
      <c r="I148" s="282"/>
      <c r="J148" s="282"/>
      <c r="K148" s="306"/>
    </row>
    <row r="149" spans="2:11" ht="15" customHeight="1">
      <c r="B149" s="285"/>
      <c r="C149" s="310" t="s">
        <v>391</v>
      </c>
      <c r="D149" s="265"/>
      <c r="E149" s="265"/>
      <c r="F149" s="311" t="s">
        <v>388</v>
      </c>
      <c r="G149" s="265"/>
      <c r="H149" s="310" t="s">
        <v>427</v>
      </c>
      <c r="I149" s="310" t="s">
        <v>390</v>
      </c>
      <c r="J149" s="310">
        <v>120</v>
      </c>
      <c r="K149" s="306"/>
    </row>
    <row r="150" spans="2:11" ht="15" customHeight="1">
      <c r="B150" s="285"/>
      <c r="C150" s="310" t="s">
        <v>436</v>
      </c>
      <c r="D150" s="265"/>
      <c r="E150" s="265"/>
      <c r="F150" s="311" t="s">
        <v>388</v>
      </c>
      <c r="G150" s="265"/>
      <c r="H150" s="310" t="s">
        <v>447</v>
      </c>
      <c r="I150" s="310" t="s">
        <v>390</v>
      </c>
      <c r="J150" s="310" t="s">
        <v>438</v>
      </c>
      <c r="K150" s="306"/>
    </row>
    <row r="151" spans="2:11" ht="15" customHeight="1">
      <c r="B151" s="285"/>
      <c r="C151" s="310" t="s">
        <v>337</v>
      </c>
      <c r="D151" s="265"/>
      <c r="E151" s="265"/>
      <c r="F151" s="311" t="s">
        <v>388</v>
      </c>
      <c r="G151" s="265"/>
      <c r="H151" s="310" t="s">
        <v>448</v>
      </c>
      <c r="I151" s="310" t="s">
        <v>390</v>
      </c>
      <c r="J151" s="310" t="s">
        <v>438</v>
      </c>
      <c r="K151" s="306"/>
    </row>
    <row r="152" spans="2:11" ht="15" customHeight="1">
      <c r="B152" s="285"/>
      <c r="C152" s="310" t="s">
        <v>393</v>
      </c>
      <c r="D152" s="265"/>
      <c r="E152" s="265"/>
      <c r="F152" s="311" t="s">
        <v>394</v>
      </c>
      <c r="G152" s="265"/>
      <c r="H152" s="310" t="s">
        <v>427</v>
      </c>
      <c r="I152" s="310" t="s">
        <v>390</v>
      </c>
      <c r="J152" s="310">
        <v>50</v>
      </c>
      <c r="K152" s="306"/>
    </row>
    <row r="153" spans="2:11" ht="15" customHeight="1">
      <c r="B153" s="285"/>
      <c r="C153" s="310" t="s">
        <v>396</v>
      </c>
      <c r="D153" s="265"/>
      <c r="E153" s="265"/>
      <c r="F153" s="311" t="s">
        <v>388</v>
      </c>
      <c r="G153" s="265"/>
      <c r="H153" s="310" t="s">
        <v>427</v>
      </c>
      <c r="I153" s="310" t="s">
        <v>398</v>
      </c>
      <c r="J153" s="310"/>
      <c r="K153" s="306"/>
    </row>
    <row r="154" spans="2:11" ht="15" customHeight="1">
      <c r="B154" s="285"/>
      <c r="C154" s="310" t="s">
        <v>407</v>
      </c>
      <c r="D154" s="265"/>
      <c r="E154" s="265"/>
      <c r="F154" s="311" t="s">
        <v>394</v>
      </c>
      <c r="G154" s="265"/>
      <c r="H154" s="310" t="s">
        <v>427</v>
      </c>
      <c r="I154" s="310" t="s">
        <v>390</v>
      </c>
      <c r="J154" s="310">
        <v>50</v>
      </c>
      <c r="K154" s="306"/>
    </row>
    <row r="155" spans="2:11" ht="15" customHeight="1">
      <c r="B155" s="285"/>
      <c r="C155" s="310" t="s">
        <v>415</v>
      </c>
      <c r="D155" s="265"/>
      <c r="E155" s="265"/>
      <c r="F155" s="311" t="s">
        <v>394</v>
      </c>
      <c r="G155" s="265"/>
      <c r="H155" s="310" t="s">
        <v>427</v>
      </c>
      <c r="I155" s="310" t="s">
        <v>390</v>
      </c>
      <c r="J155" s="310">
        <v>50</v>
      </c>
      <c r="K155" s="306"/>
    </row>
    <row r="156" spans="2:11" ht="15" customHeight="1">
      <c r="B156" s="285"/>
      <c r="C156" s="310" t="s">
        <v>413</v>
      </c>
      <c r="D156" s="265"/>
      <c r="E156" s="265"/>
      <c r="F156" s="311" t="s">
        <v>394</v>
      </c>
      <c r="G156" s="265"/>
      <c r="H156" s="310" t="s">
        <v>427</v>
      </c>
      <c r="I156" s="310" t="s">
        <v>390</v>
      </c>
      <c r="J156" s="310">
        <v>50</v>
      </c>
      <c r="K156" s="306"/>
    </row>
    <row r="157" spans="2:11" ht="15" customHeight="1">
      <c r="B157" s="285"/>
      <c r="C157" s="310" t="s">
        <v>97</v>
      </c>
      <c r="D157" s="265"/>
      <c r="E157" s="265"/>
      <c r="F157" s="311" t="s">
        <v>388</v>
      </c>
      <c r="G157" s="265"/>
      <c r="H157" s="310" t="s">
        <v>449</v>
      </c>
      <c r="I157" s="310" t="s">
        <v>390</v>
      </c>
      <c r="J157" s="310" t="s">
        <v>450</v>
      </c>
      <c r="K157" s="306"/>
    </row>
    <row r="158" spans="2:11" ht="15" customHeight="1">
      <c r="B158" s="285"/>
      <c r="C158" s="310" t="s">
        <v>451</v>
      </c>
      <c r="D158" s="265"/>
      <c r="E158" s="265"/>
      <c r="F158" s="311" t="s">
        <v>388</v>
      </c>
      <c r="G158" s="265"/>
      <c r="H158" s="310" t="s">
        <v>452</v>
      </c>
      <c r="I158" s="310" t="s">
        <v>422</v>
      </c>
      <c r="J158" s="310"/>
      <c r="K158" s="306"/>
    </row>
    <row r="159" spans="2:11" ht="15" customHeight="1">
      <c r="B159" s="312"/>
      <c r="C159" s="294"/>
      <c r="D159" s="294"/>
      <c r="E159" s="294"/>
      <c r="F159" s="294"/>
      <c r="G159" s="294"/>
      <c r="H159" s="294"/>
      <c r="I159" s="294"/>
      <c r="J159" s="294"/>
      <c r="K159" s="313"/>
    </row>
    <row r="160" spans="2:11" ht="18.75" customHeight="1">
      <c r="B160" s="261"/>
      <c r="C160" s="265"/>
      <c r="D160" s="265"/>
      <c r="E160" s="265"/>
      <c r="F160" s="284"/>
      <c r="G160" s="265"/>
      <c r="H160" s="265"/>
      <c r="I160" s="265"/>
      <c r="J160" s="265"/>
      <c r="K160" s="261"/>
    </row>
    <row r="161" spans="2:11" ht="18.75" customHeight="1"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</row>
    <row r="162" spans="2:11" ht="7.5" customHeight="1">
      <c r="B162" s="253"/>
      <c r="C162" s="254"/>
      <c r="D162" s="254"/>
      <c r="E162" s="254"/>
      <c r="F162" s="254"/>
      <c r="G162" s="254"/>
      <c r="H162" s="254"/>
      <c r="I162" s="254"/>
      <c r="J162" s="254"/>
      <c r="K162" s="255"/>
    </row>
    <row r="163" spans="2:11" ht="45" customHeight="1">
      <c r="B163" s="256"/>
      <c r="C163" s="377" t="s">
        <v>453</v>
      </c>
      <c r="D163" s="377"/>
      <c r="E163" s="377"/>
      <c r="F163" s="377"/>
      <c r="G163" s="377"/>
      <c r="H163" s="377"/>
      <c r="I163" s="377"/>
      <c r="J163" s="377"/>
      <c r="K163" s="257"/>
    </row>
    <row r="164" spans="2:11" ht="17.25" customHeight="1">
      <c r="B164" s="256"/>
      <c r="C164" s="277" t="s">
        <v>382</v>
      </c>
      <c r="D164" s="277"/>
      <c r="E164" s="277"/>
      <c r="F164" s="277" t="s">
        <v>383</v>
      </c>
      <c r="G164" s="314"/>
      <c r="H164" s="315" t="s">
        <v>116</v>
      </c>
      <c r="I164" s="315" t="s">
        <v>61</v>
      </c>
      <c r="J164" s="277" t="s">
        <v>384</v>
      </c>
      <c r="K164" s="257"/>
    </row>
    <row r="165" spans="2:11" ht="17.25" customHeight="1">
      <c r="B165" s="258"/>
      <c r="C165" s="279" t="s">
        <v>385</v>
      </c>
      <c r="D165" s="279"/>
      <c r="E165" s="279"/>
      <c r="F165" s="280" t="s">
        <v>386</v>
      </c>
      <c r="G165" s="316"/>
      <c r="H165" s="317"/>
      <c r="I165" s="317"/>
      <c r="J165" s="279" t="s">
        <v>387</v>
      </c>
      <c r="K165" s="259"/>
    </row>
    <row r="166" spans="2:11" ht="5.25" customHeight="1">
      <c r="B166" s="285"/>
      <c r="C166" s="282"/>
      <c r="D166" s="282"/>
      <c r="E166" s="282"/>
      <c r="F166" s="282"/>
      <c r="G166" s="283"/>
      <c r="H166" s="282"/>
      <c r="I166" s="282"/>
      <c r="J166" s="282"/>
      <c r="K166" s="306"/>
    </row>
    <row r="167" spans="2:11" ht="15" customHeight="1">
      <c r="B167" s="285"/>
      <c r="C167" s="265" t="s">
        <v>391</v>
      </c>
      <c r="D167" s="265"/>
      <c r="E167" s="265"/>
      <c r="F167" s="284" t="s">
        <v>388</v>
      </c>
      <c r="G167" s="265"/>
      <c r="H167" s="265" t="s">
        <v>427</v>
      </c>
      <c r="I167" s="265" t="s">
        <v>390</v>
      </c>
      <c r="J167" s="265">
        <v>120</v>
      </c>
      <c r="K167" s="306"/>
    </row>
    <row r="168" spans="2:11" ht="15" customHeight="1">
      <c r="B168" s="285"/>
      <c r="C168" s="265" t="s">
        <v>436</v>
      </c>
      <c r="D168" s="265"/>
      <c r="E168" s="265"/>
      <c r="F168" s="284" t="s">
        <v>388</v>
      </c>
      <c r="G168" s="265"/>
      <c r="H168" s="265" t="s">
        <v>437</v>
      </c>
      <c r="I168" s="265" t="s">
        <v>390</v>
      </c>
      <c r="J168" s="265" t="s">
        <v>438</v>
      </c>
      <c r="K168" s="306"/>
    </row>
    <row r="169" spans="2:11" ht="15" customHeight="1">
      <c r="B169" s="285"/>
      <c r="C169" s="265" t="s">
        <v>337</v>
      </c>
      <c r="D169" s="265"/>
      <c r="E169" s="265"/>
      <c r="F169" s="284" t="s">
        <v>388</v>
      </c>
      <c r="G169" s="265"/>
      <c r="H169" s="265" t="s">
        <v>454</v>
      </c>
      <c r="I169" s="265" t="s">
        <v>390</v>
      </c>
      <c r="J169" s="265" t="s">
        <v>438</v>
      </c>
      <c r="K169" s="306"/>
    </row>
    <row r="170" spans="2:11" ht="15" customHeight="1">
      <c r="B170" s="285"/>
      <c r="C170" s="265" t="s">
        <v>393</v>
      </c>
      <c r="D170" s="265"/>
      <c r="E170" s="265"/>
      <c r="F170" s="284" t="s">
        <v>394</v>
      </c>
      <c r="G170" s="265"/>
      <c r="H170" s="265" t="s">
        <v>454</v>
      </c>
      <c r="I170" s="265" t="s">
        <v>390</v>
      </c>
      <c r="J170" s="265">
        <v>50</v>
      </c>
      <c r="K170" s="306"/>
    </row>
    <row r="171" spans="2:11" ht="15" customHeight="1">
      <c r="B171" s="285"/>
      <c r="C171" s="265" t="s">
        <v>396</v>
      </c>
      <c r="D171" s="265"/>
      <c r="E171" s="265"/>
      <c r="F171" s="284" t="s">
        <v>388</v>
      </c>
      <c r="G171" s="265"/>
      <c r="H171" s="265" t="s">
        <v>454</v>
      </c>
      <c r="I171" s="265" t="s">
        <v>398</v>
      </c>
      <c r="J171" s="265"/>
      <c r="K171" s="306"/>
    </row>
    <row r="172" spans="2:11" ht="15" customHeight="1">
      <c r="B172" s="285"/>
      <c r="C172" s="265" t="s">
        <v>407</v>
      </c>
      <c r="D172" s="265"/>
      <c r="E172" s="265"/>
      <c r="F172" s="284" t="s">
        <v>394</v>
      </c>
      <c r="G172" s="265"/>
      <c r="H172" s="265" t="s">
        <v>454</v>
      </c>
      <c r="I172" s="265" t="s">
        <v>390</v>
      </c>
      <c r="J172" s="265">
        <v>50</v>
      </c>
      <c r="K172" s="306"/>
    </row>
    <row r="173" spans="2:11" ht="15" customHeight="1">
      <c r="B173" s="285"/>
      <c r="C173" s="265" t="s">
        <v>415</v>
      </c>
      <c r="D173" s="265"/>
      <c r="E173" s="265"/>
      <c r="F173" s="284" t="s">
        <v>394</v>
      </c>
      <c r="G173" s="265"/>
      <c r="H173" s="265" t="s">
        <v>454</v>
      </c>
      <c r="I173" s="265" t="s">
        <v>390</v>
      </c>
      <c r="J173" s="265">
        <v>50</v>
      </c>
      <c r="K173" s="306"/>
    </row>
    <row r="174" spans="2:11" ht="15" customHeight="1">
      <c r="B174" s="285"/>
      <c r="C174" s="265" t="s">
        <v>413</v>
      </c>
      <c r="D174" s="265"/>
      <c r="E174" s="265"/>
      <c r="F174" s="284" t="s">
        <v>394</v>
      </c>
      <c r="G174" s="265"/>
      <c r="H174" s="265" t="s">
        <v>454</v>
      </c>
      <c r="I174" s="265" t="s">
        <v>390</v>
      </c>
      <c r="J174" s="265">
        <v>50</v>
      </c>
      <c r="K174" s="306"/>
    </row>
    <row r="175" spans="2:11" ht="15" customHeight="1">
      <c r="B175" s="285"/>
      <c r="C175" s="265" t="s">
        <v>115</v>
      </c>
      <c r="D175" s="265"/>
      <c r="E175" s="265"/>
      <c r="F175" s="284" t="s">
        <v>388</v>
      </c>
      <c r="G175" s="265"/>
      <c r="H175" s="265" t="s">
        <v>455</v>
      </c>
      <c r="I175" s="265" t="s">
        <v>456</v>
      </c>
      <c r="J175" s="265"/>
      <c r="K175" s="306"/>
    </row>
    <row r="176" spans="2:11" ht="15" customHeight="1">
      <c r="B176" s="285"/>
      <c r="C176" s="265" t="s">
        <v>61</v>
      </c>
      <c r="D176" s="265"/>
      <c r="E176" s="265"/>
      <c r="F176" s="284" t="s">
        <v>388</v>
      </c>
      <c r="G176" s="265"/>
      <c r="H176" s="265" t="s">
        <v>457</v>
      </c>
      <c r="I176" s="265" t="s">
        <v>458</v>
      </c>
      <c r="J176" s="265">
        <v>1</v>
      </c>
      <c r="K176" s="306"/>
    </row>
    <row r="177" spans="2:11" ht="15" customHeight="1">
      <c r="B177" s="285"/>
      <c r="C177" s="265" t="s">
        <v>57</v>
      </c>
      <c r="D177" s="265"/>
      <c r="E177" s="265"/>
      <c r="F177" s="284" t="s">
        <v>388</v>
      </c>
      <c r="G177" s="265"/>
      <c r="H177" s="265" t="s">
        <v>459</v>
      </c>
      <c r="I177" s="265" t="s">
        <v>390</v>
      </c>
      <c r="J177" s="265">
        <v>20</v>
      </c>
      <c r="K177" s="306"/>
    </row>
    <row r="178" spans="2:11" ht="15" customHeight="1">
      <c r="B178" s="285"/>
      <c r="C178" s="265" t="s">
        <v>116</v>
      </c>
      <c r="D178" s="265"/>
      <c r="E178" s="265"/>
      <c r="F178" s="284" t="s">
        <v>388</v>
      </c>
      <c r="G178" s="265"/>
      <c r="H178" s="265" t="s">
        <v>460</v>
      </c>
      <c r="I178" s="265" t="s">
        <v>390</v>
      </c>
      <c r="J178" s="265">
        <v>255</v>
      </c>
      <c r="K178" s="306"/>
    </row>
    <row r="179" spans="2:11" ht="15" customHeight="1">
      <c r="B179" s="285"/>
      <c r="C179" s="265" t="s">
        <v>117</v>
      </c>
      <c r="D179" s="265"/>
      <c r="E179" s="265"/>
      <c r="F179" s="284" t="s">
        <v>388</v>
      </c>
      <c r="G179" s="265"/>
      <c r="H179" s="265" t="s">
        <v>353</v>
      </c>
      <c r="I179" s="265" t="s">
        <v>390</v>
      </c>
      <c r="J179" s="265">
        <v>10</v>
      </c>
      <c r="K179" s="306"/>
    </row>
    <row r="180" spans="2:11" ht="15" customHeight="1">
      <c r="B180" s="285"/>
      <c r="C180" s="265" t="s">
        <v>118</v>
      </c>
      <c r="D180" s="265"/>
      <c r="E180" s="265"/>
      <c r="F180" s="284" t="s">
        <v>388</v>
      </c>
      <c r="G180" s="265"/>
      <c r="H180" s="265" t="s">
        <v>461</v>
      </c>
      <c r="I180" s="265" t="s">
        <v>422</v>
      </c>
      <c r="J180" s="265"/>
      <c r="K180" s="306"/>
    </row>
    <row r="181" spans="2:11" ht="15" customHeight="1">
      <c r="B181" s="285"/>
      <c r="C181" s="265" t="s">
        <v>462</v>
      </c>
      <c r="D181" s="265"/>
      <c r="E181" s="265"/>
      <c r="F181" s="284" t="s">
        <v>388</v>
      </c>
      <c r="G181" s="265"/>
      <c r="H181" s="265" t="s">
        <v>463</v>
      </c>
      <c r="I181" s="265" t="s">
        <v>422</v>
      </c>
      <c r="J181" s="265"/>
      <c r="K181" s="306"/>
    </row>
    <row r="182" spans="2:11" ht="15" customHeight="1">
      <c r="B182" s="285"/>
      <c r="C182" s="265" t="s">
        <v>451</v>
      </c>
      <c r="D182" s="265"/>
      <c r="E182" s="265"/>
      <c r="F182" s="284" t="s">
        <v>388</v>
      </c>
      <c r="G182" s="265"/>
      <c r="H182" s="265" t="s">
        <v>464</v>
      </c>
      <c r="I182" s="265" t="s">
        <v>422</v>
      </c>
      <c r="J182" s="265"/>
      <c r="K182" s="306"/>
    </row>
    <row r="183" spans="2:11" ht="15" customHeight="1">
      <c r="B183" s="285"/>
      <c r="C183" s="265" t="s">
        <v>120</v>
      </c>
      <c r="D183" s="265"/>
      <c r="E183" s="265"/>
      <c r="F183" s="284" t="s">
        <v>394</v>
      </c>
      <c r="G183" s="265"/>
      <c r="H183" s="265" t="s">
        <v>465</v>
      </c>
      <c r="I183" s="265" t="s">
        <v>390</v>
      </c>
      <c r="J183" s="265">
        <v>50</v>
      </c>
      <c r="K183" s="306"/>
    </row>
    <row r="184" spans="2:11" ht="15" customHeight="1">
      <c r="B184" s="285"/>
      <c r="C184" s="265" t="s">
        <v>466</v>
      </c>
      <c r="D184" s="265"/>
      <c r="E184" s="265"/>
      <c r="F184" s="284" t="s">
        <v>394</v>
      </c>
      <c r="G184" s="265"/>
      <c r="H184" s="265" t="s">
        <v>467</v>
      </c>
      <c r="I184" s="265" t="s">
        <v>468</v>
      </c>
      <c r="J184" s="265"/>
      <c r="K184" s="306"/>
    </row>
    <row r="185" spans="2:11" ht="15" customHeight="1">
      <c r="B185" s="285"/>
      <c r="C185" s="265" t="s">
        <v>469</v>
      </c>
      <c r="D185" s="265"/>
      <c r="E185" s="265"/>
      <c r="F185" s="284" t="s">
        <v>394</v>
      </c>
      <c r="G185" s="265"/>
      <c r="H185" s="265" t="s">
        <v>470</v>
      </c>
      <c r="I185" s="265" t="s">
        <v>468</v>
      </c>
      <c r="J185" s="265"/>
      <c r="K185" s="306"/>
    </row>
    <row r="186" spans="2:11" ht="15" customHeight="1">
      <c r="B186" s="285"/>
      <c r="C186" s="265" t="s">
        <v>471</v>
      </c>
      <c r="D186" s="265"/>
      <c r="E186" s="265"/>
      <c r="F186" s="284" t="s">
        <v>394</v>
      </c>
      <c r="G186" s="265"/>
      <c r="H186" s="265" t="s">
        <v>472</v>
      </c>
      <c r="I186" s="265" t="s">
        <v>468</v>
      </c>
      <c r="J186" s="265"/>
      <c r="K186" s="306"/>
    </row>
    <row r="187" spans="2:11" ht="15" customHeight="1">
      <c r="B187" s="285"/>
      <c r="C187" s="318" t="s">
        <v>473</v>
      </c>
      <c r="D187" s="265"/>
      <c r="E187" s="265"/>
      <c r="F187" s="284" t="s">
        <v>394</v>
      </c>
      <c r="G187" s="265"/>
      <c r="H187" s="265" t="s">
        <v>474</v>
      </c>
      <c r="I187" s="265" t="s">
        <v>475</v>
      </c>
      <c r="J187" s="319" t="s">
        <v>476</v>
      </c>
      <c r="K187" s="306"/>
    </row>
    <row r="188" spans="2:11" ht="15" customHeight="1">
      <c r="B188" s="285"/>
      <c r="C188" s="270" t="s">
        <v>46</v>
      </c>
      <c r="D188" s="265"/>
      <c r="E188" s="265"/>
      <c r="F188" s="284" t="s">
        <v>388</v>
      </c>
      <c r="G188" s="265"/>
      <c r="H188" s="261" t="s">
        <v>477</v>
      </c>
      <c r="I188" s="265" t="s">
        <v>478</v>
      </c>
      <c r="J188" s="265"/>
      <c r="K188" s="306"/>
    </row>
    <row r="189" spans="2:11" ht="15" customHeight="1">
      <c r="B189" s="285"/>
      <c r="C189" s="270" t="s">
        <v>479</v>
      </c>
      <c r="D189" s="265"/>
      <c r="E189" s="265"/>
      <c r="F189" s="284" t="s">
        <v>388</v>
      </c>
      <c r="G189" s="265"/>
      <c r="H189" s="265" t="s">
        <v>480</v>
      </c>
      <c r="I189" s="265" t="s">
        <v>422</v>
      </c>
      <c r="J189" s="265"/>
      <c r="K189" s="306"/>
    </row>
    <row r="190" spans="2:11" ht="15" customHeight="1">
      <c r="B190" s="285"/>
      <c r="C190" s="270" t="s">
        <v>481</v>
      </c>
      <c r="D190" s="265"/>
      <c r="E190" s="265"/>
      <c r="F190" s="284" t="s">
        <v>388</v>
      </c>
      <c r="G190" s="265"/>
      <c r="H190" s="265" t="s">
        <v>482</v>
      </c>
      <c r="I190" s="265" t="s">
        <v>422</v>
      </c>
      <c r="J190" s="265"/>
      <c r="K190" s="306"/>
    </row>
    <row r="191" spans="2:11" ht="15" customHeight="1">
      <c r="B191" s="285"/>
      <c r="C191" s="270" t="s">
        <v>483</v>
      </c>
      <c r="D191" s="265"/>
      <c r="E191" s="265"/>
      <c r="F191" s="284" t="s">
        <v>394</v>
      </c>
      <c r="G191" s="265"/>
      <c r="H191" s="265" t="s">
        <v>484</v>
      </c>
      <c r="I191" s="265" t="s">
        <v>422</v>
      </c>
      <c r="J191" s="265"/>
      <c r="K191" s="306"/>
    </row>
    <row r="192" spans="2:11" ht="15" customHeight="1">
      <c r="B192" s="312"/>
      <c r="C192" s="320"/>
      <c r="D192" s="294"/>
      <c r="E192" s="294"/>
      <c r="F192" s="294"/>
      <c r="G192" s="294"/>
      <c r="H192" s="294"/>
      <c r="I192" s="294"/>
      <c r="J192" s="294"/>
      <c r="K192" s="313"/>
    </row>
    <row r="193" spans="2:11" ht="18.75" customHeight="1">
      <c r="B193" s="261"/>
      <c r="C193" s="265"/>
      <c r="D193" s="265"/>
      <c r="E193" s="265"/>
      <c r="F193" s="284"/>
      <c r="G193" s="265"/>
      <c r="H193" s="265"/>
      <c r="I193" s="265"/>
      <c r="J193" s="265"/>
      <c r="K193" s="261"/>
    </row>
    <row r="194" spans="2:11" ht="18.75" customHeight="1">
      <c r="B194" s="261"/>
      <c r="C194" s="265"/>
      <c r="D194" s="265"/>
      <c r="E194" s="265"/>
      <c r="F194" s="284"/>
      <c r="G194" s="265"/>
      <c r="H194" s="265"/>
      <c r="I194" s="265"/>
      <c r="J194" s="265"/>
      <c r="K194" s="261"/>
    </row>
    <row r="195" spans="2:11" ht="18.75" customHeight="1"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</row>
    <row r="196" spans="2:11" ht="13.5">
      <c r="B196" s="253"/>
      <c r="C196" s="254"/>
      <c r="D196" s="254"/>
      <c r="E196" s="254"/>
      <c r="F196" s="254"/>
      <c r="G196" s="254"/>
      <c r="H196" s="254"/>
      <c r="I196" s="254"/>
      <c r="J196" s="254"/>
      <c r="K196" s="255"/>
    </row>
    <row r="197" spans="2:11" ht="22.2">
      <c r="B197" s="256"/>
      <c r="C197" s="377" t="s">
        <v>485</v>
      </c>
      <c r="D197" s="377"/>
      <c r="E197" s="377"/>
      <c r="F197" s="377"/>
      <c r="G197" s="377"/>
      <c r="H197" s="377"/>
      <c r="I197" s="377"/>
      <c r="J197" s="377"/>
      <c r="K197" s="257"/>
    </row>
    <row r="198" spans="2:11" ht="25.5" customHeight="1">
      <c r="B198" s="256"/>
      <c r="C198" s="321" t="s">
        <v>486</v>
      </c>
      <c r="D198" s="321"/>
      <c r="E198" s="321"/>
      <c r="F198" s="321" t="s">
        <v>487</v>
      </c>
      <c r="G198" s="322"/>
      <c r="H198" s="382" t="s">
        <v>488</v>
      </c>
      <c r="I198" s="382"/>
      <c r="J198" s="382"/>
      <c r="K198" s="257"/>
    </row>
    <row r="199" spans="2:11" ht="5.25" customHeight="1">
      <c r="B199" s="285"/>
      <c r="C199" s="282"/>
      <c r="D199" s="282"/>
      <c r="E199" s="282"/>
      <c r="F199" s="282"/>
      <c r="G199" s="265"/>
      <c r="H199" s="282"/>
      <c r="I199" s="282"/>
      <c r="J199" s="282"/>
      <c r="K199" s="306"/>
    </row>
    <row r="200" spans="2:11" ht="15" customHeight="1">
      <c r="B200" s="285"/>
      <c r="C200" s="265" t="s">
        <v>478</v>
      </c>
      <c r="D200" s="265"/>
      <c r="E200" s="265"/>
      <c r="F200" s="284" t="s">
        <v>47</v>
      </c>
      <c r="G200" s="265"/>
      <c r="H200" s="379" t="s">
        <v>489</v>
      </c>
      <c r="I200" s="379"/>
      <c r="J200" s="379"/>
      <c r="K200" s="306"/>
    </row>
    <row r="201" spans="2:11" ht="15" customHeight="1">
      <c r="B201" s="285"/>
      <c r="C201" s="291"/>
      <c r="D201" s="265"/>
      <c r="E201" s="265"/>
      <c r="F201" s="284" t="s">
        <v>48</v>
      </c>
      <c r="G201" s="265"/>
      <c r="H201" s="379" t="s">
        <v>490</v>
      </c>
      <c r="I201" s="379"/>
      <c r="J201" s="379"/>
      <c r="K201" s="306"/>
    </row>
    <row r="202" spans="2:11" ht="15" customHeight="1">
      <c r="B202" s="285"/>
      <c r="C202" s="291"/>
      <c r="D202" s="265"/>
      <c r="E202" s="265"/>
      <c r="F202" s="284" t="s">
        <v>51</v>
      </c>
      <c r="G202" s="265"/>
      <c r="H202" s="379" t="s">
        <v>491</v>
      </c>
      <c r="I202" s="379"/>
      <c r="J202" s="379"/>
      <c r="K202" s="306"/>
    </row>
    <row r="203" spans="2:11" ht="15" customHeight="1">
      <c r="B203" s="285"/>
      <c r="C203" s="265"/>
      <c r="D203" s="265"/>
      <c r="E203" s="265"/>
      <c r="F203" s="284" t="s">
        <v>49</v>
      </c>
      <c r="G203" s="265"/>
      <c r="H203" s="379" t="s">
        <v>492</v>
      </c>
      <c r="I203" s="379"/>
      <c r="J203" s="379"/>
      <c r="K203" s="306"/>
    </row>
    <row r="204" spans="2:11" ht="15" customHeight="1">
      <c r="B204" s="285"/>
      <c r="C204" s="265"/>
      <c r="D204" s="265"/>
      <c r="E204" s="265"/>
      <c r="F204" s="284" t="s">
        <v>50</v>
      </c>
      <c r="G204" s="265"/>
      <c r="H204" s="379" t="s">
        <v>493</v>
      </c>
      <c r="I204" s="379"/>
      <c r="J204" s="379"/>
      <c r="K204" s="306"/>
    </row>
    <row r="205" spans="2:11" ht="15" customHeight="1">
      <c r="B205" s="285"/>
      <c r="C205" s="265"/>
      <c r="D205" s="265"/>
      <c r="E205" s="265"/>
      <c r="F205" s="284"/>
      <c r="G205" s="265"/>
      <c r="H205" s="265"/>
      <c r="I205" s="265"/>
      <c r="J205" s="265"/>
      <c r="K205" s="306"/>
    </row>
    <row r="206" spans="2:11" ht="15" customHeight="1">
      <c r="B206" s="285"/>
      <c r="C206" s="265" t="s">
        <v>434</v>
      </c>
      <c r="D206" s="265"/>
      <c r="E206" s="265"/>
      <c r="F206" s="284" t="s">
        <v>83</v>
      </c>
      <c r="G206" s="265"/>
      <c r="H206" s="379" t="s">
        <v>494</v>
      </c>
      <c r="I206" s="379"/>
      <c r="J206" s="379"/>
      <c r="K206" s="306"/>
    </row>
    <row r="207" spans="2:11" ht="15" customHeight="1">
      <c r="B207" s="285"/>
      <c r="C207" s="291"/>
      <c r="D207" s="265"/>
      <c r="E207" s="265"/>
      <c r="F207" s="284" t="s">
        <v>331</v>
      </c>
      <c r="G207" s="265"/>
      <c r="H207" s="379" t="s">
        <v>332</v>
      </c>
      <c r="I207" s="379"/>
      <c r="J207" s="379"/>
      <c r="K207" s="306"/>
    </row>
    <row r="208" spans="2:11" ht="15" customHeight="1">
      <c r="B208" s="285"/>
      <c r="C208" s="265"/>
      <c r="D208" s="265"/>
      <c r="E208" s="265"/>
      <c r="F208" s="284" t="s">
        <v>329</v>
      </c>
      <c r="G208" s="265"/>
      <c r="H208" s="379" t="s">
        <v>495</v>
      </c>
      <c r="I208" s="379"/>
      <c r="J208" s="379"/>
      <c r="K208" s="306"/>
    </row>
    <row r="209" spans="2:11" ht="15" customHeight="1">
      <c r="B209" s="323"/>
      <c r="C209" s="291"/>
      <c r="D209" s="291"/>
      <c r="E209" s="291"/>
      <c r="F209" s="284" t="s">
        <v>333</v>
      </c>
      <c r="G209" s="270"/>
      <c r="H209" s="383" t="s">
        <v>334</v>
      </c>
      <c r="I209" s="383"/>
      <c r="J209" s="383"/>
      <c r="K209" s="324"/>
    </row>
    <row r="210" spans="2:11" ht="15" customHeight="1">
      <c r="B210" s="323"/>
      <c r="C210" s="291"/>
      <c r="D210" s="291"/>
      <c r="E210" s="291"/>
      <c r="F210" s="284" t="s">
        <v>335</v>
      </c>
      <c r="G210" s="270"/>
      <c r="H210" s="383" t="s">
        <v>496</v>
      </c>
      <c r="I210" s="383"/>
      <c r="J210" s="383"/>
      <c r="K210" s="324"/>
    </row>
    <row r="211" spans="2:11" ht="15" customHeight="1">
      <c r="B211" s="323"/>
      <c r="C211" s="291"/>
      <c r="D211" s="291"/>
      <c r="E211" s="291"/>
      <c r="F211" s="325"/>
      <c r="G211" s="270"/>
      <c r="H211" s="326"/>
      <c r="I211" s="326"/>
      <c r="J211" s="326"/>
      <c r="K211" s="324"/>
    </row>
    <row r="212" spans="2:11" ht="15" customHeight="1">
      <c r="B212" s="323"/>
      <c r="C212" s="265" t="s">
        <v>458</v>
      </c>
      <c r="D212" s="291"/>
      <c r="E212" s="291"/>
      <c r="F212" s="284">
        <v>1</v>
      </c>
      <c r="G212" s="270"/>
      <c r="H212" s="383" t="s">
        <v>497</v>
      </c>
      <c r="I212" s="383"/>
      <c r="J212" s="383"/>
      <c r="K212" s="324"/>
    </row>
    <row r="213" spans="2:11" ht="15" customHeight="1">
      <c r="B213" s="323"/>
      <c r="C213" s="291"/>
      <c r="D213" s="291"/>
      <c r="E213" s="291"/>
      <c r="F213" s="284">
        <v>2</v>
      </c>
      <c r="G213" s="270"/>
      <c r="H213" s="383" t="s">
        <v>498</v>
      </c>
      <c r="I213" s="383"/>
      <c r="J213" s="383"/>
      <c r="K213" s="324"/>
    </row>
    <row r="214" spans="2:11" ht="15" customHeight="1">
      <c r="B214" s="323"/>
      <c r="C214" s="291"/>
      <c r="D214" s="291"/>
      <c r="E214" s="291"/>
      <c r="F214" s="284">
        <v>3</v>
      </c>
      <c r="G214" s="270"/>
      <c r="H214" s="383" t="s">
        <v>499</v>
      </c>
      <c r="I214" s="383"/>
      <c r="J214" s="383"/>
      <c r="K214" s="324"/>
    </row>
    <row r="215" spans="2:11" ht="15" customHeight="1">
      <c r="B215" s="323"/>
      <c r="C215" s="291"/>
      <c r="D215" s="291"/>
      <c r="E215" s="291"/>
      <c r="F215" s="284">
        <v>4</v>
      </c>
      <c r="G215" s="270"/>
      <c r="H215" s="383" t="s">
        <v>500</v>
      </c>
      <c r="I215" s="383"/>
      <c r="J215" s="383"/>
      <c r="K215" s="324"/>
    </row>
    <row r="216" spans="2:11" ht="12.75" customHeight="1">
      <c r="B216" s="327"/>
      <c r="C216" s="328"/>
      <c r="D216" s="328"/>
      <c r="E216" s="328"/>
      <c r="F216" s="328"/>
      <c r="G216" s="328"/>
      <c r="H216" s="328"/>
      <c r="I216" s="328"/>
      <c r="J216" s="328"/>
      <c r="K216" s="329"/>
    </row>
  </sheetData>
  <sheetProtection algorithmName="SHA-512" hashValue="8KnjMbbnsQub8L4YmGjskU0tZvA/zkHATLJp5AZqR+cVVM0KLMCLk+85EfWxb8NdO8PF0V/5h8iu7BD2M3UtVQ==" saltValue="vUbOayVOfrylYAVVFvURqw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Nina Blavková</cp:lastModifiedBy>
  <cp:lastPrinted>2017-04-20T13:01:34Z</cp:lastPrinted>
  <dcterms:created xsi:type="dcterms:W3CDTF">2017-04-20T12:52:02Z</dcterms:created>
  <dcterms:modified xsi:type="dcterms:W3CDTF">2017-04-20T13:01:45Z</dcterms:modified>
  <cp:category/>
  <cp:version/>
  <cp:contentType/>
  <cp:contentStatus/>
</cp:coreProperties>
</file>