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75" windowWidth="20835" windowHeight="9735" firstSheet="7" activeTab="12"/>
  </bookViews>
  <sheets>
    <sheet name="Stavba" sheetId="1" r:id="rId1"/>
    <sheet name="IO 01 1 KL" sheetId="2" r:id="rId2"/>
    <sheet name="IO 01 1 Rek" sheetId="3" r:id="rId3"/>
    <sheet name="IO 01 1 Pol" sheetId="4" r:id="rId4"/>
    <sheet name="SO 01 1 KL" sheetId="5" r:id="rId5"/>
    <sheet name="SO 01 1 Rek" sheetId="6" r:id="rId6"/>
    <sheet name="SO 01 1 Pol" sheetId="7" r:id="rId7"/>
    <sheet name="SO 02 1 KL" sheetId="8" r:id="rId8"/>
    <sheet name="SO 02 1 Rek" sheetId="9" r:id="rId9"/>
    <sheet name="SO 02 1 Pol" sheetId="10" r:id="rId10"/>
    <sheet name="SO 03 1 KL" sheetId="11" r:id="rId11"/>
    <sheet name="SO 03 1 Rek" sheetId="12" r:id="rId12"/>
    <sheet name="SO 03 1 Pol" sheetId="13" r:id="rId13"/>
    <sheet name="SO 04 1 KL" sheetId="14" r:id="rId14"/>
    <sheet name="SO 04 1 Rek" sheetId="15" r:id="rId15"/>
    <sheet name="SO 04 1 Pol" sheetId="16" r:id="rId16"/>
    <sheet name="SO 05 1 KL" sheetId="17" r:id="rId17"/>
    <sheet name="SO 05 1 Rek" sheetId="18" r:id="rId18"/>
    <sheet name="SO 05 1 Pol" sheetId="19" r:id="rId19"/>
  </sheets>
  <definedNames>
    <definedName name="CelkemObjekty" localSheetId="0">'Stavba'!$F$36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'IO 01 1 KL'!$A$1:$G$45</definedName>
    <definedName name="_xlnm.Print_Area" localSheetId="3">'IO 01 1 Pol'!$A$1:$K$10</definedName>
    <definedName name="_xlnm.Print_Area" localSheetId="2">'IO 01 1 Rek'!$A$1:$I$22</definedName>
    <definedName name="_xlnm.Print_Area" localSheetId="4">'SO 01 1 KL'!$A$1:$G$45</definedName>
    <definedName name="_xlnm.Print_Area" localSheetId="6">'SO 01 1 Pol'!$A$1:$K$253</definedName>
    <definedName name="_xlnm.Print_Area" localSheetId="5">'SO 01 1 Rek'!$A$1:$I$28</definedName>
    <definedName name="_xlnm.Print_Area" localSheetId="7">'SO 02 1 KL'!$A$1:$G$45</definedName>
    <definedName name="_xlnm.Print_Area" localSheetId="9">'SO 02 1 Pol'!$A$1:$K$208</definedName>
    <definedName name="_xlnm.Print_Area" localSheetId="8">'SO 02 1 Rek'!$A$1:$I$29</definedName>
    <definedName name="_xlnm.Print_Area" localSheetId="10">'SO 03 1 KL'!$A$1:$G$45</definedName>
    <definedName name="_xlnm.Print_Area" localSheetId="12">'SO 03 1 Pol'!$A$1:$K$25</definedName>
    <definedName name="_xlnm.Print_Area" localSheetId="11">'SO 03 1 Rek'!$A$1:$I$22</definedName>
    <definedName name="_xlnm.Print_Area" localSheetId="13">'SO 04 1 KL'!$A$1:$G$45</definedName>
    <definedName name="_xlnm.Print_Area" localSheetId="15">'SO 04 1 Pol'!$A$1:$K$49</definedName>
    <definedName name="_xlnm.Print_Area" localSheetId="14">'SO 04 1 Rek'!$A$1:$I$24</definedName>
    <definedName name="_xlnm.Print_Area" localSheetId="16">'SO 05 1 KL'!$A$1:$G$45</definedName>
    <definedName name="_xlnm.Print_Area" localSheetId="18">'SO 05 1 Pol'!$A$1:$K$110</definedName>
    <definedName name="_xlnm.Print_Area" localSheetId="17">'SO 05 1 Rek'!$A$1:$I$26</definedName>
    <definedName name="_xlnm.Print_Area" localSheetId="0">'Stavba'!$B$1:$J$86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ucetDilu" localSheetId="0">'Stavba'!$F$67:$J$67</definedName>
    <definedName name="StavbaCelkem" localSheetId="0">'Stavba'!$H$36</definedName>
    <definedName name="Zhotovitel" localSheetId="0">'Stavba'!$D$7</definedName>
    <definedName name="_xlnm.Print_Titles" localSheetId="2">'IO 01 1 Rek'!$1:$6</definedName>
    <definedName name="_xlnm.Print_Titles" localSheetId="3">'IO 01 1 Pol'!$1:$6</definedName>
    <definedName name="_xlnm.Print_Titles" localSheetId="5">'SO 01 1 Rek'!$1:$6</definedName>
    <definedName name="_xlnm.Print_Titles" localSheetId="6">'SO 01 1 Pol'!$1:$6</definedName>
    <definedName name="_xlnm.Print_Titles" localSheetId="8">'SO 02 1 Rek'!$1:$6</definedName>
    <definedName name="_xlnm.Print_Titles" localSheetId="9">'SO 02 1 Pol'!$1:$6</definedName>
    <definedName name="_xlnm.Print_Titles" localSheetId="11">'SO 03 1 Rek'!$1:$6</definedName>
    <definedName name="_xlnm.Print_Titles" localSheetId="12">'SO 03 1 Pol'!$1:$6</definedName>
    <definedName name="_xlnm.Print_Titles" localSheetId="14">'SO 04 1 Rek'!$1:$6</definedName>
    <definedName name="_xlnm.Print_Titles" localSheetId="15">'SO 04 1 Pol'!$1:$6</definedName>
    <definedName name="_xlnm.Print_Titles" localSheetId="17">'SO 05 1 Rek'!$1:$6</definedName>
    <definedName name="_xlnm.Print_Titles" localSheetId="18">'SO 05 1 Pol'!$1:$6</definedName>
  </definedNames>
  <calcPr calcId="145621"/>
</workbook>
</file>

<file path=xl/sharedStrings.xml><?xml version="1.0" encoding="utf-8"?>
<sst xmlns="http://schemas.openxmlformats.org/spreadsheetml/2006/main" count="2127" uniqueCount="565">
  <si>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</si>
  <si>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</si>
  <si>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</si>
  <si>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</si>
  <si>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</si>
  <si>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</si>
  <si>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</si>
  <si>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</si>
  <si>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</si>
  <si>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</si>
  <si>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</si>
  <si>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</si>
  <si>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</si>
  <si>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</si>
  <si>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</si>
  <si>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</si>
  <si>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</si>
  <si>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</si>
  <si>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</si>
  <si>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</si>
  <si>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</si>
  <si>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</si>
  <si>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</si>
  <si>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</si>
  <si>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</si>
  <si>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</si>
  <si>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</si>
  <si>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</si>
  <si>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</si>
  <si>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</si>
  <si>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</si>
  <si>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</si>
  <si>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</si>
  <si>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</si>
  <si>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</si>
  <si>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</si>
  <si>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</si>
  <si>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</si>
  <si>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</si>
  <si>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</si>
  <si>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</si>
  <si>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</si>
  <si>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</si>
  <si>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</si>
  <si>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</si>
  <si>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</si>
  <si>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</si>
  <si>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</si>
  <si>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</si>
  <si>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</si>
  <si>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</si>
  <si>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</si>
  <si>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</si>
  <si>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</si>
  <si>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</si>
  <si>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</si>
  <si>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</si>
  <si>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</si>
  <si>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</si>
  <si>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</si>
  <si>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</si>
  <si>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</si>
  <si>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</si>
  <si>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</si>
  <si>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</si>
  <si>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</si>
  <si>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</si>
  <si>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</si>
  <si>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</si>
  <si>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</si>
  <si>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</si>
  <si>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</si>
  <si>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</si>
  <si>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</si>
  <si>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</si>
  <si>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</si>
  <si>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</si>
  <si>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</si>
  <si>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</si>
  <si>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</si>
  <si>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</si>
  <si>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</si>
  <si>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</si>
  <si>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</si>
  <si>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</si>
  <si>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</si>
  <si>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</si>
  <si>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</si>
  <si>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</si>
  <si>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</si>
  <si>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</si>
  <si>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</si>
  <si>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</si>
  <si>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</si>
  <si>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</si>
  <si>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</si>
  <si>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</si>
  <si>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</si>
  <si>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</si>
  <si>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</si>
  <si>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</si>
  <si>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</si>
  <si>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</si>
  <si>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</si>
  <si>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437</t>
  </si>
  <si>
    <t>Oprava části komunikace v ulici Duchcovská ,Děčín</t>
  </si>
  <si>
    <t>437 Oprava části komunikace v ulici Duchcovská ,Děčín</t>
  </si>
  <si>
    <t>IO 01</t>
  </si>
  <si>
    <t>Veřejné osvětlení a příprava pro metropolitní síť</t>
  </si>
  <si>
    <t>IO 01 Veřejné osvětlení a příprava pro metropolitní síť</t>
  </si>
  <si>
    <t>Veřejné osvětlení</t>
  </si>
  <si>
    <t>M21</t>
  </si>
  <si>
    <t>Elektromontáže</t>
  </si>
  <si>
    <t>M21 Elektromontáže</t>
  </si>
  <si>
    <t>Veřejné osvětlení + příprava pro metropolitní síť viz přiložený exel soubor rozpočtu firmy Comwell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</si>
  <si>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</si>
  <si>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</si>
  <si>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</si>
  <si>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</si>
  <si>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</si>
  <si>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</si>
  <si>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</si>
  <si>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</si>
  <si>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</si>
  <si>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zhotovitel dle výběru investora</t>
  </si>
  <si>
    <t>Statutární město Děčín</t>
  </si>
  <si>
    <t>NORDARCH-Ing.Jaromír Matějíček</t>
  </si>
  <si>
    <t>1 Veřejné osvětlení</t>
  </si>
  <si>
    <t>SO 01</t>
  </si>
  <si>
    <t>Komunikace</t>
  </si>
  <si>
    <t>SO 01 Komunikace</t>
  </si>
  <si>
    <t>1 Zemní práce</t>
  </si>
  <si>
    <t>113106511R00</t>
  </si>
  <si>
    <t xml:space="preserve">Rozebrání dlažeb z vel.kostek nad 200 m2, beton </t>
  </si>
  <si>
    <t>m2</t>
  </si>
  <si>
    <t>odstranění dlažby-případně krytu po rekonstruovaných is:</t>
  </si>
  <si>
    <t xml:space="preserve"> úsek od 34,8 po 179,31:</t>
  </si>
  <si>
    <t>1105</t>
  </si>
  <si>
    <t>úsek 179,31 po 211,5:</t>
  </si>
  <si>
    <t>335</t>
  </si>
  <si>
    <t>113107620R00</t>
  </si>
  <si>
    <t xml:space="preserve">Odstranění podkladu nad 50 m2,kam.drcené tl.20 cm </t>
  </si>
  <si>
    <t>113109410R00</t>
  </si>
  <si>
    <t xml:space="preserve">Odstranění podkladu pl.nad 50 m2, beton, tl. 10 cm </t>
  </si>
  <si>
    <t>v části pod žulovou dlažbou km 34,8 až 179,31:</t>
  </si>
  <si>
    <t>napojení na Labskou:</t>
  </si>
  <si>
    <t>36</t>
  </si>
  <si>
    <t>113151313R00</t>
  </si>
  <si>
    <t xml:space="preserve">Fréz.živič.krytu nad 500 m2, s překážkami, tl.4 cm </t>
  </si>
  <si>
    <t>část od km 0 po km 34,8:</t>
  </si>
  <si>
    <t>238</t>
  </si>
  <si>
    <t>část od km 179,31 po 211,5:</t>
  </si>
  <si>
    <t>200</t>
  </si>
  <si>
    <t>napojení na K.Čapka:</t>
  </si>
  <si>
    <t>45</t>
  </si>
  <si>
    <t>napojení na Dobrovského:</t>
  </si>
  <si>
    <t>21</t>
  </si>
  <si>
    <t>113202111R00</t>
  </si>
  <si>
    <t>Vytrhání obrub obrubníků silničních žulové obruby</t>
  </si>
  <si>
    <t>m</t>
  </si>
  <si>
    <t>od km 34,8 po km 211,5- oboustranně:</t>
  </si>
  <si>
    <t>2*176,7</t>
  </si>
  <si>
    <t>odpočet odboček:</t>
  </si>
  <si>
    <t>-10-10-15</t>
  </si>
  <si>
    <t>114203401R00</t>
  </si>
  <si>
    <t xml:space="preserve">Srovnání  kamene do figur na vzdálenost do 10m </t>
  </si>
  <si>
    <t>m3</t>
  </si>
  <si>
    <t>uložení vytrhaných obrub-předpoklad 80 % :</t>
  </si>
  <si>
    <t>obruba profilu cca 25 x 15 cm:</t>
  </si>
  <si>
    <t>318*0,25*0,15*0,8</t>
  </si>
  <si>
    <t>181101102R00</t>
  </si>
  <si>
    <t xml:space="preserve">Úprava pláně v zářezech v hor. 1-4, se zhutněním </t>
  </si>
  <si>
    <t xml:space="preserve"> min modul přetvárnosti 45 MPa:urovnání a zhutnění z.s</t>
  </si>
  <si>
    <t xml:space="preserve">Provedení zátěžové zkoušky </t>
  </si>
  <si>
    <t>kus</t>
  </si>
  <si>
    <t>místo a četnost určí investor:</t>
  </si>
  <si>
    <t>pro tento rozpočet uvažováno  6ks zkoušek:</t>
  </si>
  <si>
    <t>6</t>
  </si>
  <si>
    <t>5</t>
  </si>
  <si>
    <t>5 Komunikace</t>
  </si>
  <si>
    <t>564942111R00</t>
  </si>
  <si>
    <t>Podklad z mechanicky zpevněného kameniva tl. 12 cm cementem</t>
  </si>
  <si>
    <t>564962111R00</t>
  </si>
  <si>
    <t xml:space="preserve">Podklad z mechanicky zpevněného kameniva tl. 20 cm </t>
  </si>
  <si>
    <t>565141211R00</t>
  </si>
  <si>
    <t xml:space="preserve">Podklad z obal kam.ACP 16+,ACP 22+,nad 3 m,tl.6 cm </t>
  </si>
  <si>
    <t>573211111R00</t>
  </si>
  <si>
    <t xml:space="preserve">Postřik živičný spojovací z asfaltu 0,5-0,7 kg/m2 </t>
  </si>
  <si>
    <t>v km 0,0 po km 34,8 a ostatní:</t>
  </si>
  <si>
    <t>1800</t>
  </si>
  <si>
    <t>577113123R00</t>
  </si>
  <si>
    <t xml:space="preserve">Beton asfalt. ACO 16 S modif.obrus. š.nad 3 m,4 cm </t>
  </si>
  <si>
    <t>300</t>
  </si>
  <si>
    <t>978</t>
  </si>
  <si>
    <t>235</t>
  </si>
  <si>
    <t>86</t>
  </si>
  <si>
    <t>599142111R00</t>
  </si>
  <si>
    <t xml:space="preserve">Úprava  dil.spár hloubky do 4 cm š. do 4 cm </t>
  </si>
  <si>
    <t>úprava dilatační živičnou páskou š 35-40mm, tl. 5mm:</t>
  </si>
  <si>
    <t>km 0:</t>
  </si>
  <si>
    <t>13,5</t>
  </si>
  <si>
    <t>km 211,5:</t>
  </si>
  <si>
    <t>7,44</t>
  </si>
  <si>
    <t>6,52</t>
  </si>
  <si>
    <t>10</t>
  </si>
  <si>
    <t xml:space="preserve">Obnova vrstev chodníku po osaz. a urovnání obrub </t>
  </si>
  <si>
    <t>úprava chodníku neopravovaného, cca v šíři 30 cm od obruby:</t>
  </si>
  <si>
    <t>od km 34,8 po km 211,5- jednostraně:</t>
  </si>
  <si>
    <t>-10-10</t>
  </si>
  <si>
    <t>8</t>
  </si>
  <si>
    <t>Trubní vedení</t>
  </si>
  <si>
    <t>8 Trubní vedení</t>
  </si>
  <si>
    <t>2</t>
  </si>
  <si>
    <t xml:space="preserve">Výškové urovnání povrchových znaků inženýr. sítí </t>
  </si>
  <si>
    <t>výškové urovnání veškerých poklopů is:</t>
  </si>
  <si>
    <t>91</t>
  </si>
  <si>
    <t>Doplňující práce na komunikaci</t>
  </si>
  <si>
    <t>91 Doplňující práce na komunikaci</t>
  </si>
  <si>
    <t>917161111R00</t>
  </si>
  <si>
    <t xml:space="preserve">Osazení lež. obrub.kamen. s opěrou, lože z C 12/15 </t>
  </si>
  <si>
    <t>919731112R00</t>
  </si>
  <si>
    <t xml:space="preserve">Zarovnání styčné plochy z betonu tl. do 15 cm </t>
  </si>
  <si>
    <t>napojení na Labskou, cca 4m:</t>
  </si>
  <si>
    <t>4</t>
  </si>
  <si>
    <t>919735112R00</t>
  </si>
  <si>
    <t xml:space="preserve">Řezání stávajícího živičného krytu tl. 5 - 10 cm </t>
  </si>
  <si>
    <t>km 34,8:</t>
  </si>
  <si>
    <t>7,13</t>
  </si>
  <si>
    <t>km 179,31:</t>
  </si>
  <si>
    <t>7,36</t>
  </si>
  <si>
    <t>58380373</t>
  </si>
  <si>
    <t>Obrubník kamenný přímý  žulový 15x25 cm</t>
  </si>
  <si>
    <t>předpoklad 20 % obnovy obrub:</t>
  </si>
  <si>
    <t>2*176,7*0,2*1,1</t>
  </si>
  <si>
    <t>(-10-10-15)*0,2*1,05</t>
  </si>
  <si>
    <t>-0,398</t>
  </si>
  <si>
    <t>93</t>
  </si>
  <si>
    <t>Dokončovací práce inženýrskách staveb</t>
  </si>
  <si>
    <t>93 Dokončovací práce inženýrskách staveb</t>
  </si>
  <si>
    <t>938902122R00</t>
  </si>
  <si>
    <t xml:space="preserve">Čištění ploch  tlakovou vodou </t>
  </si>
  <si>
    <t>400</t>
  </si>
  <si>
    <t>97</t>
  </si>
  <si>
    <t>Prorážení otvorů</t>
  </si>
  <si>
    <t>97 Prorážení otvorů</t>
  </si>
  <si>
    <t>979024441R00</t>
  </si>
  <si>
    <t xml:space="preserve">Očištění vybour. obrubníků všech loží a výplní </t>
  </si>
  <si>
    <t>2*176,7*0,8</t>
  </si>
  <si>
    <t>(-10-10-15)*0,8</t>
  </si>
  <si>
    <t>979083117R00</t>
  </si>
  <si>
    <t xml:space="preserve">Vodorovné přemístění suti na skládku do 6000 m </t>
  </si>
  <si>
    <t>t</t>
  </si>
  <si>
    <t>dlažební kostky- na depo investora:</t>
  </si>
  <si>
    <t>1105*0,12*0,12*2,65</t>
  </si>
  <si>
    <t>335*0,12*0,12*2,65</t>
  </si>
  <si>
    <t>podkladní podsypy:</t>
  </si>
  <si>
    <t>1105*0,2*1,7</t>
  </si>
  <si>
    <t>335*0,2*1,7</t>
  </si>
  <si>
    <t>beton:</t>
  </si>
  <si>
    <t>1105*0,1*2</t>
  </si>
  <si>
    <t>335*0,1*2</t>
  </si>
  <si>
    <t>36*0,1*2</t>
  </si>
  <si>
    <t>asfalt:</t>
  </si>
  <si>
    <t>400*0,04*1,7</t>
  </si>
  <si>
    <t>335*0,04*1,7</t>
  </si>
  <si>
    <t>86*0,04*1,7</t>
  </si>
  <si>
    <t>21*0,04*1,7</t>
  </si>
  <si>
    <t>obruby 20 %:</t>
  </si>
  <si>
    <t>(2*176,7*0,15*0,25*2,65-(10+10+15)*0,15*0,25*2,65)*0,2</t>
  </si>
  <si>
    <t>979083191R00</t>
  </si>
  <si>
    <t xml:space="preserve">Příplatek za dalších započatých 1000 m nad 6000 m </t>
  </si>
  <si>
    <t>skládka Orlík=13 Km, tzn. 13-6= 7 x tonáž:</t>
  </si>
  <si>
    <t>979086213R00</t>
  </si>
  <si>
    <t xml:space="preserve">Nakládání vybouraných hmot na dopravní prostředek </t>
  </si>
  <si>
    <t>979099115U00</t>
  </si>
  <si>
    <t xml:space="preserve">Skládkovné beton,kamen </t>
  </si>
  <si>
    <t>979990113R00</t>
  </si>
  <si>
    <t xml:space="preserve">Poplatek za skládku suti - obalované kam. - asfalt </t>
  </si>
  <si>
    <t>99</t>
  </si>
  <si>
    <t>Staveništní přesun hmot</t>
  </si>
  <si>
    <t>99 Staveništní přesun hmot</t>
  </si>
  <si>
    <t>900      R02</t>
  </si>
  <si>
    <t>HZS stavební dělník v tarifní třídě 5</t>
  </si>
  <si>
    <t>h</t>
  </si>
  <si>
    <t>vyměřování, přípomoce:</t>
  </si>
  <si>
    <t>15</t>
  </si>
  <si>
    <t>998225111R00</t>
  </si>
  <si>
    <t xml:space="preserve">Přesun hmot, pozemní komunikace, kryt živičný </t>
  </si>
  <si>
    <t>929,93</t>
  </si>
  <si>
    <t>1 Komunikace</t>
  </si>
  <si>
    <t>SO 02</t>
  </si>
  <si>
    <t>Chodníkové těleso</t>
  </si>
  <si>
    <t>SO 02 Chodníkové těleso</t>
  </si>
  <si>
    <t>113106231R00</t>
  </si>
  <si>
    <t xml:space="preserve">Rozebrání dlažeb ze zámkové dlažby v kamenivu </t>
  </si>
  <si>
    <t>82</t>
  </si>
  <si>
    <t>113107122R00</t>
  </si>
  <si>
    <t xml:space="preserve">Odstranění podkladu pl. 200 m2,kam.drcené tl.20 cm </t>
  </si>
  <si>
    <t>podklad pod stávající zámkovou dlažbou:</t>
  </si>
  <si>
    <t>113107141R00</t>
  </si>
  <si>
    <t xml:space="preserve">Odstranění podkladu pl.nad 200 m2, živice tl. 5 cm </t>
  </si>
  <si>
    <t>levý chodník:</t>
  </si>
  <si>
    <t>492+137</t>
  </si>
  <si>
    <t>pravý chodník-pod ulicí Labská:</t>
  </si>
  <si>
    <t>152</t>
  </si>
  <si>
    <t>betonový podklad pod LA, předpoklad 10 cm:</t>
  </si>
  <si>
    <t>odpočet přejezdové plochy za lékárnou:</t>
  </si>
  <si>
    <t>-58</t>
  </si>
  <si>
    <t>113204111R00</t>
  </si>
  <si>
    <t xml:space="preserve">Vytrhání obrubníků zahradních </t>
  </si>
  <si>
    <t>170</t>
  </si>
  <si>
    <t>120901121RT3</t>
  </si>
  <si>
    <t>Bourání konstrukcí z prostého betonu v odkopávkách bagrem s kladivem</t>
  </si>
  <si>
    <t>opěra obruby:</t>
  </si>
  <si>
    <t>170*0,1*0,15</t>
  </si>
  <si>
    <t>122201101R00</t>
  </si>
  <si>
    <t xml:space="preserve">Odkopávky nezapažené v hor. 3 do 100 m3 </t>
  </si>
  <si>
    <t>odkopávka na zs pod odebtranými vrstvami-cca 140 mm:</t>
  </si>
  <si>
    <t>pouze v místech LA, v místech dlažby je zs cca po odebr. vrstev:</t>
  </si>
  <si>
    <t>taktéž né v místě budoucího asf. povrchu:</t>
  </si>
  <si>
    <t>(492-58+137)*0,14</t>
  </si>
  <si>
    <t>odkop vč.základů pro záliv na kont.,plochy cca 2 x7 m, pr.v.0,6m:</t>
  </si>
  <si>
    <t>základ  500 x 800:</t>
  </si>
  <si>
    <t>2*7*0,6</t>
  </si>
  <si>
    <t>5*0,5*0,8+2*1,25*0,5*0,8</t>
  </si>
  <si>
    <t>162706111R00</t>
  </si>
  <si>
    <t xml:space="preserve">Vodorovné přemístění zemin pro zúrodnění do 6000 m </t>
  </si>
  <si>
    <t>ornice:</t>
  </si>
  <si>
    <t>127*0,1</t>
  </si>
  <si>
    <t>180401211R00</t>
  </si>
  <si>
    <t xml:space="preserve">Založení trávníku lučního výsevem v rovině </t>
  </si>
  <si>
    <t>127</t>
  </si>
  <si>
    <t>Úprava pláně v zářezech v hor. 1-4, se zhutněním zhutnění na Edf =45 MPa</t>
  </si>
  <si>
    <t>štěrkofrť frakce 16-32:</t>
  </si>
  <si>
    <t>492+137+82</t>
  </si>
  <si>
    <t>odpočet plochy AB:</t>
  </si>
  <si>
    <t>-82</t>
  </si>
  <si>
    <t>část pravá-pod ulicí Labská:</t>
  </si>
  <si>
    <t>181101131R00</t>
  </si>
  <si>
    <t xml:space="preserve">Úprava pozemku s rozpoj. a přehrn. hor. 3 </t>
  </si>
  <si>
    <t>předpokládaná plocha k úpravě = 127 m2:</t>
  </si>
  <si>
    <t>127*0,15</t>
  </si>
  <si>
    <t>182303111R00</t>
  </si>
  <si>
    <t xml:space="preserve">Doplnění ornice tl. do 5 cm v rovině </t>
  </si>
  <si>
    <t>127*2</t>
  </si>
  <si>
    <t>počet a místo určí investor -pro rozpočet uvažovány 2 ks:</t>
  </si>
  <si>
    <t>00572400</t>
  </si>
  <si>
    <t>Směs travní parková I. běžná zátěž PROFI</t>
  </si>
  <si>
    <t>kg</t>
  </si>
  <si>
    <t>na 1 m2 cca 0,1 kg:</t>
  </si>
  <si>
    <t>10364200</t>
  </si>
  <si>
    <t>Ornice pro pozemkové úpravy</t>
  </si>
  <si>
    <t>Základy a zvláštní zakládání</t>
  </si>
  <si>
    <t>2 Základy a zvláštní zakládání</t>
  </si>
  <si>
    <t>274321311R00</t>
  </si>
  <si>
    <t xml:space="preserve">Železobeton základových pasů C 16/20 </t>
  </si>
  <si>
    <t>základ pro záliv šíře 500mm, hloubky 800mm:</t>
  </si>
  <si>
    <t>2*1,25*0,5*0,8</t>
  </si>
  <si>
    <t>6,5*0,5*0,8</t>
  </si>
  <si>
    <t>3</t>
  </si>
  <si>
    <t>Svislé a kompletní konstrukce</t>
  </si>
  <si>
    <t>3 Svislé a kompletní konstrukce</t>
  </si>
  <si>
    <t>311112120RT3</t>
  </si>
  <si>
    <t>Stěna z tvárnic ztraceného bednění, tl. 20 cm zalití tvárnic betonem C 20/25</t>
  </si>
  <si>
    <t>zdivo zálivu výšky 140 cm:</t>
  </si>
  <si>
    <t>5*1,4+1,25*1,4</t>
  </si>
  <si>
    <t>311281117R00</t>
  </si>
  <si>
    <t xml:space="preserve">Výztuž MURFOR š. 200 mm v ložné spáře zdiva </t>
  </si>
  <si>
    <t>6*5+2*6*1,25</t>
  </si>
  <si>
    <t>311361821R00</t>
  </si>
  <si>
    <t xml:space="preserve">Výztuž nadzáklad. zdí z betonářské oceli 10505 (R) </t>
  </si>
  <si>
    <t>startovací výztuž profil 14 + svislá výztuž,dle D.1.1.5-cca:</t>
  </si>
  <si>
    <t>0,115</t>
  </si>
  <si>
    <t>564551111R00</t>
  </si>
  <si>
    <t xml:space="preserve">Zřízení podsypu/podkladu ze sypaniny tl. 15 cm </t>
  </si>
  <si>
    <t>577131211R00</t>
  </si>
  <si>
    <t xml:space="preserve">Beton asfalt. ACO 8,nebo ACO 11, do 3 m, tl. 4 cm </t>
  </si>
  <si>
    <t>plocha za lékárnou -pro přejezd:</t>
  </si>
  <si>
    <t>58</t>
  </si>
  <si>
    <t>596215040R00</t>
  </si>
  <si>
    <t xml:space="preserve">Kladení zámkové dlažby tl. 8 cm do drtě tl. 4 cm </t>
  </si>
  <si>
    <t>záliv-cca:</t>
  </si>
  <si>
    <t>4,5*1,25</t>
  </si>
  <si>
    <t>58344170</t>
  </si>
  <si>
    <t>Štěrkodrtě frakce 16-32 B</t>
  </si>
  <si>
    <t>T</t>
  </si>
  <si>
    <t>(492+137+82)*0,15*1,7</t>
  </si>
  <si>
    <t>-82*0,15*1,7</t>
  </si>
  <si>
    <t>152*0,15*1,7</t>
  </si>
  <si>
    <t>592451158</t>
  </si>
  <si>
    <t>Dlažba HOLLAND I SLP skladba 20x10x8 cm červená</t>
  </si>
  <si>
    <t>hmatová dlažba  pro přechod ul.Labské:</t>
  </si>
  <si>
    <t>hmatová dlažba u zálivu:</t>
  </si>
  <si>
    <t>5,82*0,4*1,1</t>
  </si>
  <si>
    <t>hmatová dlažba v části sníženého chodníku -oblast mezi st. 100 a 125:</t>
  </si>
  <si>
    <t>17,57*0,4*1,1</t>
  </si>
  <si>
    <t>592451170</t>
  </si>
  <si>
    <t>Dlažba HOLLAND I 20x10x8 cm přírodní</t>
  </si>
  <si>
    <t>plocha dlažby celkem:</t>
  </si>
  <si>
    <t>(492+137+82)*1,1</t>
  </si>
  <si>
    <t>odpočet plochy AB a odpočet červené dlažby+SLP:</t>
  </si>
  <si>
    <t>-82*1,1-36*1,1-17,57*1,1</t>
  </si>
  <si>
    <t>152*1,1</t>
  </si>
  <si>
    <t>záliv:</t>
  </si>
  <si>
    <t>4,5*1,25*1,1</t>
  </si>
  <si>
    <t>592451171</t>
  </si>
  <si>
    <t>Dlažba HOLLAND I 20x10x8 cm červená</t>
  </si>
  <si>
    <t>v místě u lékárny:</t>
  </si>
  <si>
    <t>39*1,1</t>
  </si>
  <si>
    <t>916561111R00</t>
  </si>
  <si>
    <t xml:space="preserve">Osazení záhon.obrubníků do lože z C 16/20 s opěrou </t>
  </si>
  <si>
    <t>3+12+2+2</t>
  </si>
  <si>
    <t>592173328</t>
  </si>
  <si>
    <t>Obrubník zahradní ABO 9-20 1000/50/200 mm šedý</t>
  </si>
  <si>
    <t>170*1,1</t>
  </si>
  <si>
    <t>zámk.dlažba:</t>
  </si>
  <si>
    <t>82*0,06*2</t>
  </si>
  <si>
    <t>82*0,15*1,7</t>
  </si>
  <si>
    <t>levý chodník-LA:</t>
  </si>
  <si>
    <t>(492+137)*0,03*1,6</t>
  </si>
  <si>
    <t>pravý chodník-pod ulicí Labská-LA:</t>
  </si>
  <si>
    <t>152*0,03*1,6</t>
  </si>
  <si>
    <t>(492+137-58)*0,1*2</t>
  </si>
  <si>
    <t>152*0,1*2</t>
  </si>
  <si>
    <t>obrubník:</t>
  </si>
  <si>
    <t>170*0,08*0,2*2</t>
  </si>
  <si>
    <t>opěra obruby -beton:</t>
  </si>
  <si>
    <t>170*0,1*0,15*2</t>
  </si>
  <si>
    <t>zemina:</t>
  </si>
  <si>
    <t>(492-58+137)*0,14*1,7</t>
  </si>
  <si>
    <t>odkop vč.základů pro záliv na kont.,plochy cca 2 x10 m, pr.v.0,6m:</t>
  </si>
  <si>
    <t>2*10*0,6*1,7</t>
  </si>
  <si>
    <t>(10*0,4*0,9+2*0,4*0,9)*1,7</t>
  </si>
  <si>
    <t>sklídka Orlík= 13 km, 13-6=7 x tonáž:</t>
  </si>
  <si>
    <t>7*387,02</t>
  </si>
  <si>
    <t>pouze bourané části chodníku:</t>
  </si>
  <si>
    <t xml:space="preserve">HZS stavební dělník v tarifní třídě 5 </t>
  </si>
  <si>
    <t>vyměřování ,přípomoce:</t>
  </si>
  <si>
    <t>998223011R00</t>
  </si>
  <si>
    <t xml:space="preserve">Přesun hmot, pozemní komunikace, kryt dlážděný </t>
  </si>
  <si>
    <t>253,19</t>
  </si>
  <si>
    <t>1 Chodníkové těleso</t>
  </si>
  <si>
    <t>SO 03</t>
  </si>
  <si>
    <t>Dopravní značení</t>
  </si>
  <si>
    <t>SO 03 Dopravní značení</t>
  </si>
  <si>
    <t>914991001R00</t>
  </si>
  <si>
    <t xml:space="preserve">Montáž dočasné značky včetně stojanu </t>
  </si>
  <si>
    <t>viz zpracované DIO,včetně vyznačení objízdných tras I + II etapa:</t>
  </si>
  <si>
    <t>33</t>
  </si>
  <si>
    <t>914992001R00</t>
  </si>
  <si>
    <t xml:space="preserve">Nájem dopravní značky včetně stojanu - den </t>
  </si>
  <si>
    <t>předpoklad 2 měsíce práce:</t>
  </si>
  <si>
    <t>60*33</t>
  </si>
  <si>
    <t>914993001R00</t>
  </si>
  <si>
    <t xml:space="preserve">Demontáž dočasné značky včetně stojanu </t>
  </si>
  <si>
    <t>915701111R00</t>
  </si>
  <si>
    <t>Zřízení vodorovného značení z nátěr.hmot tl.do 3mm termoplastické</t>
  </si>
  <si>
    <t>V12a-cca:</t>
  </si>
  <si>
    <t>21,6</t>
  </si>
  <si>
    <t>V7-cca:</t>
  </si>
  <si>
    <t>V13a-cca:</t>
  </si>
  <si>
    <t>4,7</t>
  </si>
  <si>
    <t>V12c-cca:</t>
  </si>
  <si>
    <t>1,12</t>
  </si>
  <si>
    <t>1 Dopravní značení</t>
  </si>
  <si>
    <t>SO 04</t>
  </si>
  <si>
    <t>Úprava dešťové kanalizace-uliční vpusti</t>
  </si>
  <si>
    <t>SO 04 Úprava dešťové kanalizace-uliční vpusti</t>
  </si>
  <si>
    <t xml:space="preserve">Úprava zálivky spár LA,hloubky do 15 cm š. do 4 cm </t>
  </si>
  <si>
    <t>zálivka mezi vpustí a obrubníkem  na hl. cca 15 cm:</t>
  </si>
  <si>
    <t>5*0,5</t>
  </si>
  <si>
    <t>895941111R00</t>
  </si>
  <si>
    <t xml:space="preserve">Zřízení vpusti uliční z dílců typ UV - 50 normální </t>
  </si>
  <si>
    <t>po pravé části- sdměrem dolů:</t>
  </si>
  <si>
    <t>po levé části:</t>
  </si>
  <si>
    <t xml:space="preserve">Zemní práce pro úpravu vpustí </t>
  </si>
  <si>
    <t>odkopání vpustí, případné podkopání, hutněný obsyp:</t>
  </si>
  <si>
    <t>případná likvidace přebytečného výkopku:</t>
  </si>
  <si>
    <t xml:space="preserve">Demontáže stávajících uličních vpustí </t>
  </si>
  <si>
    <t xml:space="preserve">Zřízení podkladního betonu pro nové osazení vpustí </t>
  </si>
  <si>
    <t>podsyp hutněný, beton deska cca 15 cm,bednění + odbednění:</t>
  </si>
  <si>
    <t xml:space="preserve">Úprava napojení vpustí </t>
  </si>
  <si>
    <t>přimknutím k chodníkovému tělesu bude nutná úprava:</t>
  </si>
  <si>
    <t>pomocí rour a tvarovek-bude doměřeno při úpravě:</t>
  </si>
  <si>
    <t>včetně vlastního přepojení do kmenové stoky:</t>
  </si>
  <si>
    <t>28661100</t>
  </si>
  <si>
    <t>Koš kalový  pro vpust</t>
  </si>
  <si>
    <t>55340352</t>
  </si>
  <si>
    <t>Mříž vtoková D400 500 x 500 mm</t>
  </si>
  <si>
    <t>592238521</t>
  </si>
  <si>
    <t>TBV-Q 450/330/1a PVC KAM dno s výtokem DN 150</t>
  </si>
  <si>
    <t>59223858</t>
  </si>
  <si>
    <t>TBV-Q 450/555/5d skruž horní</t>
  </si>
  <si>
    <t>59223860</t>
  </si>
  <si>
    <t>TBV-Q 450/195/6b skruž středová</t>
  </si>
  <si>
    <t>998274101R00</t>
  </si>
  <si>
    <t xml:space="preserve">Přesun hmot, trubní vedení betonové, otevř. výkop </t>
  </si>
  <si>
    <t>4,2</t>
  </si>
  <si>
    <t>1 Úprava dešťové kanalizace-uliční vpusti</t>
  </si>
  <si>
    <t>SO 05</t>
  </si>
  <si>
    <t>Dopravní připojení pozemku p.č. 305/1</t>
  </si>
  <si>
    <t>SO 05 Dopravní připojení pozemku p.č. 305/1</t>
  </si>
  <si>
    <t>dlažba bude kompletně odvezena na skládku:</t>
  </si>
  <si>
    <t>šíře vjezdu 6 m,šíře chodníku- 2,13m:</t>
  </si>
  <si>
    <t>6*2,13</t>
  </si>
  <si>
    <t>plocha pro sklon nášlapu:</t>
  </si>
  <si>
    <t>2*2,23*2,13</t>
  </si>
  <si>
    <t xml:space="preserve">Odstranění podkladu pl. 200 m2,kam.drcené tl.15 cm </t>
  </si>
  <si>
    <t>vjezd:</t>
  </si>
  <si>
    <t>odkopávka na 420 mm pod niveletu budoucí nivelety vjezdu:</t>
  </si>
  <si>
    <t>(0,42-0,21)*6*2,13+2*2,23*2,1*0,15</t>
  </si>
  <si>
    <t>6*2,13+2*2,23*2,13</t>
  </si>
  <si>
    <t>pro rozpočet uvažována 1 zkouška:</t>
  </si>
  <si>
    <t>564761111R00</t>
  </si>
  <si>
    <t>Podklad z kameniva drceného vel.32-63 mm,tl. 20 cm (MZK)</t>
  </si>
  <si>
    <t>MZK fr 32-63, tl. 200 mm:</t>
  </si>
  <si>
    <t>hlavní plocha:</t>
  </si>
  <si>
    <t>6*2,4-6*0,4</t>
  </si>
  <si>
    <t xml:space="preserve"> 2 x oblouk:</t>
  </si>
  <si>
    <t>2*1,7*1,4/2-2*0,35*0,4</t>
  </si>
  <si>
    <t>ACP ,tl. 6 cm:</t>
  </si>
  <si>
    <t>odpočet var. pásu:</t>
  </si>
  <si>
    <t>-7,283*0,4</t>
  </si>
  <si>
    <t>567122111R00</t>
  </si>
  <si>
    <t xml:space="preserve">Podklad z kameniva zpev.cementem KZC 1 tl.12 cm </t>
  </si>
  <si>
    <t>KSC tl. 120 mm:</t>
  </si>
  <si>
    <t>567211114R00</t>
  </si>
  <si>
    <t xml:space="preserve">Podklad z prostého betonu tř. I  tloušťky 14 cm </t>
  </si>
  <si>
    <t>podklad pod varovný pás,včetně zabednění:</t>
  </si>
  <si>
    <t>7,283*0,6</t>
  </si>
  <si>
    <t>ACO , tl. 4 cm:</t>
  </si>
  <si>
    <t>podkladní vrstva štp ponechána, pouze výškově urovnána:</t>
  </si>
  <si>
    <t>šikmé plochy z rozebrané dlažby, včetně podkladu:</t>
  </si>
  <si>
    <t>varovný pás :</t>
  </si>
  <si>
    <t>7,283*0,4</t>
  </si>
  <si>
    <t>varovný pás přes vjezd:</t>
  </si>
  <si>
    <t>7,283*0,4*1,1</t>
  </si>
  <si>
    <t>varovné pásy v chodníku:</t>
  </si>
  <si>
    <t>2*3,5*0,4*1,1</t>
  </si>
  <si>
    <t>2*2,23*2,13*1,1</t>
  </si>
  <si>
    <t>odpočet varovného pásu:</t>
  </si>
  <si>
    <t>-2*3,5*0,4*1,1</t>
  </si>
  <si>
    <t>17*0,2</t>
  </si>
  <si>
    <t>oblouk chodníku:</t>
  </si>
  <si>
    <t>2*3,256</t>
  </si>
  <si>
    <t>2 x náběh:</t>
  </si>
  <si>
    <t>59217496</t>
  </si>
  <si>
    <t>Obrubník silniční oblouk vnitřní žulový R 1500</t>
  </si>
  <si>
    <t>2*3</t>
  </si>
  <si>
    <t>šíře vjezdu 6 m,šíře chodníku+ sklony-dlažba:</t>
  </si>
  <si>
    <t>6*2,13*0,06*2</t>
  </si>
  <si>
    <t>2*2,23*2,13*0,06*2</t>
  </si>
  <si>
    <t>6*2*0,06*2</t>
  </si>
  <si>
    <t>vjezd-podklad:</t>
  </si>
  <si>
    <t>6*2,13*0,15*1,7</t>
  </si>
  <si>
    <t>((0,42-0,21)*6*2,13+2*2,13*2,23*0,15)*1,7</t>
  </si>
  <si>
    <t>7*14,3574</t>
  </si>
  <si>
    <t>14,3574</t>
  </si>
  <si>
    <t>přípomoce:</t>
  </si>
  <si>
    <t>20,69</t>
  </si>
  <si>
    <t>1 Dopravní připojení pozemku p.č. 305/1</t>
  </si>
  <si>
    <t>Slepý rozpočet stavby</t>
  </si>
  <si>
    <t>Mírové nám. 1175/5</t>
  </si>
  <si>
    <t>Děčín</t>
  </si>
  <si>
    <t>40502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</si>
</sst>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13" fillId="0" borderId="0" xfId="20" applyNumberFormat="1" applyFont="1" applyAlignment="1">
      <alignment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6"/>
  <sheetViews>
    <sheetView showGridLines="0" zoomScaleSheetLayoutView="75" workbookViewId="0" topLeftCell="B1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561</v>
      </c>
      <c r="E2" s="5"/>
      <c r="F2" s="4"/>
      <c r="G2" s="6"/>
      <c r="H2" s="7" t="s">
        <v>0</v>
      </c>
      <c r="I2" s="8">
        <f ca="1">TODAY()</f>
        <v>42894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125</v>
      </c>
      <c r="H7" s="18" t="s">
        <v>4</v>
      </c>
      <c r="J7" s="17"/>
      <c r="K7" s="17"/>
    </row>
    <row r="8" spans="4:11" ht="12.75">
      <c r="D8" s="17" t="s">
        <v>562</v>
      </c>
      <c r="H8" s="18" t="s">
        <v>5</v>
      </c>
      <c r="J8" s="17"/>
      <c r="K8" s="17"/>
    </row>
    <row r="9" spans="3:10" ht="12.75">
      <c r="C9" s="18" t="s">
        <v>564</v>
      </c>
      <c r="D9" s="17" t="s">
        <v>563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124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8">
        <f>ROUND(G36,0)</f>
        <v>0</v>
      </c>
      <c r="J19" s="299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0">
        <f>ROUND(I19*D20/100,0)</f>
        <v>0</v>
      </c>
      <c r="J20" s="30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0">
        <f>ROUND(H36,0)</f>
        <v>0</v>
      </c>
      <c r="J21" s="301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2">
        <f>ROUND(I21*D21/100,0)</f>
        <v>0</v>
      </c>
      <c r="J22" s="303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aca="true" t="shared" si="0" ref="I30:I35">(G30*SazbaDPH1)/100+(H30*SazbaDPH2)/100</f>
        <v>0</v>
      </c>
      <c r="J30" s="59" t="str">
        <f aca="true" t="shared" si="1" ref="J30:J35">IF(CelkemObjekty=0,"",F30/CelkemObjekty*100)</f>
        <v/>
      </c>
    </row>
    <row r="31" spans="2:10" ht="12.75">
      <c r="B31" s="60" t="s">
        <v>128</v>
      </c>
      <c r="C31" s="61" t="s">
        <v>129</v>
      </c>
      <c r="D31" s="62"/>
      <c r="E31" s="63"/>
      <c r="F31" s="64">
        <f aca="true" t="shared" si="2" ref="F31:F35">G31+H31+I31</f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0" ht="12.75">
      <c r="B32" s="60" t="s">
        <v>290</v>
      </c>
      <c r="C32" s="61" t="s">
        <v>291</v>
      </c>
      <c r="D32" s="62"/>
      <c r="E32" s="63"/>
      <c r="F32" s="64">
        <f t="shared" si="2"/>
        <v>0</v>
      </c>
      <c r="G32" s="65">
        <v>0</v>
      </c>
      <c r="H32" s="66">
        <v>0</v>
      </c>
      <c r="I32" s="66">
        <f t="shared" si="0"/>
        <v>0</v>
      </c>
      <c r="J32" s="59" t="str">
        <f t="shared" si="1"/>
        <v/>
      </c>
    </row>
    <row r="33" spans="2:10" ht="12.75">
      <c r="B33" s="60" t="s">
        <v>442</v>
      </c>
      <c r="C33" s="61" t="s">
        <v>443</v>
      </c>
      <c r="D33" s="62"/>
      <c r="E33" s="63"/>
      <c r="F33" s="64">
        <f t="shared" si="2"/>
        <v>0</v>
      </c>
      <c r="G33" s="65">
        <v>0</v>
      </c>
      <c r="H33" s="66">
        <v>0</v>
      </c>
      <c r="I33" s="66">
        <f t="shared" si="0"/>
        <v>0</v>
      </c>
      <c r="J33" s="59" t="str">
        <f t="shared" si="1"/>
        <v/>
      </c>
    </row>
    <row r="34" spans="2:10" ht="12.75">
      <c r="B34" s="60" t="s">
        <v>465</v>
      </c>
      <c r="C34" s="61" t="s">
        <v>466</v>
      </c>
      <c r="D34" s="62"/>
      <c r="E34" s="63"/>
      <c r="F34" s="64">
        <f t="shared" si="2"/>
        <v>0</v>
      </c>
      <c r="G34" s="65">
        <v>0</v>
      </c>
      <c r="H34" s="66">
        <v>0</v>
      </c>
      <c r="I34" s="66">
        <f t="shared" si="0"/>
        <v>0</v>
      </c>
      <c r="J34" s="59" t="str">
        <f t="shared" si="1"/>
        <v/>
      </c>
    </row>
    <row r="35" spans="2:10" ht="12.75">
      <c r="B35" s="60" t="s">
        <v>499</v>
      </c>
      <c r="C35" s="61" t="s">
        <v>500</v>
      </c>
      <c r="D35" s="62"/>
      <c r="E35" s="63"/>
      <c r="F35" s="64">
        <f t="shared" si="2"/>
        <v>0</v>
      </c>
      <c r="G35" s="65">
        <v>0</v>
      </c>
      <c r="H35" s="66">
        <v>0</v>
      </c>
      <c r="I35" s="66">
        <f t="shared" si="0"/>
        <v>0</v>
      </c>
      <c r="J35" s="59" t="str">
        <f t="shared" si="1"/>
        <v/>
      </c>
    </row>
    <row r="36" spans="2:10" ht="17.25" customHeight="1">
      <c r="B36" s="67" t="s">
        <v>19</v>
      </c>
      <c r="C36" s="68"/>
      <c r="D36" s="69"/>
      <c r="E36" s="70"/>
      <c r="F36" s="71">
        <f>SUM(F30:F35)</f>
        <v>0</v>
      </c>
      <c r="G36" s="71">
        <f>SUM(G30:G35)</f>
        <v>0</v>
      </c>
      <c r="H36" s="71">
        <f>SUM(H30:H35)</f>
        <v>0</v>
      </c>
      <c r="I36" s="71">
        <f>SUM(I30:I35)</f>
        <v>0</v>
      </c>
      <c r="J36" s="72" t="str">
        <f aca="true" t="shared" si="3" ref="J36">IF(CelkemObjekty=0,"",F36/CelkemObjekty*100)</f>
        <v/>
      </c>
    </row>
    <row r="37" spans="2:11" ht="12.75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9.7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7.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 ht="18">
      <c r="B40" s="13" t="s">
        <v>20</v>
      </c>
      <c r="C40" s="45"/>
      <c r="D40" s="45"/>
      <c r="E40" s="45"/>
      <c r="F40" s="45"/>
      <c r="G40" s="45"/>
      <c r="H40" s="45"/>
      <c r="I40" s="45"/>
      <c r="J40" s="45"/>
      <c r="K40" s="73"/>
    </row>
    <row r="41" ht="12.75">
      <c r="K41" s="73"/>
    </row>
    <row r="42" spans="2:10" ht="25.5">
      <c r="B42" s="74" t="s">
        <v>21</v>
      </c>
      <c r="C42" s="75" t="s">
        <v>22</v>
      </c>
      <c r="D42" s="48"/>
      <c r="E42" s="49"/>
      <c r="F42" s="50" t="s">
        <v>17</v>
      </c>
      <c r="G42" s="51" t="str">
        <f>CONCATENATE("Základ DPH ",SazbaDPH1," %")</f>
        <v>Základ DPH 15 %</v>
      </c>
      <c r="H42" s="50" t="str">
        <f>CONCATENATE("Základ DPH ",SazbaDPH2," %")</f>
        <v>Základ DPH 21 %</v>
      </c>
      <c r="I42" s="51" t="s">
        <v>18</v>
      </c>
      <c r="J42" s="50" t="s">
        <v>12</v>
      </c>
    </row>
    <row r="43" spans="2:10" ht="12.75">
      <c r="B43" s="76" t="s">
        <v>107</v>
      </c>
      <c r="C43" s="77" t="s">
        <v>127</v>
      </c>
      <c r="D43" s="54"/>
      <c r="E43" s="55"/>
      <c r="F43" s="56">
        <f>G43+H43+I43</f>
        <v>0</v>
      </c>
      <c r="G43" s="57">
        <v>0</v>
      </c>
      <c r="H43" s="58">
        <v>0</v>
      </c>
      <c r="I43" s="65">
        <f aca="true" t="shared" si="4" ref="I43:I48">(G43*SazbaDPH1)/100+(H43*SazbaDPH2)/100</f>
        <v>0</v>
      </c>
      <c r="J43" s="59" t="str">
        <f aca="true" t="shared" si="5" ref="J43:J48">IF(CelkemObjekty=0,"",F43/CelkemObjekty*100)</f>
        <v/>
      </c>
    </row>
    <row r="44" spans="2:10" ht="12.75">
      <c r="B44" s="78" t="s">
        <v>128</v>
      </c>
      <c r="C44" s="79" t="s">
        <v>289</v>
      </c>
      <c r="D44" s="62"/>
      <c r="E44" s="63"/>
      <c r="F44" s="64">
        <f aca="true" t="shared" si="6" ref="F44:F48">G44+H44+I44</f>
        <v>0</v>
      </c>
      <c r="G44" s="65">
        <v>0</v>
      </c>
      <c r="H44" s="66">
        <v>0</v>
      </c>
      <c r="I44" s="65">
        <f t="shared" si="4"/>
        <v>0</v>
      </c>
      <c r="J44" s="59" t="str">
        <f t="shared" si="5"/>
        <v/>
      </c>
    </row>
    <row r="45" spans="2:10" ht="12.75">
      <c r="B45" s="78" t="s">
        <v>290</v>
      </c>
      <c r="C45" s="79" t="s">
        <v>441</v>
      </c>
      <c r="D45" s="62"/>
      <c r="E45" s="63"/>
      <c r="F45" s="64">
        <f t="shared" si="6"/>
        <v>0</v>
      </c>
      <c r="G45" s="65">
        <v>0</v>
      </c>
      <c r="H45" s="66">
        <v>0</v>
      </c>
      <c r="I45" s="65">
        <f t="shared" si="4"/>
        <v>0</v>
      </c>
      <c r="J45" s="59" t="str">
        <f t="shared" si="5"/>
        <v/>
      </c>
    </row>
    <row r="46" spans="2:10" ht="12.75">
      <c r="B46" s="78" t="s">
        <v>442</v>
      </c>
      <c r="C46" s="79" t="s">
        <v>464</v>
      </c>
      <c r="D46" s="62"/>
      <c r="E46" s="63"/>
      <c r="F46" s="64">
        <f t="shared" si="6"/>
        <v>0</v>
      </c>
      <c r="G46" s="65">
        <v>0</v>
      </c>
      <c r="H46" s="66">
        <v>0</v>
      </c>
      <c r="I46" s="65">
        <f t="shared" si="4"/>
        <v>0</v>
      </c>
      <c r="J46" s="59" t="str">
        <f t="shared" si="5"/>
        <v/>
      </c>
    </row>
    <row r="47" spans="2:10" ht="12.75">
      <c r="B47" s="78" t="s">
        <v>465</v>
      </c>
      <c r="C47" s="79" t="s">
        <v>498</v>
      </c>
      <c r="D47" s="62"/>
      <c r="E47" s="63"/>
      <c r="F47" s="64">
        <f t="shared" si="6"/>
        <v>0</v>
      </c>
      <c r="G47" s="65">
        <v>0</v>
      </c>
      <c r="H47" s="66">
        <v>0</v>
      </c>
      <c r="I47" s="65">
        <f t="shared" si="4"/>
        <v>0</v>
      </c>
      <c r="J47" s="59" t="str">
        <f t="shared" si="5"/>
        <v/>
      </c>
    </row>
    <row r="48" spans="2:10" ht="12.75">
      <c r="B48" s="78" t="s">
        <v>499</v>
      </c>
      <c r="C48" s="79" t="s">
        <v>560</v>
      </c>
      <c r="D48" s="62"/>
      <c r="E48" s="63"/>
      <c r="F48" s="64">
        <f t="shared" si="6"/>
        <v>0</v>
      </c>
      <c r="G48" s="65">
        <v>0</v>
      </c>
      <c r="H48" s="66">
        <v>0</v>
      </c>
      <c r="I48" s="65">
        <f t="shared" si="4"/>
        <v>0</v>
      </c>
      <c r="J48" s="59" t="str">
        <f t="shared" si="5"/>
        <v/>
      </c>
    </row>
    <row r="49" spans="2:10" ht="12.75">
      <c r="B49" s="67" t="s">
        <v>19</v>
      </c>
      <c r="C49" s="68"/>
      <c r="D49" s="69"/>
      <c r="E49" s="70"/>
      <c r="F49" s="71">
        <f>SUM(F43:F48)</f>
        <v>0</v>
      </c>
      <c r="G49" s="80">
        <f>SUM(G43:G48)</f>
        <v>0</v>
      </c>
      <c r="H49" s="71">
        <f>SUM(H43:H48)</f>
        <v>0</v>
      </c>
      <c r="I49" s="80">
        <f>SUM(I43:I48)</f>
        <v>0</v>
      </c>
      <c r="J49" s="72" t="str">
        <f aca="true" t="shared" si="7" ref="J49">IF(CelkemObjekty=0,"",F49/CelkemObjekty*100)</f>
        <v/>
      </c>
    </row>
    <row r="50" ht="9" customHeight="1"/>
    <row r="51" ht="6" customHeight="1"/>
    <row r="52" ht="3" customHeight="1"/>
    <row r="53" ht="6.75" customHeight="1"/>
    <row r="54" spans="2:10" ht="20.25" customHeight="1">
      <c r="B54" s="13" t="s">
        <v>23</v>
      </c>
      <c r="C54" s="45"/>
      <c r="D54" s="45"/>
      <c r="E54" s="45"/>
      <c r="F54" s="45"/>
      <c r="G54" s="45"/>
      <c r="H54" s="45"/>
      <c r="I54" s="45"/>
      <c r="J54" s="45"/>
    </row>
    <row r="55" ht="9" customHeight="1"/>
    <row r="56" spans="2:10" ht="12.75">
      <c r="B56" s="47" t="s">
        <v>24</v>
      </c>
      <c r="C56" s="48"/>
      <c r="D56" s="48"/>
      <c r="E56" s="50" t="s">
        <v>12</v>
      </c>
      <c r="F56" s="50" t="s">
        <v>25</v>
      </c>
      <c r="G56" s="51" t="s">
        <v>26</v>
      </c>
      <c r="H56" s="50" t="s">
        <v>27</v>
      </c>
      <c r="I56" s="51" t="s">
        <v>28</v>
      </c>
      <c r="J56" s="81" t="s">
        <v>29</v>
      </c>
    </row>
    <row r="57" spans="2:10" ht="12.75">
      <c r="B57" s="52" t="s">
        <v>98</v>
      </c>
      <c r="C57" s="53" t="s">
        <v>99</v>
      </c>
      <c r="D57" s="54"/>
      <c r="E57" s="82" t="str">
        <f aca="true" t="shared" si="8" ref="E57:E67">IF(SUM(SoucetDilu)=0,"",SUM(F57:J57)/SUM(SoucetDilu)*100)</f>
        <v/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</row>
    <row r="58" spans="2:10" ht="12.75">
      <c r="B58" s="60" t="s">
        <v>212</v>
      </c>
      <c r="C58" s="61" t="s">
        <v>352</v>
      </c>
      <c r="D58" s="62"/>
      <c r="E58" s="83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359</v>
      </c>
      <c r="C59" s="61" t="s">
        <v>360</v>
      </c>
      <c r="D59" s="62"/>
      <c r="E59" s="83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178</v>
      </c>
      <c r="C60" s="61" t="s">
        <v>129</v>
      </c>
      <c r="D60" s="62"/>
      <c r="E60" s="83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209</v>
      </c>
      <c r="C61" s="61" t="s">
        <v>210</v>
      </c>
      <c r="D61" s="62"/>
      <c r="E61" s="83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215</v>
      </c>
      <c r="C62" s="61" t="s">
        <v>216</v>
      </c>
      <c r="D62" s="62"/>
      <c r="E62" s="83" t="str">
        <f t="shared" si="8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236</v>
      </c>
      <c r="C63" s="61" t="s">
        <v>237</v>
      </c>
      <c r="D63" s="62"/>
      <c r="E63" s="83" t="str">
        <f t="shared" si="8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242</v>
      </c>
      <c r="C64" s="61" t="s">
        <v>243</v>
      </c>
      <c r="D64" s="62"/>
      <c r="E64" s="83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278</v>
      </c>
      <c r="C65" s="61" t="s">
        <v>279</v>
      </c>
      <c r="D65" s="62"/>
      <c r="E65" s="83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111</v>
      </c>
      <c r="C66" s="61" t="s">
        <v>112</v>
      </c>
      <c r="D66" s="62"/>
      <c r="E66" s="83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7" t="s">
        <v>19</v>
      </c>
      <c r="C67" s="68"/>
      <c r="D67" s="69"/>
      <c r="E67" s="84" t="str">
        <f t="shared" si="8"/>
        <v/>
      </c>
      <c r="F67" s="71">
        <f>SUM(F57:F66)</f>
        <v>0</v>
      </c>
      <c r="G67" s="80">
        <f>SUM(G57:G66)</f>
        <v>0</v>
      </c>
      <c r="H67" s="71">
        <f>SUM(H57:H66)</f>
        <v>0</v>
      </c>
      <c r="I67" s="80">
        <f>SUM(I57:I66)</f>
        <v>0</v>
      </c>
      <c r="J67" s="71">
        <f>SUM(J57:J66)</f>
        <v>0</v>
      </c>
    </row>
    <row r="69" ht="2.25" customHeight="1"/>
    <row r="70" ht="1.5" customHeight="1"/>
    <row r="71" ht="0.75" customHeight="1"/>
    <row r="72" ht="0.75" customHeight="1"/>
    <row r="73" ht="0.75" customHeight="1"/>
    <row r="74" spans="2:10" ht="18">
      <c r="B74" s="13" t="s">
        <v>30</v>
      </c>
      <c r="C74" s="45"/>
      <c r="D74" s="45"/>
      <c r="E74" s="45"/>
      <c r="F74" s="45"/>
      <c r="G74" s="45"/>
      <c r="H74" s="45"/>
      <c r="I74" s="45"/>
      <c r="J74" s="45"/>
    </row>
    <row r="76" spans="2:10" ht="12.75">
      <c r="B76" s="47" t="s">
        <v>31</v>
      </c>
      <c r="C76" s="48"/>
      <c r="D76" s="48"/>
      <c r="E76" s="85"/>
      <c r="F76" s="86"/>
      <c r="G76" s="51"/>
      <c r="H76" s="50" t="s">
        <v>17</v>
      </c>
      <c r="I76" s="1"/>
      <c r="J76" s="1"/>
    </row>
    <row r="77" spans="2:10" ht="12.75">
      <c r="B77" s="52" t="s">
        <v>116</v>
      </c>
      <c r="C77" s="53"/>
      <c r="D77" s="54"/>
      <c r="E77" s="87"/>
      <c r="F77" s="88"/>
      <c r="G77" s="57"/>
      <c r="H77" s="58">
        <v>0</v>
      </c>
      <c r="I77" s="1"/>
      <c r="J77" s="1"/>
    </row>
    <row r="78" spans="2:10" ht="12.75">
      <c r="B78" s="60" t="s">
        <v>117</v>
      </c>
      <c r="C78" s="61"/>
      <c r="D78" s="62"/>
      <c r="E78" s="89"/>
      <c r="F78" s="90"/>
      <c r="G78" s="65"/>
      <c r="H78" s="66">
        <v>0</v>
      </c>
      <c r="I78" s="1"/>
      <c r="J78" s="1"/>
    </row>
    <row r="79" spans="2:10" ht="12.75">
      <c r="B79" s="60" t="s">
        <v>118</v>
      </c>
      <c r="C79" s="61"/>
      <c r="D79" s="62"/>
      <c r="E79" s="89"/>
      <c r="F79" s="90"/>
      <c r="G79" s="65"/>
      <c r="H79" s="66">
        <v>0</v>
      </c>
      <c r="I79" s="1"/>
      <c r="J79" s="1"/>
    </row>
    <row r="80" spans="2:10" ht="12.75">
      <c r="B80" s="60" t="s">
        <v>119</v>
      </c>
      <c r="C80" s="61"/>
      <c r="D80" s="62"/>
      <c r="E80" s="89"/>
      <c r="F80" s="90"/>
      <c r="G80" s="65"/>
      <c r="H80" s="66">
        <v>0</v>
      </c>
      <c r="I80" s="1"/>
      <c r="J80" s="1"/>
    </row>
    <row r="81" spans="2:10" ht="12.75">
      <c r="B81" s="60" t="s">
        <v>120</v>
      </c>
      <c r="C81" s="61"/>
      <c r="D81" s="62"/>
      <c r="E81" s="89"/>
      <c r="F81" s="90"/>
      <c r="G81" s="65"/>
      <c r="H81" s="66">
        <v>0</v>
      </c>
      <c r="I81" s="1"/>
      <c r="J81" s="1"/>
    </row>
    <row r="82" spans="2:10" ht="12.75">
      <c r="B82" s="60" t="s">
        <v>121</v>
      </c>
      <c r="C82" s="61"/>
      <c r="D82" s="62"/>
      <c r="E82" s="89"/>
      <c r="F82" s="90"/>
      <c r="G82" s="65"/>
      <c r="H82" s="66">
        <v>0</v>
      </c>
      <c r="I82" s="1"/>
      <c r="J82" s="1"/>
    </row>
    <row r="83" spans="2:10" ht="12.75">
      <c r="B83" s="60" t="s">
        <v>122</v>
      </c>
      <c r="C83" s="61"/>
      <c r="D83" s="62"/>
      <c r="E83" s="89"/>
      <c r="F83" s="90"/>
      <c r="G83" s="65"/>
      <c r="H83" s="66">
        <v>0</v>
      </c>
      <c r="I83" s="1"/>
      <c r="J83" s="1"/>
    </row>
    <row r="84" spans="2:10" ht="12.75">
      <c r="B84" s="60" t="s">
        <v>123</v>
      </c>
      <c r="C84" s="61"/>
      <c r="D84" s="62"/>
      <c r="E84" s="89"/>
      <c r="F84" s="90"/>
      <c r="G84" s="65"/>
      <c r="H84" s="66">
        <v>0</v>
      </c>
      <c r="I84" s="1"/>
      <c r="J84" s="1"/>
    </row>
    <row r="85" spans="2:10" ht="12.75">
      <c r="B85" s="67" t="s">
        <v>19</v>
      </c>
      <c r="C85" s="68"/>
      <c r="D85" s="69"/>
      <c r="E85" s="91"/>
      <c r="F85" s="92"/>
      <c r="G85" s="80"/>
      <c r="H85" s="71">
        <f>SUM(H77:H84)</f>
        <v>0</v>
      </c>
      <c r="I85" s="1"/>
      <c r="J85" s="1"/>
    </row>
    <row r="86" spans="9:10" ht="12.75">
      <c r="I86" s="1"/>
      <c r="J86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81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customWidth="1"/>
    <col min="9" max="9" width="11.625" style="232" customWidth="1"/>
    <col min="10" max="10" width="10.00390625" style="232" customWidth="1"/>
    <col min="11" max="11" width="9.375" style="232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6" t="s">
        <v>103</v>
      </c>
      <c r="B1" s="326"/>
      <c r="C1" s="326"/>
      <c r="D1" s="326"/>
      <c r="E1" s="326"/>
      <c r="F1" s="326"/>
      <c r="G1" s="326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106</v>
      </c>
      <c r="D3" s="236"/>
      <c r="E3" s="237" t="s">
        <v>85</v>
      </c>
      <c r="F3" s="238" t="str">
        <f>'SO 02 1 Rek'!H1</f>
        <v>1</v>
      </c>
      <c r="G3" s="239"/>
    </row>
    <row r="4" spans="1:7" ht="13.5" thickBot="1">
      <c r="A4" s="327" t="s">
        <v>76</v>
      </c>
      <c r="B4" s="320"/>
      <c r="C4" s="192" t="s">
        <v>292</v>
      </c>
      <c r="D4" s="240"/>
      <c r="E4" s="328" t="str">
        <f>'SO 02 1 Rek'!G2</f>
        <v>Chodníkové těleso</v>
      </c>
      <c r="F4" s="329"/>
      <c r="G4" s="330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293</v>
      </c>
      <c r="C8" s="262" t="s">
        <v>294</v>
      </c>
      <c r="D8" s="263" t="s">
        <v>134</v>
      </c>
      <c r="E8" s="264">
        <v>82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-0.225</v>
      </c>
      <c r="K8" s="267">
        <f>E8*J8</f>
        <v>-18.45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1" t="s">
        <v>295</v>
      </c>
      <c r="D9" s="332"/>
      <c r="E9" s="272">
        <v>82</v>
      </c>
      <c r="F9" s="273"/>
      <c r="G9" s="274"/>
      <c r="H9" s="275"/>
      <c r="I9" s="269"/>
      <c r="J9" s="276"/>
      <c r="K9" s="269"/>
      <c r="M9" s="270">
        <v>82</v>
      </c>
      <c r="O9" s="259"/>
    </row>
    <row r="10" spans="1:80" ht="12.75">
      <c r="A10" s="260">
        <v>2</v>
      </c>
      <c r="B10" s="261" t="s">
        <v>296</v>
      </c>
      <c r="C10" s="262" t="s">
        <v>297</v>
      </c>
      <c r="D10" s="263" t="s">
        <v>134</v>
      </c>
      <c r="E10" s="264">
        <v>82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-0.235</v>
      </c>
      <c r="K10" s="267">
        <f>E10*J10</f>
        <v>-19.27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1"/>
      <c r="C11" s="331" t="s">
        <v>298</v>
      </c>
      <c r="D11" s="332"/>
      <c r="E11" s="272">
        <v>0</v>
      </c>
      <c r="F11" s="273"/>
      <c r="G11" s="274"/>
      <c r="H11" s="275"/>
      <c r="I11" s="269"/>
      <c r="J11" s="276"/>
      <c r="K11" s="269"/>
      <c r="M11" s="270" t="s">
        <v>298</v>
      </c>
      <c r="O11" s="259"/>
    </row>
    <row r="12" spans="1:15" ht="12.75">
      <c r="A12" s="268"/>
      <c r="B12" s="271"/>
      <c r="C12" s="331" t="s">
        <v>295</v>
      </c>
      <c r="D12" s="332"/>
      <c r="E12" s="272">
        <v>82</v>
      </c>
      <c r="F12" s="273"/>
      <c r="G12" s="274"/>
      <c r="H12" s="275"/>
      <c r="I12" s="269"/>
      <c r="J12" s="276"/>
      <c r="K12" s="269"/>
      <c r="M12" s="270">
        <v>82</v>
      </c>
      <c r="O12" s="259"/>
    </row>
    <row r="13" spans="1:80" ht="12.75">
      <c r="A13" s="260">
        <v>3</v>
      </c>
      <c r="B13" s="261" t="s">
        <v>299</v>
      </c>
      <c r="C13" s="262" t="s">
        <v>300</v>
      </c>
      <c r="D13" s="263" t="s">
        <v>134</v>
      </c>
      <c r="E13" s="264">
        <v>781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>
        <v>-0.098</v>
      </c>
      <c r="K13" s="267">
        <f>E13*J13</f>
        <v>-76.538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15" ht="12.75">
      <c r="A14" s="268"/>
      <c r="B14" s="271"/>
      <c r="C14" s="331" t="s">
        <v>301</v>
      </c>
      <c r="D14" s="332"/>
      <c r="E14" s="272">
        <v>0</v>
      </c>
      <c r="F14" s="273"/>
      <c r="G14" s="274"/>
      <c r="H14" s="275"/>
      <c r="I14" s="269"/>
      <c r="J14" s="276"/>
      <c r="K14" s="269"/>
      <c r="M14" s="270" t="s">
        <v>301</v>
      </c>
      <c r="O14" s="259"/>
    </row>
    <row r="15" spans="1:15" ht="12.75">
      <c r="A15" s="268"/>
      <c r="B15" s="271"/>
      <c r="C15" s="331" t="s">
        <v>302</v>
      </c>
      <c r="D15" s="332"/>
      <c r="E15" s="272">
        <v>629</v>
      </c>
      <c r="F15" s="273"/>
      <c r="G15" s="274"/>
      <c r="H15" s="275"/>
      <c r="I15" s="269"/>
      <c r="J15" s="276"/>
      <c r="K15" s="269"/>
      <c r="M15" s="270" t="s">
        <v>302</v>
      </c>
      <c r="O15" s="259"/>
    </row>
    <row r="16" spans="1:15" ht="12.75">
      <c r="A16" s="268"/>
      <c r="B16" s="271"/>
      <c r="C16" s="331" t="s">
        <v>303</v>
      </c>
      <c r="D16" s="332"/>
      <c r="E16" s="272">
        <v>0</v>
      </c>
      <c r="F16" s="273"/>
      <c r="G16" s="274"/>
      <c r="H16" s="275"/>
      <c r="I16" s="269"/>
      <c r="J16" s="276"/>
      <c r="K16" s="269"/>
      <c r="M16" s="270" t="s">
        <v>303</v>
      </c>
      <c r="O16" s="259"/>
    </row>
    <row r="17" spans="1:15" ht="12.75">
      <c r="A17" s="268"/>
      <c r="B17" s="271"/>
      <c r="C17" s="331" t="s">
        <v>304</v>
      </c>
      <c r="D17" s="332"/>
      <c r="E17" s="272">
        <v>152</v>
      </c>
      <c r="F17" s="273"/>
      <c r="G17" s="274"/>
      <c r="H17" s="275"/>
      <c r="I17" s="269"/>
      <c r="J17" s="276"/>
      <c r="K17" s="269"/>
      <c r="M17" s="270">
        <v>152</v>
      </c>
      <c r="O17" s="259"/>
    </row>
    <row r="18" spans="1:80" ht="12.75">
      <c r="A18" s="260">
        <v>4</v>
      </c>
      <c r="B18" s="261" t="s">
        <v>142</v>
      </c>
      <c r="C18" s="262" t="s">
        <v>143</v>
      </c>
      <c r="D18" s="263" t="s">
        <v>134</v>
      </c>
      <c r="E18" s="264">
        <v>723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-0.24</v>
      </c>
      <c r="K18" s="267">
        <f>E18*J18</f>
        <v>-173.51999999999998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15" ht="12.75">
      <c r="A19" s="268"/>
      <c r="B19" s="271"/>
      <c r="C19" s="331" t="s">
        <v>305</v>
      </c>
      <c r="D19" s="332"/>
      <c r="E19" s="272">
        <v>0</v>
      </c>
      <c r="F19" s="273"/>
      <c r="G19" s="274"/>
      <c r="H19" s="275"/>
      <c r="I19" s="269"/>
      <c r="J19" s="276"/>
      <c r="K19" s="269"/>
      <c r="M19" s="270" t="s">
        <v>305</v>
      </c>
      <c r="O19" s="259"/>
    </row>
    <row r="20" spans="1:15" ht="12.75">
      <c r="A20" s="268"/>
      <c r="B20" s="271"/>
      <c r="C20" s="331" t="s">
        <v>302</v>
      </c>
      <c r="D20" s="332"/>
      <c r="E20" s="272">
        <v>629</v>
      </c>
      <c r="F20" s="273"/>
      <c r="G20" s="274"/>
      <c r="H20" s="275"/>
      <c r="I20" s="269"/>
      <c r="J20" s="276"/>
      <c r="K20" s="269"/>
      <c r="M20" s="270" t="s">
        <v>302</v>
      </c>
      <c r="O20" s="259"/>
    </row>
    <row r="21" spans="1:15" ht="12.75">
      <c r="A21" s="268"/>
      <c r="B21" s="271"/>
      <c r="C21" s="331" t="s">
        <v>304</v>
      </c>
      <c r="D21" s="332"/>
      <c r="E21" s="272">
        <v>152</v>
      </c>
      <c r="F21" s="273"/>
      <c r="G21" s="274"/>
      <c r="H21" s="275"/>
      <c r="I21" s="269"/>
      <c r="J21" s="276"/>
      <c r="K21" s="269"/>
      <c r="M21" s="270">
        <v>152</v>
      </c>
      <c r="O21" s="259"/>
    </row>
    <row r="22" spans="1:15" ht="12.75">
      <c r="A22" s="268"/>
      <c r="B22" s="271"/>
      <c r="C22" s="331" t="s">
        <v>306</v>
      </c>
      <c r="D22" s="332"/>
      <c r="E22" s="272">
        <v>0</v>
      </c>
      <c r="F22" s="273"/>
      <c r="G22" s="274"/>
      <c r="H22" s="275"/>
      <c r="I22" s="269"/>
      <c r="J22" s="276"/>
      <c r="K22" s="269"/>
      <c r="M22" s="270" t="s">
        <v>306</v>
      </c>
      <c r="O22" s="259"/>
    </row>
    <row r="23" spans="1:15" ht="12.75">
      <c r="A23" s="268"/>
      <c r="B23" s="271"/>
      <c r="C23" s="331" t="s">
        <v>307</v>
      </c>
      <c r="D23" s="332"/>
      <c r="E23" s="272">
        <v>-58</v>
      </c>
      <c r="F23" s="273"/>
      <c r="G23" s="274"/>
      <c r="H23" s="275"/>
      <c r="I23" s="269"/>
      <c r="J23" s="276"/>
      <c r="K23" s="269"/>
      <c r="M23" s="270">
        <v>-58</v>
      </c>
      <c r="O23" s="259"/>
    </row>
    <row r="24" spans="1:80" ht="12.75">
      <c r="A24" s="260">
        <v>5</v>
      </c>
      <c r="B24" s="261" t="s">
        <v>308</v>
      </c>
      <c r="C24" s="262" t="s">
        <v>309</v>
      </c>
      <c r="D24" s="263" t="s">
        <v>159</v>
      </c>
      <c r="E24" s="264">
        <v>170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-0.125</v>
      </c>
      <c r="K24" s="267">
        <f>E24*J24</f>
        <v>-21.25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31" t="s">
        <v>310</v>
      </c>
      <c r="D25" s="332"/>
      <c r="E25" s="272">
        <v>170</v>
      </c>
      <c r="F25" s="273"/>
      <c r="G25" s="274"/>
      <c r="H25" s="275"/>
      <c r="I25" s="269"/>
      <c r="J25" s="276"/>
      <c r="K25" s="269"/>
      <c r="M25" s="270">
        <v>170</v>
      </c>
      <c r="O25" s="259"/>
    </row>
    <row r="26" spans="1:80" ht="22.5">
      <c r="A26" s="260">
        <v>6</v>
      </c>
      <c r="B26" s="261" t="s">
        <v>311</v>
      </c>
      <c r="C26" s="262" t="s">
        <v>312</v>
      </c>
      <c r="D26" s="263" t="s">
        <v>166</v>
      </c>
      <c r="E26" s="264">
        <v>2.55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15" ht="12.75">
      <c r="A27" s="268"/>
      <c r="B27" s="271"/>
      <c r="C27" s="331" t="s">
        <v>313</v>
      </c>
      <c r="D27" s="332"/>
      <c r="E27" s="272">
        <v>0</v>
      </c>
      <c r="F27" s="273"/>
      <c r="G27" s="274"/>
      <c r="H27" s="275"/>
      <c r="I27" s="269"/>
      <c r="J27" s="276"/>
      <c r="K27" s="269"/>
      <c r="M27" s="270" t="s">
        <v>313</v>
      </c>
      <c r="O27" s="259"/>
    </row>
    <row r="28" spans="1:15" ht="12.75">
      <c r="A28" s="268"/>
      <c r="B28" s="271"/>
      <c r="C28" s="331" t="s">
        <v>314</v>
      </c>
      <c r="D28" s="332"/>
      <c r="E28" s="272">
        <v>2.55</v>
      </c>
      <c r="F28" s="273"/>
      <c r="G28" s="274"/>
      <c r="H28" s="275"/>
      <c r="I28" s="269"/>
      <c r="J28" s="276"/>
      <c r="K28" s="269"/>
      <c r="M28" s="270" t="s">
        <v>314</v>
      </c>
      <c r="O28" s="259"/>
    </row>
    <row r="29" spans="1:80" ht="12.75">
      <c r="A29" s="260">
        <v>7</v>
      </c>
      <c r="B29" s="261" t="s">
        <v>315</v>
      </c>
      <c r="C29" s="262" t="s">
        <v>316</v>
      </c>
      <c r="D29" s="263" t="s">
        <v>166</v>
      </c>
      <c r="E29" s="264">
        <v>91.34</v>
      </c>
      <c r="F29" s="264">
        <v>0</v>
      </c>
      <c r="G29" s="265">
        <f>E29*F29</f>
        <v>0</v>
      </c>
      <c r="H29" s="266">
        <v>0</v>
      </c>
      <c r="I29" s="267">
        <f>E29*H29</f>
        <v>0</v>
      </c>
      <c r="J29" s="266">
        <v>0</v>
      </c>
      <c r="K29" s="267">
        <f>E29*J29</f>
        <v>0</v>
      </c>
      <c r="O29" s="259">
        <v>2</v>
      </c>
      <c r="AA29" s="232">
        <v>1</v>
      </c>
      <c r="AB29" s="232">
        <v>1</v>
      </c>
      <c r="AC29" s="232">
        <v>1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</v>
      </c>
      <c r="CB29" s="259">
        <v>1</v>
      </c>
    </row>
    <row r="30" spans="1:15" ht="12.75">
      <c r="A30" s="268"/>
      <c r="B30" s="271"/>
      <c r="C30" s="331" t="s">
        <v>317</v>
      </c>
      <c r="D30" s="332"/>
      <c r="E30" s="272">
        <v>0</v>
      </c>
      <c r="F30" s="273"/>
      <c r="G30" s="274"/>
      <c r="H30" s="275"/>
      <c r="I30" s="269"/>
      <c r="J30" s="276"/>
      <c r="K30" s="269"/>
      <c r="M30" s="270" t="s">
        <v>317</v>
      </c>
      <c r="O30" s="259"/>
    </row>
    <row r="31" spans="1:15" ht="22.5">
      <c r="A31" s="268"/>
      <c r="B31" s="271"/>
      <c r="C31" s="331" t="s">
        <v>318</v>
      </c>
      <c r="D31" s="332"/>
      <c r="E31" s="272">
        <v>0</v>
      </c>
      <c r="F31" s="273"/>
      <c r="G31" s="274"/>
      <c r="H31" s="275"/>
      <c r="I31" s="269"/>
      <c r="J31" s="276"/>
      <c r="K31" s="269"/>
      <c r="M31" s="270" t="s">
        <v>318</v>
      </c>
      <c r="O31" s="259"/>
    </row>
    <row r="32" spans="1:15" ht="12.75">
      <c r="A32" s="268"/>
      <c r="B32" s="271"/>
      <c r="C32" s="331" t="s">
        <v>319</v>
      </c>
      <c r="D32" s="332"/>
      <c r="E32" s="272">
        <v>0</v>
      </c>
      <c r="F32" s="273"/>
      <c r="G32" s="274"/>
      <c r="H32" s="275"/>
      <c r="I32" s="269"/>
      <c r="J32" s="276"/>
      <c r="K32" s="269"/>
      <c r="M32" s="270" t="s">
        <v>319</v>
      </c>
      <c r="O32" s="259"/>
    </row>
    <row r="33" spans="1:15" ht="12.75">
      <c r="A33" s="268"/>
      <c r="B33" s="271"/>
      <c r="C33" s="331" t="s">
        <v>320</v>
      </c>
      <c r="D33" s="332"/>
      <c r="E33" s="272">
        <v>79.94</v>
      </c>
      <c r="F33" s="273"/>
      <c r="G33" s="274"/>
      <c r="H33" s="275"/>
      <c r="I33" s="269"/>
      <c r="J33" s="276"/>
      <c r="K33" s="269"/>
      <c r="M33" s="270" t="s">
        <v>320</v>
      </c>
      <c r="O33" s="259"/>
    </row>
    <row r="34" spans="1:15" ht="22.5">
      <c r="A34" s="268"/>
      <c r="B34" s="271"/>
      <c r="C34" s="331" t="s">
        <v>321</v>
      </c>
      <c r="D34" s="332"/>
      <c r="E34" s="272">
        <v>0</v>
      </c>
      <c r="F34" s="273"/>
      <c r="G34" s="274"/>
      <c r="H34" s="275"/>
      <c r="I34" s="269"/>
      <c r="J34" s="276"/>
      <c r="K34" s="269"/>
      <c r="M34" s="270" t="s">
        <v>321</v>
      </c>
      <c r="O34" s="259"/>
    </row>
    <row r="35" spans="1:15" ht="12.75">
      <c r="A35" s="268"/>
      <c r="B35" s="271"/>
      <c r="C35" s="331" t="s">
        <v>322</v>
      </c>
      <c r="D35" s="332"/>
      <c r="E35" s="272">
        <v>0</v>
      </c>
      <c r="F35" s="273"/>
      <c r="G35" s="274"/>
      <c r="H35" s="275"/>
      <c r="I35" s="269"/>
      <c r="J35" s="276"/>
      <c r="K35" s="269"/>
      <c r="M35" s="270" t="s">
        <v>322</v>
      </c>
      <c r="O35" s="259"/>
    </row>
    <row r="36" spans="1:15" ht="12.75">
      <c r="A36" s="268"/>
      <c r="B36" s="271"/>
      <c r="C36" s="331" t="s">
        <v>323</v>
      </c>
      <c r="D36" s="332"/>
      <c r="E36" s="272">
        <v>8.4</v>
      </c>
      <c r="F36" s="273"/>
      <c r="G36" s="274"/>
      <c r="H36" s="275"/>
      <c r="I36" s="269"/>
      <c r="J36" s="276"/>
      <c r="K36" s="269"/>
      <c r="M36" s="270" t="s">
        <v>323</v>
      </c>
      <c r="O36" s="259"/>
    </row>
    <row r="37" spans="1:15" ht="12.75">
      <c r="A37" s="268"/>
      <c r="B37" s="271"/>
      <c r="C37" s="331" t="s">
        <v>324</v>
      </c>
      <c r="D37" s="332"/>
      <c r="E37" s="272">
        <v>3</v>
      </c>
      <c r="F37" s="273"/>
      <c r="G37" s="274"/>
      <c r="H37" s="275"/>
      <c r="I37" s="269"/>
      <c r="J37" s="276"/>
      <c r="K37" s="269"/>
      <c r="M37" s="270" t="s">
        <v>324</v>
      </c>
      <c r="O37" s="259"/>
    </row>
    <row r="38" spans="1:80" ht="12.75">
      <c r="A38" s="260">
        <v>8</v>
      </c>
      <c r="B38" s="261" t="s">
        <v>325</v>
      </c>
      <c r="C38" s="262" t="s">
        <v>326</v>
      </c>
      <c r="D38" s="263" t="s">
        <v>166</v>
      </c>
      <c r="E38" s="264">
        <v>12.7</v>
      </c>
      <c r="F38" s="264">
        <v>0</v>
      </c>
      <c r="G38" s="265">
        <f>E38*F38</f>
        <v>0</v>
      </c>
      <c r="H38" s="266">
        <v>0</v>
      </c>
      <c r="I38" s="267">
        <f>E38*H38</f>
        <v>0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15" ht="12.75">
      <c r="A39" s="268"/>
      <c r="B39" s="271"/>
      <c r="C39" s="331" t="s">
        <v>327</v>
      </c>
      <c r="D39" s="332"/>
      <c r="E39" s="272">
        <v>0</v>
      </c>
      <c r="F39" s="273"/>
      <c r="G39" s="274"/>
      <c r="H39" s="275"/>
      <c r="I39" s="269"/>
      <c r="J39" s="276"/>
      <c r="K39" s="269"/>
      <c r="M39" s="270" t="s">
        <v>327</v>
      </c>
      <c r="O39" s="259"/>
    </row>
    <row r="40" spans="1:15" ht="12.75">
      <c r="A40" s="268"/>
      <c r="B40" s="271"/>
      <c r="C40" s="331" t="s">
        <v>328</v>
      </c>
      <c r="D40" s="332"/>
      <c r="E40" s="272">
        <v>12.7</v>
      </c>
      <c r="F40" s="273"/>
      <c r="G40" s="274"/>
      <c r="H40" s="275"/>
      <c r="I40" s="269"/>
      <c r="J40" s="276"/>
      <c r="K40" s="269"/>
      <c r="M40" s="270" t="s">
        <v>328</v>
      </c>
      <c r="O40" s="259"/>
    </row>
    <row r="41" spans="1:80" ht="12.75">
      <c r="A41" s="260">
        <v>9</v>
      </c>
      <c r="B41" s="261" t="s">
        <v>329</v>
      </c>
      <c r="C41" s="262" t="s">
        <v>330</v>
      </c>
      <c r="D41" s="263" t="s">
        <v>134</v>
      </c>
      <c r="E41" s="264">
        <v>127</v>
      </c>
      <c r="F41" s="264">
        <v>0</v>
      </c>
      <c r="G41" s="265">
        <f>E41*F41</f>
        <v>0</v>
      </c>
      <c r="H41" s="266">
        <v>0</v>
      </c>
      <c r="I41" s="267">
        <f>E41*H41</f>
        <v>0</v>
      </c>
      <c r="J41" s="266">
        <v>0</v>
      </c>
      <c r="K41" s="267">
        <f>E41*J41</f>
        <v>0</v>
      </c>
      <c r="O41" s="259">
        <v>2</v>
      </c>
      <c r="AA41" s="232">
        <v>1</v>
      </c>
      <c r="AB41" s="232">
        <v>1</v>
      </c>
      <c r="AC41" s="232">
        <v>1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</v>
      </c>
      <c r="CB41" s="259">
        <v>1</v>
      </c>
    </row>
    <row r="42" spans="1:15" ht="12.75">
      <c r="A42" s="268"/>
      <c r="B42" s="271"/>
      <c r="C42" s="331" t="s">
        <v>331</v>
      </c>
      <c r="D42" s="332"/>
      <c r="E42" s="272">
        <v>127</v>
      </c>
      <c r="F42" s="273"/>
      <c r="G42" s="274"/>
      <c r="H42" s="275"/>
      <c r="I42" s="269"/>
      <c r="J42" s="276"/>
      <c r="K42" s="269"/>
      <c r="M42" s="270">
        <v>127</v>
      </c>
      <c r="O42" s="259"/>
    </row>
    <row r="43" spans="1:80" ht="22.5">
      <c r="A43" s="260">
        <v>10</v>
      </c>
      <c r="B43" s="261" t="s">
        <v>170</v>
      </c>
      <c r="C43" s="262" t="s">
        <v>332</v>
      </c>
      <c r="D43" s="263" t="s">
        <v>134</v>
      </c>
      <c r="E43" s="264">
        <v>781</v>
      </c>
      <c r="F43" s="264">
        <v>0</v>
      </c>
      <c r="G43" s="265">
        <f>E43*F43</f>
        <v>0</v>
      </c>
      <c r="H43" s="266">
        <v>0</v>
      </c>
      <c r="I43" s="267">
        <f>E43*H43</f>
        <v>0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12.75">
      <c r="A44" s="268"/>
      <c r="B44" s="271"/>
      <c r="C44" s="331" t="s">
        <v>333</v>
      </c>
      <c r="D44" s="332"/>
      <c r="E44" s="272">
        <v>0</v>
      </c>
      <c r="F44" s="273"/>
      <c r="G44" s="274"/>
      <c r="H44" s="275"/>
      <c r="I44" s="269"/>
      <c r="J44" s="276"/>
      <c r="K44" s="269"/>
      <c r="M44" s="270" t="s">
        <v>333</v>
      </c>
      <c r="O44" s="259"/>
    </row>
    <row r="45" spans="1:15" ht="12.75">
      <c r="A45" s="268"/>
      <c r="B45" s="271"/>
      <c r="C45" s="331" t="s">
        <v>334</v>
      </c>
      <c r="D45" s="332"/>
      <c r="E45" s="272">
        <v>711</v>
      </c>
      <c r="F45" s="273"/>
      <c r="G45" s="274"/>
      <c r="H45" s="275"/>
      <c r="I45" s="269"/>
      <c r="J45" s="276"/>
      <c r="K45" s="269"/>
      <c r="M45" s="270" t="s">
        <v>334</v>
      </c>
      <c r="O45" s="259"/>
    </row>
    <row r="46" spans="1:15" ht="12.75">
      <c r="A46" s="268"/>
      <c r="B46" s="271"/>
      <c r="C46" s="331" t="s">
        <v>335</v>
      </c>
      <c r="D46" s="332"/>
      <c r="E46" s="272">
        <v>0</v>
      </c>
      <c r="F46" s="273"/>
      <c r="G46" s="274"/>
      <c r="H46" s="275"/>
      <c r="I46" s="269"/>
      <c r="J46" s="276"/>
      <c r="K46" s="269"/>
      <c r="M46" s="270" t="s">
        <v>335</v>
      </c>
      <c r="O46" s="259"/>
    </row>
    <row r="47" spans="1:15" ht="12.75">
      <c r="A47" s="268"/>
      <c r="B47" s="271"/>
      <c r="C47" s="331" t="s">
        <v>336</v>
      </c>
      <c r="D47" s="332"/>
      <c r="E47" s="272">
        <v>-82</v>
      </c>
      <c r="F47" s="273"/>
      <c r="G47" s="274"/>
      <c r="H47" s="275"/>
      <c r="I47" s="269"/>
      <c r="J47" s="276"/>
      <c r="K47" s="269"/>
      <c r="M47" s="270">
        <v>-82</v>
      </c>
      <c r="O47" s="259"/>
    </row>
    <row r="48" spans="1:15" ht="12.75">
      <c r="A48" s="268"/>
      <c r="B48" s="271"/>
      <c r="C48" s="331" t="s">
        <v>337</v>
      </c>
      <c r="D48" s="332"/>
      <c r="E48" s="272">
        <v>0</v>
      </c>
      <c r="F48" s="273"/>
      <c r="G48" s="274"/>
      <c r="H48" s="275"/>
      <c r="I48" s="269"/>
      <c r="J48" s="276"/>
      <c r="K48" s="269"/>
      <c r="M48" s="270" t="s">
        <v>337</v>
      </c>
      <c r="O48" s="259"/>
    </row>
    <row r="49" spans="1:15" ht="12.75">
      <c r="A49" s="268"/>
      <c r="B49" s="271"/>
      <c r="C49" s="331" t="s">
        <v>304</v>
      </c>
      <c r="D49" s="332"/>
      <c r="E49" s="272">
        <v>152</v>
      </c>
      <c r="F49" s="273"/>
      <c r="G49" s="274"/>
      <c r="H49" s="275"/>
      <c r="I49" s="269"/>
      <c r="J49" s="276"/>
      <c r="K49" s="269"/>
      <c r="M49" s="270">
        <v>152</v>
      </c>
      <c r="O49" s="259"/>
    </row>
    <row r="50" spans="1:80" ht="12.75">
      <c r="A50" s="260">
        <v>11</v>
      </c>
      <c r="B50" s="261" t="s">
        <v>338</v>
      </c>
      <c r="C50" s="262" t="s">
        <v>339</v>
      </c>
      <c r="D50" s="263" t="s">
        <v>166</v>
      </c>
      <c r="E50" s="264">
        <v>19.05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15" ht="12.75">
      <c r="A51" s="268"/>
      <c r="B51" s="271"/>
      <c r="C51" s="331" t="s">
        <v>340</v>
      </c>
      <c r="D51" s="332"/>
      <c r="E51" s="272">
        <v>0</v>
      </c>
      <c r="F51" s="273"/>
      <c r="G51" s="274"/>
      <c r="H51" s="275"/>
      <c r="I51" s="269"/>
      <c r="J51" s="276"/>
      <c r="K51" s="269"/>
      <c r="M51" s="270" t="s">
        <v>340</v>
      </c>
      <c r="O51" s="259"/>
    </row>
    <row r="52" spans="1:15" ht="12.75">
      <c r="A52" s="268"/>
      <c r="B52" s="271"/>
      <c r="C52" s="331" t="s">
        <v>341</v>
      </c>
      <c r="D52" s="332"/>
      <c r="E52" s="272">
        <v>19.05</v>
      </c>
      <c r="F52" s="273"/>
      <c r="G52" s="274"/>
      <c r="H52" s="275"/>
      <c r="I52" s="269"/>
      <c r="J52" s="276"/>
      <c r="K52" s="269"/>
      <c r="M52" s="270" t="s">
        <v>341</v>
      </c>
      <c r="O52" s="259"/>
    </row>
    <row r="53" spans="1:80" ht="12.75">
      <c r="A53" s="260">
        <v>12</v>
      </c>
      <c r="B53" s="261" t="s">
        <v>342</v>
      </c>
      <c r="C53" s="262" t="s">
        <v>343</v>
      </c>
      <c r="D53" s="263" t="s">
        <v>134</v>
      </c>
      <c r="E53" s="264">
        <v>254</v>
      </c>
      <c r="F53" s="264">
        <v>0</v>
      </c>
      <c r="G53" s="265">
        <f>E53*F53</f>
        <v>0</v>
      </c>
      <c r="H53" s="266">
        <v>0</v>
      </c>
      <c r="I53" s="267">
        <f>E53*H53</f>
        <v>0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15" ht="12.75">
      <c r="A54" s="268"/>
      <c r="B54" s="271"/>
      <c r="C54" s="331" t="s">
        <v>344</v>
      </c>
      <c r="D54" s="332"/>
      <c r="E54" s="272">
        <v>254</v>
      </c>
      <c r="F54" s="273"/>
      <c r="G54" s="274"/>
      <c r="H54" s="275"/>
      <c r="I54" s="269"/>
      <c r="J54" s="276"/>
      <c r="K54" s="269"/>
      <c r="M54" s="270" t="s">
        <v>344</v>
      </c>
      <c r="O54" s="259"/>
    </row>
    <row r="55" spans="1:80" ht="12.75">
      <c r="A55" s="260">
        <v>13</v>
      </c>
      <c r="B55" s="261" t="s">
        <v>98</v>
      </c>
      <c r="C55" s="262" t="s">
        <v>173</v>
      </c>
      <c r="D55" s="263" t="s">
        <v>174</v>
      </c>
      <c r="E55" s="264">
        <v>2</v>
      </c>
      <c r="F55" s="264">
        <v>0</v>
      </c>
      <c r="G55" s="265">
        <f>E55*F55</f>
        <v>0</v>
      </c>
      <c r="H55" s="266">
        <v>0</v>
      </c>
      <c r="I55" s="267">
        <f>E55*H55</f>
        <v>0</v>
      </c>
      <c r="J55" s="266"/>
      <c r="K55" s="267">
        <f>E55*J55</f>
        <v>0</v>
      </c>
      <c r="O55" s="259">
        <v>2</v>
      </c>
      <c r="AA55" s="232">
        <v>12</v>
      </c>
      <c r="AB55" s="232">
        <v>0</v>
      </c>
      <c r="AC55" s="232">
        <v>42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12</v>
      </c>
      <c r="CB55" s="259">
        <v>0</v>
      </c>
    </row>
    <row r="56" spans="1:15" ht="12.75">
      <c r="A56" s="268"/>
      <c r="B56" s="271"/>
      <c r="C56" s="331" t="s">
        <v>345</v>
      </c>
      <c r="D56" s="332"/>
      <c r="E56" s="272">
        <v>0</v>
      </c>
      <c r="F56" s="273"/>
      <c r="G56" s="274"/>
      <c r="H56" s="275"/>
      <c r="I56" s="269"/>
      <c r="J56" s="276"/>
      <c r="K56" s="269"/>
      <c r="M56" s="270" t="s">
        <v>345</v>
      </c>
      <c r="O56" s="259"/>
    </row>
    <row r="57" spans="1:15" ht="12.75">
      <c r="A57" s="268"/>
      <c r="B57" s="271"/>
      <c r="C57" s="331" t="s">
        <v>212</v>
      </c>
      <c r="D57" s="332"/>
      <c r="E57" s="272">
        <v>2</v>
      </c>
      <c r="F57" s="273"/>
      <c r="G57" s="274"/>
      <c r="H57" s="275"/>
      <c r="I57" s="269"/>
      <c r="J57" s="276"/>
      <c r="K57" s="269"/>
      <c r="M57" s="270">
        <v>2</v>
      </c>
      <c r="O57" s="259"/>
    </row>
    <row r="58" spans="1:80" ht="12.75">
      <c r="A58" s="260">
        <v>14</v>
      </c>
      <c r="B58" s="261" t="s">
        <v>346</v>
      </c>
      <c r="C58" s="262" t="s">
        <v>347</v>
      </c>
      <c r="D58" s="263" t="s">
        <v>348</v>
      </c>
      <c r="E58" s="264">
        <v>12.7</v>
      </c>
      <c r="F58" s="264">
        <v>0</v>
      </c>
      <c r="G58" s="265">
        <f>E58*F58</f>
        <v>0</v>
      </c>
      <c r="H58" s="266">
        <v>0.001</v>
      </c>
      <c r="I58" s="267">
        <f>E58*H58</f>
        <v>0.0127</v>
      </c>
      <c r="J58" s="266"/>
      <c r="K58" s="267">
        <f>E58*J58</f>
        <v>0</v>
      </c>
      <c r="O58" s="259">
        <v>2</v>
      </c>
      <c r="AA58" s="232">
        <v>3</v>
      </c>
      <c r="AB58" s="232">
        <v>1</v>
      </c>
      <c r="AC58" s="232">
        <v>572400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3</v>
      </c>
      <c r="CB58" s="259">
        <v>1</v>
      </c>
    </row>
    <row r="59" spans="1:15" ht="12.75">
      <c r="A59" s="268"/>
      <c r="B59" s="271"/>
      <c r="C59" s="331" t="s">
        <v>349</v>
      </c>
      <c r="D59" s="332"/>
      <c r="E59" s="272">
        <v>0</v>
      </c>
      <c r="F59" s="273"/>
      <c r="G59" s="274"/>
      <c r="H59" s="275"/>
      <c r="I59" s="269"/>
      <c r="J59" s="276"/>
      <c r="K59" s="269"/>
      <c r="M59" s="270" t="s">
        <v>349</v>
      </c>
      <c r="O59" s="259"/>
    </row>
    <row r="60" spans="1:15" ht="12.75">
      <c r="A60" s="268"/>
      <c r="B60" s="271"/>
      <c r="C60" s="331" t="s">
        <v>328</v>
      </c>
      <c r="D60" s="332"/>
      <c r="E60" s="272">
        <v>12.7</v>
      </c>
      <c r="F60" s="273"/>
      <c r="G60" s="274"/>
      <c r="H60" s="275"/>
      <c r="I60" s="269"/>
      <c r="J60" s="276"/>
      <c r="K60" s="269"/>
      <c r="M60" s="270" t="s">
        <v>328</v>
      </c>
      <c r="O60" s="259"/>
    </row>
    <row r="61" spans="1:80" ht="12.75">
      <c r="A61" s="260">
        <v>15</v>
      </c>
      <c r="B61" s="261" t="s">
        <v>350</v>
      </c>
      <c r="C61" s="262" t="s">
        <v>351</v>
      </c>
      <c r="D61" s="263" t="s">
        <v>166</v>
      </c>
      <c r="E61" s="264">
        <v>12.7</v>
      </c>
      <c r="F61" s="264">
        <v>0</v>
      </c>
      <c r="G61" s="265">
        <f>E61*F61</f>
        <v>0</v>
      </c>
      <c r="H61" s="266">
        <v>1.67</v>
      </c>
      <c r="I61" s="267">
        <f>E61*H61</f>
        <v>21.209</v>
      </c>
      <c r="J61" s="266"/>
      <c r="K61" s="267">
        <f>E61*J61</f>
        <v>0</v>
      </c>
      <c r="O61" s="259">
        <v>2</v>
      </c>
      <c r="AA61" s="232">
        <v>3</v>
      </c>
      <c r="AB61" s="232">
        <v>1</v>
      </c>
      <c r="AC61" s="232">
        <v>10364200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3</v>
      </c>
      <c r="CB61" s="259">
        <v>1</v>
      </c>
    </row>
    <row r="62" spans="1:15" ht="12.75">
      <c r="A62" s="268"/>
      <c r="B62" s="271"/>
      <c r="C62" s="331" t="s">
        <v>328</v>
      </c>
      <c r="D62" s="332"/>
      <c r="E62" s="272">
        <v>12.7</v>
      </c>
      <c r="F62" s="273"/>
      <c r="G62" s="274"/>
      <c r="H62" s="275"/>
      <c r="I62" s="269"/>
      <c r="J62" s="276"/>
      <c r="K62" s="269"/>
      <c r="M62" s="270" t="s">
        <v>328</v>
      </c>
      <c r="O62" s="259"/>
    </row>
    <row r="63" spans="1:57" ht="12.75">
      <c r="A63" s="277"/>
      <c r="B63" s="278" t="s">
        <v>101</v>
      </c>
      <c r="C63" s="279" t="s">
        <v>131</v>
      </c>
      <c r="D63" s="280"/>
      <c r="E63" s="281"/>
      <c r="F63" s="282"/>
      <c r="G63" s="283">
        <f>SUM(G7:G62)</f>
        <v>0</v>
      </c>
      <c r="H63" s="284"/>
      <c r="I63" s="285">
        <f>SUM(I7:I62)</f>
        <v>21.2217</v>
      </c>
      <c r="J63" s="284"/>
      <c r="K63" s="285">
        <f>SUM(K7:K62)</f>
        <v>-309.02799999999996</v>
      </c>
      <c r="O63" s="259">
        <v>4</v>
      </c>
      <c r="BA63" s="286">
        <f>SUM(BA7:BA62)</f>
        <v>0</v>
      </c>
      <c r="BB63" s="286">
        <f>SUM(BB7:BB62)</f>
        <v>0</v>
      </c>
      <c r="BC63" s="286">
        <f>SUM(BC7:BC62)</f>
        <v>0</v>
      </c>
      <c r="BD63" s="286">
        <f>SUM(BD7:BD62)</f>
        <v>0</v>
      </c>
      <c r="BE63" s="286">
        <f>SUM(BE7:BE62)</f>
        <v>0</v>
      </c>
    </row>
    <row r="64" spans="1:15" ht="12.75">
      <c r="A64" s="249" t="s">
        <v>97</v>
      </c>
      <c r="B64" s="250" t="s">
        <v>212</v>
      </c>
      <c r="C64" s="251" t="s">
        <v>352</v>
      </c>
      <c r="D64" s="252"/>
      <c r="E64" s="253"/>
      <c r="F64" s="253"/>
      <c r="G64" s="254"/>
      <c r="H64" s="255"/>
      <c r="I64" s="256"/>
      <c r="J64" s="257"/>
      <c r="K64" s="258"/>
      <c r="O64" s="259">
        <v>1</v>
      </c>
    </row>
    <row r="65" spans="1:80" ht="12.75">
      <c r="A65" s="260">
        <v>16</v>
      </c>
      <c r="B65" s="261" t="s">
        <v>354</v>
      </c>
      <c r="C65" s="262" t="s">
        <v>355</v>
      </c>
      <c r="D65" s="263" t="s">
        <v>166</v>
      </c>
      <c r="E65" s="264">
        <v>3.6</v>
      </c>
      <c r="F65" s="264">
        <v>0</v>
      </c>
      <c r="G65" s="265">
        <f>E65*F65</f>
        <v>0</v>
      </c>
      <c r="H65" s="266">
        <v>2.525</v>
      </c>
      <c r="I65" s="267">
        <f>E65*H65</f>
        <v>9.09</v>
      </c>
      <c r="J65" s="266">
        <v>0</v>
      </c>
      <c r="K65" s="267">
        <f>E65*J65</f>
        <v>0</v>
      </c>
      <c r="O65" s="259">
        <v>2</v>
      </c>
      <c r="AA65" s="232">
        <v>1</v>
      </c>
      <c r="AB65" s="232">
        <v>1</v>
      </c>
      <c r="AC65" s="232">
        <v>1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1</v>
      </c>
    </row>
    <row r="66" spans="1:15" ht="12.75">
      <c r="A66" s="268"/>
      <c r="B66" s="271"/>
      <c r="C66" s="331" t="s">
        <v>356</v>
      </c>
      <c r="D66" s="332"/>
      <c r="E66" s="272">
        <v>0</v>
      </c>
      <c r="F66" s="273"/>
      <c r="G66" s="274"/>
      <c r="H66" s="275"/>
      <c r="I66" s="269"/>
      <c r="J66" s="276"/>
      <c r="K66" s="269"/>
      <c r="M66" s="270" t="s">
        <v>356</v>
      </c>
      <c r="O66" s="259"/>
    </row>
    <row r="67" spans="1:15" ht="12.75">
      <c r="A67" s="268"/>
      <c r="B67" s="271"/>
      <c r="C67" s="331" t="s">
        <v>357</v>
      </c>
      <c r="D67" s="332"/>
      <c r="E67" s="272">
        <v>1</v>
      </c>
      <c r="F67" s="273"/>
      <c r="G67" s="274"/>
      <c r="H67" s="275"/>
      <c r="I67" s="269"/>
      <c r="J67" s="276"/>
      <c r="K67" s="269"/>
      <c r="M67" s="270" t="s">
        <v>357</v>
      </c>
      <c r="O67" s="259"/>
    </row>
    <row r="68" spans="1:15" ht="12.75">
      <c r="A68" s="268"/>
      <c r="B68" s="271"/>
      <c r="C68" s="331" t="s">
        <v>358</v>
      </c>
      <c r="D68" s="332"/>
      <c r="E68" s="272">
        <v>2.6</v>
      </c>
      <c r="F68" s="273"/>
      <c r="G68" s="274"/>
      <c r="H68" s="275"/>
      <c r="I68" s="269"/>
      <c r="J68" s="276"/>
      <c r="K68" s="269"/>
      <c r="M68" s="270" t="s">
        <v>358</v>
      </c>
      <c r="O68" s="259"/>
    </row>
    <row r="69" spans="1:57" ht="12.75">
      <c r="A69" s="277"/>
      <c r="B69" s="278" t="s">
        <v>101</v>
      </c>
      <c r="C69" s="279" t="s">
        <v>353</v>
      </c>
      <c r="D69" s="280"/>
      <c r="E69" s="281"/>
      <c r="F69" s="282"/>
      <c r="G69" s="283">
        <f>SUM(G64:G68)</f>
        <v>0</v>
      </c>
      <c r="H69" s="284"/>
      <c r="I69" s="285">
        <f>SUM(I64:I68)</f>
        <v>9.09</v>
      </c>
      <c r="J69" s="284"/>
      <c r="K69" s="285">
        <f>SUM(K64:K68)</f>
        <v>0</v>
      </c>
      <c r="O69" s="259">
        <v>4</v>
      </c>
      <c r="BA69" s="286">
        <f>SUM(BA64:BA68)</f>
        <v>0</v>
      </c>
      <c r="BB69" s="286">
        <f>SUM(BB64:BB68)</f>
        <v>0</v>
      </c>
      <c r="BC69" s="286">
        <f>SUM(BC64:BC68)</f>
        <v>0</v>
      </c>
      <c r="BD69" s="286">
        <f>SUM(BD64:BD68)</f>
        <v>0</v>
      </c>
      <c r="BE69" s="286">
        <f>SUM(BE64:BE68)</f>
        <v>0</v>
      </c>
    </row>
    <row r="70" spans="1:15" ht="12.75">
      <c r="A70" s="249" t="s">
        <v>97</v>
      </c>
      <c r="B70" s="250" t="s">
        <v>359</v>
      </c>
      <c r="C70" s="251" t="s">
        <v>360</v>
      </c>
      <c r="D70" s="252"/>
      <c r="E70" s="253"/>
      <c r="F70" s="253"/>
      <c r="G70" s="254"/>
      <c r="H70" s="255"/>
      <c r="I70" s="256"/>
      <c r="J70" s="257"/>
      <c r="K70" s="258"/>
      <c r="O70" s="259">
        <v>1</v>
      </c>
    </row>
    <row r="71" spans="1:80" ht="22.5">
      <c r="A71" s="260">
        <v>17</v>
      </c>
      <c r="B71" s="261" t="s">
        <v>362</v>
      </c>
      <c r="C71" s="262" t="s">
        <v>363</v>
      </c>
      <c r="D71" s="263" t="s">
        <v>134</v>
      </c>
      <c r="E71" s="264">
        <v>8.75</v>
      </c>
      <c r="F71" s="264">
        <v>0</v>
      </c>
      <c r="G71" s="265">
        <f>E71*F71</f>
        <v>0</v>
      </c>
      <c r="H71" s="266">
        <v>0.50065</v>
      </c>
      <c r="I71" s="267">
        <f>E71*H71</f>
        <v>4.3806875000000005</v>
      </c>
      <c r="J71" s="266">
        <v>0</v>
      </c>
      <c r="K71" s="267">
        <f>E71*J71</f>
        <v>0</v>
      </c>
      <c r="O71" s="259">
        <v>2</v>
      </c>
      <c r="AA71" s="232">
        <v>1</v>
      </c>
      <c r="AB71" s="232">
        <v>1</v>
      </c>
      <c r="AC71" s="232">
        <v>1</v>
      </c>
      <c r="AZ71" s="232">
        <v>1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</v>
      </c>
      <c r="CB71" s="259">
        <v>1</v>
      </c>
    </row>
    <row r="72" spans="1:15" ht="12.75">
      <c r="A72" s="268"/>
      <c r="B72" s="271"/>
      <c r="C72" s="331" t="s">
        <v>364</v>
      </c>
      <c r="D72" s="332"/>
      <c r="E72" s="272">
        <v>0</v>
      </c>
      <c r="F72" s="273"/>
      <c r="G72" s="274"/>
      <c r="H72" s="275"/>
      <c r="I72" s="269"/>
      <c r="J72" s="276"/>
      <c r="K72" s="269"/>
      <c r="M72" s="270" t="s">
        <v>364</v>
      </c>
      <c r="O72" s="259"/>
    </row>
    <row r="73" spans="1:15" ht="12.75">
      <c r="A73" s="268"/>
      <c r="B73" s="271"/>
      <c r="C73" s="331" t="s">
        <v>365</v>
      </c>
      <c r="D73" s="332"/>
      <c r="E73" s="272">
        <v>8.75</v>
      </c>
      <c r="F73" s="273"/>
      <c r="G73" s="274"/>
      <c r="H73" s="275"/>
      <c r="I73" s="269"/>
      <c r="J73" s="276"/>
      <c r="K73" s="269"/>
      <c r="M73" s="270" t="s">
        <v>365</v>
      </c>
      <c r="O73" s="259"/>
    </row>
    <row r="74" spans="1:80" ht="12.75">
      <c r="A74" s="260">
        <v>18</v>
      </c>
      <c r="B74" s="261" t="s">
        <v>366</v>
      </c>
      <c r="C74" s="262" t="s">
        <v>367</v>
      </c>
      <c r="D74" s="263" t="s">
        <v>159</v>
      </c>
      <c r="E74" s="264">
        <v>45</v>
      </c>
      <c r="F74" s="264">
        <v>0</v>
      </c>
      <c r="G74" s="265">
        <f>E74*F74</f>
        <v>0</v>
      </c>
      <c r="H74" s="266">
        <v>0.00045</v>
      </c>
      <c r="I74" s="267">
        <f>E74*H74</f>
        <v>0.02025</v>
      </c>
      <c r="J74" s="266">
        <v>0</v>
      </c>
      <c r="K74" s="267">
        <f>E74*J74</f>
        <v>0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15" ht="12.75">
      <c r="A75" s="268"/>
      <c r="B75" s="271"/>
      <c r="C75" s="331" t="s">
        <v>368</v>
      </c>
      <c r="D75" s="332"/>
      <c r="E75" s="272">
        <v>45</v>
      </c>
      <c r="F75" s="273"/>
      <c r="G75" s="274"/>
      <c r="H75" s="275"/>
      <c r="I75" s="269"/>
      <c r="J75" s="276"/>
      <c r="K75" s="269"/>
      <c r="M75" s="270" t="s">
        <v>368</v>
      </c>
      <c r="O75" s="259"/>
    </row>
    <row r="76" spans="1:80" ht="12.75">
      <c r="A76" s="260">
        <v>19</v>
      </c>
      <c r="B76" s="261" t="s">
        <v>369</v>
      </c>
      <c r="C76" s="262" t="s">
        <v>370</v>
      </c>
      <c r="D76" s="263" t="s">
        <v>251</v>
      </c>
      <c r="E76" s="264">
        <v>0.115</v>
      </c>
      <c r="F76" s="264">
        <v>0</v>
      </c>
      <c r="G76" s="265">
        <f>E76*F76</f>
        <v>0</v>
      </c>
      <c r="H76" s="266">
        <v>1.02029</v>
      </c>
      <c r="I76" s="267">
        <f>E76*H76</f>
        <v>0.11733334999999999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1</v>
      </c>
      <c r="AC76" s="232">
        <v>1</v>
      </c>
      <c r="AZ76" s="232">
        <v>1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1</v>
      </c>
    </row>
    <row r="77" spans="1:15" ht="12.75">
      <c r="A77" s="268"/>
      <c r="B77" s="271"/>
      <c r="C77" s="331" t="s">
        <v>371</v>
      </c>
      <c r="D77" s="332"/>
      <c r="E77" s="272">
        <v>0</v>
      </c>
      <c r="F77" s="273"/>
      <c r="G77" s="274"/>
      <c r="H77" s="275"/>
      <c r="I77" s="269"/>
      <c r="J77" s="276"/>
      <c r="K77" s="269"/>
      <c r="M77" s="270" t="s">
        <v>371</v>
      </c>
      <c r="O77" s="259"/>
    </row>
    <row r="78" spans="1:15" ht="12.75">
      <c r="A78" s="268"/>
      <c r="B78" s="271"/>
      <c r="C78" s="331" t="s">
        <v>372</v>
      </c>
      <c r="D78" s="332"/>
      <c r="E78" s="272">
        <v>0.115</v>
      </c>
      <c r="F78" s="273"/>
      <c r="G78" s="274"/>
      <c r="H78" s="275"/>
      <c r="I78" s="269"/>
      <c r="J78" s="276"/>
      <c r="K78" s="269"/>
      <c r="M78" s="270" t="s">
        <v>372</v>
      </c>
      <c r="O78" s="259"/>
    </row>
    <row r="79" spans="1:57" ht="12.75">
      <c r="A79" s="277"/>
      <c r="B79" s="278" t="s">
        <v>101</v>
      </c>
      <c r="C79" s="279" t="s">
        <v>361</v>
      </c>
      <c r="D79" s="280"/>
      <c r="E79" s="281"/>
      <c r="F79" s="282"/>
      <c r="G79" s="283">
        <f>SUM(G70:G78)</f>
        <v>0</v>
      </c>
      <c r="H79" s="284"/>
      <c r="I79" s="285">
        <f>SUM(I70:I78)</f>
        <v>4.51827085</v>
      </c>
      <c r="J79" s="284"/>
      <c r="K79" s="285">
        <f>SUM(K70:K78)</f>
        <v>0</v>
      </c>
      <c r="O79" s="259">
        <v>4</v>
      </c>
      <c r="BA79" s="286">
        <f>SUM(BA70:BA78)</f>
        <v>0</v>
      </c>
      <c r="BB79" s="286">
        <f>SUM(BB70:BB78)</f>
        <v>0</v>
      </c>
      <c r="BC79" s="286">
        <f>SUM(BC70:BC78)</f>
        <v>0</v>
      </c>
      <c r="BD79" s="286">
        <f>SUM(BD70:BD78)</f>
        <v>0</v>
      </c>
      <c r="BE79" s="286">
        <f>SUM(BE70:BE78)</f>
        <v>0</v>
      </c>
    </row>
    <row r="80" spans="1:15" ht="12.75">
      <c r="A80" s="249" t="s">
        <v>97</v>
      </c>
      <c r="B80" s="250" t="s">
        <v>178</v>
      </c>
      <c r="C80" s="251" t="s">
        <v>129</v>
      </c>
      <c r="D80" s="252"/>
      <c r="E80" s="253"/>
      <c r="F80" s="253"/>
      <c r="G80" s="254"/>
      <c r="H80" s="255"/>
      <c r="I80" s="256"/>
      <c r="J80" s="257"/>
      <c r="K80" s="258"/>
      <c r="O80" s="259">
        <v>1</v>
      </c>
    </row>
    <row r="81" spans="1:80" ht="12.75">
      <c r="A81" s="260">
        <v>20</v>
      </c>
      <c r="B81" s="261" t="s">
        <v>373</v>
      </c>
      <c r="C81" s="262" t="s">
        <v>374</v>
      </c>
      <c r="D81" s="263" t="s">
        <v>134</v>
      </c>
      <c r="E81" s="264">
        <v>781</v>
      </c>
      <c r="F81" s="264">
        <v>0</v>
      </c>
      <c r="G81" s="265">
        <f>E81*F81</f>
        <v>0</v>
      </c>
      <c r="H81" s="266">
        <v>0</v>
      </c>
      <c r="I81" s="267">
        <f>E81*H81</f>
        <v>0</v>
      </c>
      <c r="J81" s="266">
        <v>0</v>
      </c>
      <c r="K81" s="267">
        <f>E81*J81</f>
        <v>0</v>
      </c>
      <c r="O81" s="259">
        <v>2</v>
      </c>
      <c r="AA81" s="232">
        <v>1</v>
      </c>
      <c r="AB81" s="232">
        <v>1</v>
      </c>
      <c r="AC81" s="232">
        <v>1</v>
      </c>
      <c r="AZ81" s="232">
        <v>1</v>
      </c>
      <c r="BA81" s="232">
        <f>IF(AZ81=1,G81,0)</f>
        <v>0</v>
      </c>
      <c r="BB81" s="232">
        <f>IF(AZ81=2,G81,0)</f>
        <v>0</v>
      </c>
      <c r="BC81" s="232">
        <f>IF(AZ81=3,G81,0)</f>
        <v>0</v>
      </c>
      <c r="BD81" s="232">
        <f>IF(AZ81=4,G81,0)</f>
        <v>0</v>
      </c>
      <c r="BE81" s="232">
        <f>IF(AZ81=5,G81,0)</f>
        <v>0</v>
      </c>
      <c r="CA81" s="259">
        <v>1</v>
      </c>
      <c r="CB81" s="259">
        <v>1</v>
      </c>
    </row>
    <row r="82" spans="1:15" ht="12.75">
      <c r="A82" s="268"/>
      <c r="B82" s="271"/>
      <c r="C82" s="331" t="s">
        <v>333</v>
      </c>
      <c r="D82" s="332"/>
      <c r="E82" s="272">
        <v>0</v>
      </c>
      <c r="F82" s="273"/>
      <c r="G82" s="274"/>
      <c r="H82" s="275"/>
      <c r="I82" s="269"/>
      <c r="J82" s="276"/>
      <c r="K82" s="269"/>
      <c r="M82" s="270" t="s">
        <v>333</v>
      </c>
      <c r="O82" s="259"/>
    </row>
    <row r="83" spans="1:15" ht="12.75">
      <c r="A83" s="268"/>
      <c r="B83" s="271"/>
      <c r="C83" s="331" t="s">
        <v>334</v>
      </c>
      <c r="D83" s="332"/>
      <c r="E83" s="272">
        <v>711</v>
      </c>
      <c r="F83" s="273"/>
      <c r="G83" s="274"/>
      <c r="H83" s="275"/>
      <c r="I83" s="269"/>
      <c r="J83" s="276"/>
      <c r="K83" s="269"/>
      <c r="M83" s="270" t="s">
        <v>334</v>
      </c>
      <c r="O83" s="259"/>
    </row>
    <row r="84" spans="1:15" ht="12.75">
      <c r="A84" s="268"/>
      <c r="B84" s="271"/>
      <c r="C84" s="331" t="s">
        <v>335</v>
      </c>
      <c r="D84" s="332"/>
      <c r="E84" s="272">
        <v>0</v>
      </c>
      <c r="F84" s="273"/>
      <c r="G84" s="274"/>
      <c r="H84" s="275"/>
      <c r="I84" s="269"/>
      <c r="J84" s="276"/>
      <c r="K84" s="269"/>
      <c r="M84" s="270" t="s">
        <v>335</v>
      </c>
      <c r="O84" s="259"/>
    </row>
    <row r="85" spans="1:15" ht="12.75">
      <c r="A85" s="268"/>
      <c r="B85" s="271"/>
      <c r="C85" s="331" t="s">
        <v>336</v>
      </c>
      <c r="D85" s="332"/>
      <c r="E85" s="272">
        <v>-82</v>
      </c>
      <c r="F85" s="273"/>
      <c r="G85" s="274"/>
      <c r="H85" s="275"/>
      <c r="I85" s="269"/>
      <c r="J85" s="276"/>
      <c r="K85" s="269"/>
      <c r="M85" s="270">
        <v>-82</v>
      </c>
      <c r="O85" s="259"/>
    </row>
    <row r="86" spans="1:15" ht="12.75">
      <c r="A86" s="268"/>
      <c r="B86" s="271"/>
      <c r="C86" s="331" t="s">
        <v>337</v>
      </c>
      <c r="D86" s="332"/>
      <c r="E86" s="272">
        <v>0</v>
      </c>
      <c r="F86" s="273"/>
      <c r="G86" s="274"/>
      <c r="H86" s="275"/>
      <c r="I86" s="269"/>
      <c r="J86" s="276"/>
      <c r="K86" s="269"/>
      <c r="M86" s="270" t="s">
        <v>337</v>
      </c>
      <c r="O86" s="259"/>
    </row>
    <row r="87" spans="1:15" ht="12.75">
      <c r="A87" s="268"/>
      <c r="B87" s="271"/>
      <c r="C87" s="331" t="s">
        <v>304</v>
      </c>
      <c r="D87" s="332"/>
      <c r="E87" s="272">
        <v>152</v>
      </c>
      <c r="F87" s="273"/>
      <c r="G87" s="274"/>
      <c r="H87" s="275"/>
      <c r="I87" s="269"/>
      <c r="J87" s="276"/>
      <c r="K87" s="269"/>
      <c r="M87" s="270">
        <v>152</v>
      </c>
      <c r="O87" s="259"/>
    </row>
    <row r="88" spans="1:80" ht="12.75">
      <c r="A88" s="260">
        <v>21</v>
      </c>
      <c r="B88" s="261" t="s">
        <v>375</v>
      </c>
      <c r="C88" s="262" t="s">
        <v>376</v>
      </c>
      <c r="D88" s="263" t="s">
        <v>134</v>
      </c>
      <c r="E88" s="264">
        <v>58</v>
      </c>
      <c r="F88" s="264">
        <v>0</v>
      </c>
      <c r="G88" s="265">
        <f>E88*F88</f>
        <v>0</v>
      </c>
      <c r="H88" s="266">
        <v>0.10141</v>
      </c>
      <c r="I88" s="267">
        <f>E88*H88</f>
        <v>5.88178</v>
      </c>
      <c r="J88" s="266">
        <v>0</v>
      </c>
      <c r="K88" s="267">
        <f>E88*J88</f>
        <v>0</v>
      </c>
      <c r="O88" s="259">
        <v>2</v>
      </c>
      <c r="AA88" s="232">
        <v>1</v>
      </c>
      <c r="AB88" s="232">
        <v>1</v>
      </c>
      <c r="AC88" s="232">
        <v>1</v>
      </c>
      <c r="AZ88" s="232">
        <v>1</v>
      </c>
      <c r="BA88" s="232">
        <f>IF(AZ88=1,G88,0)</f>
        <v>0</v>
      </c>
      <c r="BB88" s="232">
        <f>IF(AZ88=2,G88,0)</f>
        <v>0</v>
      </c>
      <c r="BC88" s="232">
        <f>IF(AZ88=3,G88,0)</f>
        <v>0</v>
      </c>
      <c r="BD88" s="232">
        <f>IF(AZ88=4,G88,0)</f>
        <v>0</v>
      </c>
      <c r="BE88" s="232">
        <f>IF(AZ88=5,G88,0)</f>
        <v>0</v>
      </c>
      <c r="CA88" s="259">
        <v>1</v>
      </c>
      <c r="CB88" s="259">
        <v>1</v>
      </c>
    </row>
    <row r="89" spans="1:15" ht="12.75">
      <c r="A89" s="268"/>
      <c r="B89" s="271"/>
      <c r="C89" s="331" t="s">
        <v>377</v>
      </c>
      <c r="D89" s="332"/>
      <c r="E89" s="272">
        <v>0</v>
      </c>
      <c r="F89" s="273"/>
      <c r="G89" s="274"/>
      <c r="H89" s="275"/>
      <c r="I89" s="269"/>
      <c r="J89" s="276"/>
      <c r="K89" s="269"/>
      <c r="M89" s="270" t="s">
        <v>377</v>
      </c>
      <c r="O89" s="259"/>
    </row>
    <row r="90" spans="1:15" ht="12.75">
      <c r="A90" s="268"/>
      <c r="B90" s="271"/>
      <c r="C90" s="331" t="s">
        <v>378</v>
      </c>
      <c r="D90" s="332"/>
      <c r="E90" s="272">
        <v>58</v>
      </c>
      <c r="F90" s="273"/>
      <c r="G90" s="274"/>
      <c r="H90" s="275"/>
      <c r="I90" s="269"/>
      <c r="J90" s="276"/>
      <c r="K90" s="269"/>
      <c r="M90" s="270">
        <v>58</v>
      </c>
      <c r="O90" s="259"/>
    </row>
    <row r="91" spans="1:80" ht="12.75">
      <c r="A91" s="260">
        <v>22</v>
      </c>
      <c r="B91" s="261" t="s">
        <v>379</v>
      </c>
      <c r="C91" s="262" t="s">
        <v>380</v>
      </c>
      <c r="D91" s="263" t="s">
        <v>134</v>
      </c>
      <c r="E91" s="264">
        <v>786.625</v>
      </c>
      <c r="F91" s="264">
        <v>0</v>
      </c>
      <c r="G91" s="265">
        <f>E91*F91</f>
        <v>0</v>
      </c>
      <c r="H91" s="266">
        <v>0.0739</v>
      </c>
      <c r="I91" s="267">
        <f>E91*H91</f>
        <v>58.131587499999995</v>
      </c>
      <c r="J91" s="266">
        <v>0</v>
      </c>
      <c r="K91" s="267">
        <f>E91*J91</f>
        <v>0</v>
      </c>
      <c r="O91" s="259">
        <v>2</v>
      </c>
      <c r="AA91" s="232">
        <v>1</v>
      </c>
      <c r="AB91" s="232">
        <v>1</v>
      </c>
      <c r="AC91" s="232">
        <v>1</v>
      </c>
      <c r="AZ91" s="232">
        <v>1</v>
      </c>
      <c r="BA91" s="232">
        <f>IF(AZ91=1,G91,0)</f>
        <v>0</v>
      </c>
      <c r="BB91" s="232">
        <f>IF(AZ91=2,G91,0)</f>
        <v>0</v>
      </c>
      <c r="BC91" s="232">
        <f>IF(AZ91=3,G91,0)</f>
        <v>0</v>
      </c>
      <c r="BD91" s="232">
        <f>IF(AZ91=4,G91,0)</f>
        <v>0</v>
      </c>
      <c r="BE91" s="232">
        <f>IF(AZ91=5,G91,0)</f>
        <v>0</v>
      </c>
      <c r="CA91" s="259">
        <v>1</v>
      </c>
      <c r="CB91" s="259">
        <v>1</v>
      </c>
    </row>
    <row r="92" spans="1:15" ht="12.75">
      <c r="A92" s="268"/>
      <c r="B92" s="271"/>
      <c r="C92" s="331" t="s">
        <v>333</v>
      </c>
      <c r="D92" s="332"/>
      <c r="E92" s="272">
        <v>0</v>
      </c>
      <c r="F92" s="273"/>
      <c r="G92" s="274"/>
      <c r="H92" s="275"/>
      <c r="I92" s="269"/>
      <c r="J92" s="276"/>
      <c r="K92" s="269"/>
      <c r="M92" s="270" t="s">
        <v>333</v>
      </c>
      <c r="O92" s="259"/>
    </row>
    <row r="93" spans="1:15" ht="12.75">
      <c r="A93" s="268"/>
      <c r="B93" s="271"/>
      <c r="C93" s="331" t="s">
        <v>334</v>
      </c>
      <c r="D93" s="332"/>
      <c r="E93" s="272">
        <v>711</v>
      </c>
      <c r="F93" s="273"/>
      <c r="G93" s="274"/>
      <c r="H93" s="275"/>
      <c r="I93" s="269"/>
      <c r="J93" s="276"/>
      <c r="K93" s="269"/>
      <c r="M93" s="270" t="s">
        <v>334</v>
      </c>
      <c r="O93" s="259"/>
    </row>
    <row r="94" spans="1:15" ht="12.75">
      <c r="A94" s="268"/>
      <c r="B94" s="271"/>
      <c r="C94" s="331" t="s">
        <v>335</v>
      </c>
      <c r="D94" s="332"/>
      <c r="E94" s="272">
        <v>0</v>
      </c>
      <c r="F94" s="273"/>
      <c r="G94" s="274"/>
      <c r="H94" s="275"/>
      <c r="I94" s="269"/>
      <c r="J94" s="276"/>
      <c r="K94" s="269"/>
      <c r="M94" s="270" t="s">
        <v>335</v>
      </c>
      <c r="O94" s="259"/>
    </row>
    <row r="95" spans="1:15" ht="12.75">
      <c r="A95" s="268"/>
      <c r="B95" s="271"/>
      <c r="C95" s="331" t="s">
        <v>336</v>
      </c>
      <c r="D95" s="332"/>
      <c r="E95" s="272">
        <v>-82</v>
      </c>
      <c r="F95" s="273"/>
      <c r="G95" s="274"/>
      <c r="H95" s="275"/>
      <c r="I95" s="269"/>
      <c r="J95" s="276"/>
      <c r="K95" s="269"/>
      <c r="M95" s="270">
        <v>-82</v>
      </c>
      <c r="O95" s="259"/>
    </row>
    <row r="96" spans="1:15" ht="12.75">
      <c r="A96" s="268"/>
      <c r="B96" s="271"/>
      <c r="C96" s="331" t="s">
        <v>337</v>
      </c>
      <c r="D96" s="332"/>
      <c r="E96" s="272">
        <v>0</v>
      </c>
      <c r="F96" s="273"/>
      <c r="G96" s="274"/>
      <c r="H96" s="275"/>
      <c r="I96" s="269"/>
      <c r="J96" s="276"/>
      <c r="K96" s="269"/>
      <c r="M96" s="270" t="s">
        <v>337</v>
      </c>
      <c r="O96" s="259"/>
    </row>
    <row r="97" spans="1:15" ht="12.75">
      <c r="A97" s="268"/>
      <c r="B97" s="271"/>
      <c r="C97" s="331" t="s">
        <v>304</v>
      </c>
      <c r="D97" s="332"/>
      <c r="E97" s="272">
        <v>152</v>
      </c>
      <c r="F97" s="273"/>
      <c r="G97" s="274"/>
      <c r="H97" s="275"/>
      <c r="I97" s="269"/>
      <c r="J97" s="276"/>
      <c r="K97" s="269"/>
      <c r="M97" s="270">
        <v>152</v>
      </c>
      <c r="O97" s="259"/>
    </row>
    <row r="98" spans="1:15" ht="12.75">
      <c r="A98" s="268"/>
      <c r="B98" s="271"/>
      <c r="C98" s="331" t="s">
        <v>381</v>
      </c>
      <c r="D98" s="332"/>
      <c r="E98" s="272">
        <v>0</v>
      </c>
      <c r="F98" s="273"/>
      <c r="G98" s="274"/>
      <c r="H98" s="275"/>
      <c r="I98" s="269"/>
      <c r="J98" s="276"/>
      <c r="K98" s="269"/>
      <c r="M98" s="270" t="s">
        <v>381</v>
      </c>
      <c r="O98" s="259"/>
    </row>
    <row r="99" spans="1:15" ht="12.75">
      <c r="A99" s="268"/>
      <c r="B99" s="271"/>
      <c r="C99" s="331" t="s">
        <v>382</v>
      </c>
      <c r="D99" s="332"/>
      <c r="E99" s="272">
        <v>5.625</v>
      </c>
      <c r="F99" s="273"/>
      <c r="G99" s="274"/>
      <c r="H99" s="275"/>
      <c r="I99" s="269"/>
      <c r="J99" s="276"/>
      <c r="K99" s="269"/>
      <c r="M99" s="270" t="s">
        <v>382</v>
      </c>
      <c r="O99" s="259"/>
    </row>
    <row r="100" spans="1:80" ht="12.75">
      <c r="A100" s="260">
        <v>23</v>
      </c>
      <c r="B100" s="261" t="s">
        <v>239</v>
      </c>
      <c r="C100" s="262" t="s">
        <v>240</v>
      </c>
      <c r="D100" s="263" t="s">
        <v>134</v>
      </c>
      <c r="E100" s="264">
        <v>58</v>
      </c>
      <c r="F100" s="264">
        <v>0</v>
      </c>
      <c r="G100" s="265">
        <f>E100*F100</f>
        <v>0</v>
      </c>
      <c r="H100" s="266">
        <v>0</v>
      </c>
      <c r="I100" s="267">
        <f>E100*H100</f>
        <v>0</v>
      </c>
      <c r="J100" s="266">
        <v>0</v>
      </c>
      <c r="K100" s="267">
        <f>E100*J100</f>
        <v>0</v>
      </c>
      <c r="O100" s="259">
        <v>2</v>
      </c>
      <c r="AA100" s="232">
        <v>1</v>
      </c>
      <c r="AB100" s="232">
        <v>1</v>
      </c>
      <c r="AC100" s="232">
        <v>1</v>
      </c>
      <c r="AZ100" s="232">
        <v>1</v>
      </c>
      <c r="BA100" s="232">
        <f>IF(AZ100=1,G100,0)</f>
        <v>0</v>
      </c>
      <c r="BB100" s="232">
        <f>IF(AZ100=2,G100,0)</f>
        <v>0</v>
      </c>
      <c r="BC100" s="232">
        <f>IF(AZ100=3,G100,0)</f>
        <v>0</v>
      </c>
      <c r="BD100" s="232">
        <f>IF(AZ100=4,G100,0)</f>
        <v>0</v>
      </c>
      <c r="BE100" s="232">
        <f>IF(AZ100=5,G100,0)</f>
        <v>0</v>
      </c>
      <c r="CA100" s="259">
        <v>1</v>
      </c>
      <c r="CB100" s="259">
        <v>1</v>
      </c>
    </row>
    <row r="101" spans="1:15" ht="12.75">
      <c r="A101" s="268"/>
      <c r="B101" s="271"/>
      <c r="C101" s="331" t="s">
        <v>377</v>
      </c>
      <c r="D101" s="332"/>
      <c r="E101" s="272">
        <v>0</v>
      </c>
      <c r="F101" s="273"/>
      <c r="G101" s="274"/>
      <c r="H101" s="275"/>
      <c r="I101" s="269"/>
      <c r="J101" s="276"/>
      <c r="K101" s="269"/>
      <c r="M101" s="270" t="s">
        <v>377</v>
      </c>
      <c r="O101" s="259"/>
    </row>
    <row r="102" spans="1:15" ht="12.75">
      <c r="A102" s="268"/>
      <c r="B102" s="271"/>
      <c r="C102" s="331" t="s">
        <v>378</v>
      </c>
      <c r="D102" s="332"/>
      <c r="E102" s="272">
        <v>58</v>
      </c>
      <c r="F102" s="273"/>
      <c r="G102" s="274"/>
      <c r="H102" s="275"/>
      <c r="I102" s="269"/>
      <c r="J102" s="276"/>
      <c r="K102" s="269"/>
      <c r="M102" s="270">
        <v>58</v>
      </c>
      <c r="O102" s="259"/>
    </row>
    <row r="103" spans="1:80" ht="12.75">
      <c r="A103" s="260">
        <v>24</v>
      </c>
      <c r="B103" s="261" t="s">
        <v>383</v>
      </c>
      <c r="C103" s="262" t="s">
        <v>384</v>
      </c>
      <c r="D103" s="263" t="s">
        <v>385</v>
      </c>
      <c r="E103" s="264">
        <v>199.155</v>
      </c>
      <c r="F103" s="264">
        <v>0</v>
      </c>
      <c r="G103" s="265">
        <f>E103*F103</f>
        <v>0</v>
      </c>
      <c r="H103" s="266">
        <v>0</v>
      </c>
      <c r="I103" s="267">
        <f>E103*H103</f>
        <v>0</v>
      </c>
      <c r="J103" s="266"/>
      <c r="K103" s="267">
        <f>E103*J103</f>
        <v>0</v>
      </c>
      <c r="O103" s="259">
        <v>2</v>
      </c>
      <c r="AA103" s="232">
        <v>3</v>
      </c>
      <c r="AB103" s="232">
        <v>0</v>
      </c>
      <c r="AC103" s="232">
        <v>58344170</v>
      </c>
      <c r="AZ103" s="232">
        <v>1</v>
      </c>
      <c r="BA103" s="232">
        <f>IF(AZ103=1,G103,0)</f>
        <v>0</v>
      </c>
      <c r="BB103" s="232">
        <f>IF(AZ103=2,G103,0)</f>
        <v>0</v>
      </c>
      <c r="BC103" s="232">
        <f>IF(AZ103=3,G103,0)</f>
        <v>0</v>
      </c>
      <c r="BD103" s="232">
        <f>IF(AZ103=4,G103,0)</f>
        <v>0</v>
      </c>
      <c r="BE103" s="232">
        <f>IF(AZ103=5,G103,0)</f>
        <v>0</v>
      </c>
      <c r="CA103" s="259">
        <v>3</v>
      </c>
      <c r="CB103" s="259">
        <v>0</v>
      </c>
    </row>
    <row r="104" spans="1:15" ht="12.75">
      <c r="A104" s="268"/>
      <c r="B104" s="271"/>
      <c r="C104" s="331" t="s">
        <v>333</v>
      </c>
      <c r="D104" s="332"/>
      <c r="E104" s="272">
        <v>0</v>
      </c>
      <c r="F104" s="273"/>
      <c r="G104" s="274"/>
      <c r="H104" s="275"/>
      <c r="I104" s="269"/>
      <c r="J104" s="276"/>
      <c r="K104" s="269"/>
      <c r="M104" s="270" t="s">
        <v>333</v>
      </c>
      <c r="O104" s="259"/>
    </row>
    <row r="105" spans="1:15" ht="12.75">
      <c r="A105" s="268"/>
      <c r="B105" s="271"/>
      <c r="C105" s="331" t="s">
        <v>386</v>
      </c>
      <c r="D105" s="332"/>
      <c r="E105" s="272">
        <v>181.305</v>
      </c>
      <c r="F105" s="273"/>
      <c r="G105" s="274"/>
      <c r="H105" s="275"/>
      <c r="I105" s="269"/>
      <c r="J105" s="276"/>
      <c r="K105" s="269"/>
      <c r="M105" s="270" t="s">
        <v>386</v>
      </c>
      <c r="O105" s="259"/>
    </row>
    <row r="106" spans="1:15" ht="12.75">
      <c r="A106" s="268"/>
      <c r="B106" s="271"/>
      <c r="C106" s="331" t="s">
        <v>335</v>
      </c>
      <c r="D106" s="332"/>
      <c r="E106" s="272">
        <v>0</v>
      </c>
      <c r="F106" s="273"/>
      <c r="G106" s="274"/>
      <c r="H106" s="275"/>
      <c r="I106" s="269"/>
      <c r="J106" s="276"/>
      <c r="K106" s="269"/>
      <c r="M106" s="270" t="s">
        <v>335</v>
      </c>
      <c r="O106" s="259"/>
    </row>
    <row r="107" spans="1:15" ht="12.75">
      <c r="A107" s="268"/>
      <c r="B107" s="271"/>
      <c r="C107" s="331" t="s">
        <v>387</v>
      </c>
      <c r="D107" s="332"/>
      <c r="E107" s="272">
        <v>-20.91</v>
      </c>
      <c r="F107" s="273"/>
      <c r="G107" s="274"/>
      <c r="H107" s="275"/>
      <c r="I107" s="269"/>
      <c r="J107" s="276"/>
      <c r="K107" s="269"/>
      <c r="M107" s="270" t="s">
        <v>387</v>
      </c>
      <c r="O107" s="259"/>
    </row>
    <row r="108" spans="1:15" ht="12.75">
      <c r="A108" s="268"/>
      <c r="B108" s="271"/>
      <c r="C108" s="331" t="s">
        <v>337</v>
      </c>
      <c r="D108" s="332"/>
      <c r="E108" s="272">
        <v>0</v>
      </c>
      <c r="F108" s="273"/>
      <c r="G108" s="274"/>
      <c r="H108" s="275"/>
      <c r="I108" s="269"/>
      <c r="J108" s="276"/>
      <c r="K108" s="269"/>
      <c r="M108" s="270" t="s">
        <v>337</v>
      </c>
      <c r="O108" s="259"/>
    </row>
    <row r="109" spans="1:15" ht="12.75">
      <c r="A109" s="268"/>
      <c r="B109" s="271"/>
      <c r="C109" s="331" t="s">
        <v>388</v>
      </c>
      <c r="D109" s="332"/>
      <c r="E109" s="272">
        <v>38.76</v>
      </c>
      <c r="F109" s="273"/>
      <c r="G109" s="274"/>
      <c r="H109" s="275"/>
      <c r="I109" s="269"/>
      <c r="J109" s="276"/>
      <c r="K109" s="269"/>
      <c r="M109" s="270" t="s">
        <v>388</v>
      </c>
      <c r="O109" s="259"/>
    </row>
    <row r="110" spans="1:80" ht="12.75">
      <c r="A110" s="260">
        <v>25</v>
      </c>
      <c r="B110" s="261" t="s">
        <v>389</v>
      </c>
      <c r="C110" s="262" t="s">
        <v>390</v>
      </c>
      <c r="D110" s="263" t="s">
        <v>134</v>
      </c>
      <c r="E110" s="264">
        <v>18.2916</v>
      </c>
      <c r="F110" s="264">
        <v>0</v>
      </c>
      <c r="G110" s="265">
        <f>E110*F110</f>
        <v>0</v>
      </c>
      <c r="H110" s="266">
        <v>0.17824</v>
      </c>
      <c r="I110" s="267">
        <f>E110*H110</f>
        <v>3.260294784</v>
      </c>
      <c r="J110" s="266"/>
      <c r="K110" s="267">
        <f>E110*J110</f>
        <v>0</v>
      </c>
      <c r="O110" s="259">
        <v>2</v>
      </c>
      <c r="AA110" s="232">
        <v>3</v>
      </c>
      <c r="AB110" s="232">
        <v>1</v>
      </c>
      <c r="AC110" s="232">
        <v>592451158</v>
      </c>
      <c r="AZ110" s="232">
        <v>1</v>
      </c>
      <c r="BA110" s="232">
        <f>IF(AZ110=1,G110,0)</f>
        <v>0</v>
      </c>
      <c r="BB110" s="232">
        <f>IF(AZ110=2,G110,0)</f>
        <v>0</v>
      </c>
      <c r="BC110" s="232">
        <f>IF(AZ110=3,G110,0)</f>
        <v>0</v>
      </c>
      <c r="BD110" s="232">
        <f>IF(AZ110=4,G110,0)</f>
        <v>0</v>
      </c>
      <c r="BE110" s="232">
        <f>IF(AZ110=5,G110,0)</f>
        <v>0</v>
      </c>
      <c r="CA110" s="259">
        <v>3</v>
      </c>
      <c r="CB110" s="259">
        <v>1</v>
      </c>
    </row>
    <row r="111" spans="1:15" ht="12.75">
      <c r="A111" s="268"/>
      <c r="B111" s="271"/>
      <c r="C111" s="331" t="s">
        <v>391</v>
      </c>
      <c r="D111" s="332"/>
      <c r="E111" s="272">
        <v>0</v>
      </c>
      <c r="F111" s="273"/>
      <c r="G111" s="274"/>
      <c r="H111" s="275"/>
      <c r="I111" s="269"/>
      <c r="J111" s="276"/>
      <c r="K111" s="269"/>
      <c r="M111" s="270" t="s">
        <v>391</v>
      </c>
      <c r="O111" s="259"/>
    </row>
    <row r="112" spans="1:15" ht="12.75">
      <c r="A112" s="268"/>
      <c r="B112" s="271"/>
      <c r="C112" s="331" t="s">
        <v>209</v>
      </c>
      <c r="D112" s="332"/>
      <c r="E112" s="272">
        <v>8</v>
      </c>
      <c r="F112" s="273"/>
      <c r="G112" s="274"/>
      <c r="H112" s="275"/>
      <c r="I112" s="269"/>
      <c r="J112" s="276"/>
      <c r="K112" s="269"/>
      <c r="M112" s="270">
        <v>8</v>
      </c>
      <c r="O112" s="259"/>
    </row>
    <row r="113" spans="1:15" ht="12.75">
      <c r="A113" s="268"/>
      <c r="B113" s="271"/>
      <c r="C113" s="331" t="s">
        <v>392</v>
      </c>
      <c r="D113" s="332"/>
      <c r="E113" s="272">
        <v>0</v>
      </c>
      <c r="F113" s="273"/>
      <c r="G113" s="274"/>
      <c r="H113" s="275"/>
      <c r="I113" s="269"/>
      <c r="J113" s="276"/>
      <c r="K113" s="269"/>
      <c r="M113" s="270" t="s">
        <v>392</v>
      </c>
      <c r="O113" s="259"/>
    </row>
    <row r="114" spans="1:15" ht="12.75">
      <c r="A114" s="268"/>
      <c r="B114" s="271"/>
      <c r="C114" s="331" t="s">
        <v>393</v>
      </c>
      <c r="D114" s="332"/>
      <c r="E114" s="272">
        <v>2.5608</v>
      </c>
      <c r="F114" s="273"/>
      <c r="G114" s="274"/>
      <c r="H114" s="275"/>
      <c r="I114" s="269"/>
      <c r="J114" s="276"/>
      <c r="K114" s="269"/>
      <c r="M114" s="270" t="s">
        <v>393</v>
      </c>
      <c r="O114" s="259"/>
    </row>
    <row r="115" spans="1:15" ht="22.5">
      <c r="A115" s="268"/>
      <c r="B115" s="271"/>
      <c r="C115" s="331" t="s">
        <v>394</v>
      </c>
      <c r="D115" s="332"/>
      <c r="E115" s="272">
        <v>0</v>
      </c>
      <c r="F115" s="273"/>
      <c r="G115" s="274"/>
      <c r="H115" s="275"/>
      <c r="I115" s="269"/>
      <c r="J115" s="276"/>
      <c r="K115" s="269"/>
      <c r="M115" s="270" t="s">
        <v>394</v>
      </c>
      <c r="O115" s="259"/>
    </row>
    <row r="116" spans="1:15" ht="12.75">
      <c r="A116" s="268"/>
      <c r="B116" s="271"/>
      <c r="C116" s="331" t="s">
        <v>395</v>
      </c>
      <c r="D116" s="332"/>
      <c r="E116" s="272">
        <v>7.7308</v>
      </c>
      <c r="F116" s="273"/>
      <c r="G116" s="274"/>
      <c r="H116" s="275"/>
      <c r="I116" s="269"/>
      <c r="J116" s="276"/>
      <c r="K116" s="269"/>
      <c r="M116" s="270" t="s">
        <v>395</v>
      </c>
      <c r="O116" s="259"/>
    </row>
    <row r="117" spans="1:80" ht="12.75">
      <c r="A117" s="260">
        <v>26</v>
      </c>
      <c r="B117" s="261" t="s">
        <v>396</v>
      </c>
      <c r="C117" s="262" t="s">
        <v>397</v>
      </c>
      <c r="D117" s="263" t="s">
        <v>134</v>
      </c>
      <c r="E117" s="264">
        <v>806.3605</v>
      </c>
      <c r="F117" s="264">
        <v>0</v>
      </c>
      <c r="G117" s="265">
        <f>E117*F117</f>
        <v>0</v>
      </c>
      <c r="H117" s="266">
        <v>0.17245</v>
      </c>
      <c r="I117" s="267">
        <f>E117*H117</f>
        <v>139.056868225</v>
      </c>
      <c r="J117" s="266"/>
      <c r="K117" s="267">
        <f>E117*J117</f>
        <v>0</v>
      </c>
      <c r="O117" s="259">
        <v>2</v>
      </c>
      <c r="AA117" s="232">
        <v>3</v>
      </c>
      <c r="AB117" s="232">
        <v>1</v>
      </c>
      <c r="AC117" s="232">
        <v>592451170</v>
      </c>
      <c r="AZ117" s="232">
        <v>1</v>
      </c>
      <c r="BA117" s="232">
        <f>IF(AZ117=1,G117,0)</f>
        <v>0</v>
      </c>
      <c r="BB117" s="232">
        <f>IF(AZ117=2,G117,0)</f>
        <v>0</v>
      </c>
      <c r="BC117" s="232">
        <f>IF(AZ117=3,G117,0)</f>
        <v>0</v>
      </c>
      <c r="BD117" s="232">
        <f>IF(AZ117=4,G117,0)</f>
        <v>0</v>
      </c>
      <c r="BE117" s="232">
        <f>IF(AZ117=5,G117,0)</f>
        <v>0</v>
      </c>
      <c r="CA117" s="259">
        <v>3</v>
      </c>
      <c r="CB117" s="259">
        <v>1</v>
      </c>
    </row>
    <row r="118" spans="1:15" ht="12.75">
      <c r="A118" s="268"/>
      <c r="B118" s="271"/>
      <c r="C118" s="331" t="s">
        <v>398</v>
      </c>
      <c r="D118" s="332"/>
      <c r="E118" s="272">
        <v>0</v>
      </c>
      <c r="F118" s="273"/>
      <c r="G118" s="274"/>
      <c r="H118" s="275"/>
      <c r="I118" s="269"/>
      <c r="J118" s="276"/>
      <c r="K118" s="269"/>
      <c r="M118" s="270" t="s">
        <v>398</v>
      </c>
      <c r="O118" s="259"/>
    </row>
    <row r="119" spans="1:15" ht="12.75">
      <c r="A119" s="268"/>
      <c r="B119" s="271"/>
      <c r="C119" s="331" t="s">
        <v>399</v>
      </c>
      <c r="D119" s="332"/>
      <c r="E119" s="272">
        <v>782.1</v>
      </c>
      <c r="F119" s="273"/>
      <c r="G119" s="274"/>
      <c r="H119" s="275"/>
      <c r="I119" s="269"/>
      <c r="J119" s="276"/>
      <c r="K119" s="269"/>
      <c r="M119" s="270" t="s">
        <v>399</v>
      </c>
      <c r="O119" s="259"/>
    </row>
    <row r="120" spans="1:15" ht="12.75">
      <c r="A120" s="268"/>
      <c r="B120" s="271"/>
      <c r="C120" s="331" t="s">
        <v>400</v>
      </c>
      <c r="D120" s="332"/>
      <c r="E120" s="272">
        <v>0</v>
      </c>
      <c r="F120" s="273"/>
      <c r="G120" s="274"/>
      <c r="H120" s="275"/>
      <c r="I120" s="269"/>
      <c r="J120" s="276"/>
      <c r="K120" s="269"/>
      <c r="M120" s="270" t="s">
        <v>400</v>
      </c>
      <c r="O120" s="259"/>
    </row>
    <row r="121" spans="1:15" ht="12.75">
      <c r="A121" s="268"/>
      <c r="B121" s="271"/>
      <c r="C121" s="331" t="s">
        <v>401</v>
      </c>
      <c r="D121" s="332"/>
      <c r="E121" s="272">
        <v>-149.127</v>
      </c>
      <c r="F121" s="273"/>
      <c r="G121" s="274"/>
      <c r="H121" s="275"/>
      <c r="I121" s="269"/>
      <c r="J121" s="276"/>
      <c r="K121" s="269"/>
      <c r="M121" s="270" t="s">
        <v>401</v>
      </c>
      <c r="O121" s="259"/>
    </row>
    <row r="122" spans="1:15" ht="12.75">
      <c r="A122" s="268"/>
      <c r="B122" s="271"/>
      <c r="C122" s="331" t="s">
        <v>337</v>
      </c>
      <c r="D122" s="332"/>
      <c r="E122" s="272">
        <v>0</v>
      </c>
      <c r="F122" s="273"/>
      <c r="G122" s="274"/>
      <c r="H122" s="275"/>
      <c r="I122" s="269"/>
      <c r="J122" s="276"/>
      <c r="K122" s="269"/>
      <c r="M122" s="270" t="s">
        <v>337</v>
      </c>
      <c r="O122" s="259"/>
    </row>
    <row r="123" spans="1:15" ht="12.75">
      <c r="A123" s="268"/>
      <c r="B123" s="271"/>
      <c r="C123" s="331" t="s">
        <v>402</v>
      </c>
      <c r="D123" s="332"/>
      <c r="E123" s="272">
        <v>167.2</v>
      </c>
      <c r="F123" s="273"/>
      <c r="G123" s="274"/>
      <c r="H123" s="275"/>
      <c r="I123" s="269"/>
      <c r="J123" s="276"/>
      <c r="K123" s="269"/>
      <c r="M123" s="270" t="s">
        <v>402</v>
      </c>
      <c r="O123" s="259"/>
    </row>
    <row r="124" spans="1:15" ht="12.75">
      <c r="A124" s="268"/>
      <c r="B124" s="271"/>
      <c r="C124" s="331" t="s">
        <v>403</v>
      </c>
      <c r="D124" s="332"/>
      <c r="E124" s="272">
        <v>0</v>
      </c>
      <c r="F124" s="273"/>
      <c r="G124" s="274"/>
      <c r="H124" s="275"/>
      <c r="I124" s="269"/>
      <c r="J124" s="276"/>
      <c r="K124" s="269"/>
      <c r="M124" s="270" t="s">
        <v>403</v>
      </c>
      <c r="O124" s="259"/>
    </row>
    <row r="125" spans="1:15" ht="12.75">
      <c r="A125" s="268"/>
      <c r="B125" s="271"/>
      <c r="C125" s="331" t="s">
        <v>404</v>
      </c>
      <c r="D125" s="332"/>
      <c r="E125" s="272">
        <v>6.1875</v>
      </c>
      <c r="F125" s="273"/>
      <c r="G125" s="274"/>
      <c r="H125" s="275"/>
      <c r="I125" s="269"/>
      <c r="J125" s="276"/>
      <c r="K125" s="269"/>
      <c r="M125" s="270" t="s">
        <v>404</v>
      </c>
      <c r="O125" s="259"/>
    </row>
    <row r="126" spans="1:80" ht="12.75">
      <c r="A126" s="260">
        <v>27</v>
      </c>
      <c r="B126" s="261" t="s">
        <v>405</v>
      </c>
      <c r="C126" s="262" t="s">
        <v>406</v>
      </c>
      <c r="D126" s="263" t="s">
        <v>134</v>
      </c>
      <c r="E126" s="264">
        <v>42.9</v>
      </c>
      <c r="F126" s="264">
        <v>0</v>
      </c>
      <c r="G126" s="265">
        <f>E126*F126</f>
        <v>0</v>
      </c>
      <c r="H126" s="266">
        <v>0.17245</v>
      </c>
      <c r="I126" s="267">
        <f>E126*H126</f>
        <v>7.398104999999999</v>
      </c>
      <c r="J126" s="266"/>
      <c r="K126" s="267">
        <f>E126*J126</f>
        <v>0</v>
      </c>
      <c r="O126" s="259">
        <v>2</v>
      </c>
      <c r="AA126" s="232">
        <v>3</v>
      </c>
      <c r="AB126" s="232">
        <v>0</v>
      </c>
      <c r="AC126" s="232">
        <v>592451171</v>
      </c>
      <c r="AZ126" s="232">
        <v>1</v>
      </c>
      <c r="BA126" s="232">
        <f>IF(AZ126=1,G126,0)</f>
        <v>0</v>
      </c>
      <c r="BB126" s="232">
        <f>IF(AZ126=2,G126,0)</f>
        <v>0</v>
      </c>
      <c r="BC126" s="232">
        <f>IF(AZ126=3,G126,0)</f>
        <v>0</v>
      </c>
      <c r="BD126" s="232">
        <f>IF(AZ126=4,G126,0)</f>
        <v>0</v>
      </c>
      <c r="BE126" s="232">
        <f>IF(AZ126=5,G126,0)</f>
        <v>0</v>
      </c>
      <c r="CA126" s="259">
        <v>3</v>
      </c>
      <c r="CB126" s="259">
        <v>0</v>
      </c>
    </row>
    <row r="127" spans="1:15" ht="12.75">
      <c r="A127" s="268"/>
      <c r="B127" s="271"/>
      <c r="C127" s="331" t="s">
        <v>407</v>
      </c>
      <c r="D127" s="332"/>
      <c r="E127" s="272">
        <v>0</v>
      </c>
      <c r="F127" s="273"/>
      <c r="G127" s="274"/>
      <c r="H127" s="275"/>
      <c r="I127" s="269"/>
      <c r="J127" s="276"/>
      <c r="K127" s="269"/>
      <c r="M127" s="270" t="s">
        <v>407</v>
      </c>
      <c r="O127" s="259"/>
    </row>
    <row r="128" spans="1:15" ht="12.75">
      <c r="A128" s="268"/>
      <c r="B128" s="271"/>
      <c r="C128" s="331" t="s">
        <v>408</v>
      </c>
      <c r="D128" s="332"/>
      <c r="E128" s="272">
        <v>42.9</v>
      </c>
      <c r="F128" s="273"/>
      <c r="G128" s="274"/>
      <c r="H128" s="275"/>
      <c r="I128" s="269"/>
      <c r="J128" s="276"/>
      <c r="K128" s="269"/>
      <c r="M128" s="270" t="s">
        <v>408</v>
      </c>
      <c r="O128" s="259"/>
    </row>
    <row r="129" spans="1:57" ht="12.75">
      <c r="A129" s="277"/>
      <c r="B129" s="278" t="s">
        <v>101</v>
      </c>
      <c r="C129" s="279" t="s">
        <v>179</v>
      </c>
      <c r="D129" s="280"/>
      <c r="E129" s="281"/>
      <c r="F129" s="282"/>
      <c r="G129" s="283">
        <f>SUM(G80:G128)</f>
        <v>0</v>
      </c>
      <c r="H129" s="284"/>
      <c r="I129" s="285">
        <f>SUM(I80:I128)</f>
        <v>213.72863550899996</v>
      </c>
      <c r="J129" s="284"/>
      <c r="K129" s="285">
        <f>SUM(K80:K128)</f>
        <v>0</v>
      </c>
      <c r="O129" s="259">
        <v>4</v>
      </c>
      <c r="BA129" s="286">
        <f>SUM(BA80:BA128)</f>
        <v>0</v>
      </c>
      <c r="BB129" s="286">
        <f>SUM(BB80:BB128)</f>
        <v>0</v>
      </c>
      <c r="BC129" s="286">
        <f>SUM(BC80:BC128)</f>
        <v>0</v>
      </c>
      <c r="BD129" s="286">
        <f>SUM(BD80:BD128)</f>
        <v>0</v>
      </c>
      <c r="BE129" s="286">
        <f>SUM(BE80:BE128)</f>
        <v>0</v>
      </c>
    </row>
    <row r="130" spans="1:15" ht="12.75">
      <c r="A130" s="249" t="s">
        <v>97</v>
      </c>
      <c r="B130" s="250" t="s">
        <v>209</v>
      </c>
      <c r="C130" s="251" t="s">
        <v>210</v>
      </c>
      <c r="D130" s="252"/>
      <c r="E130" s="253"/>
      <c r="F130" s="253"/>
      <c r="G130" s="254"/>
      <c r="H130" s="255"/>
      <c r="I130" s="256"/>
      <c r="J130" s="257"/>
      <c r="K130" s="258"/>
      <c r="O130" s="259">
        <v>1</v>
      </c>
    </row>
    <row r="131" spans="1:80" ht="12.75">
      <c r="A131" s="260">
        <v>28</v>
      </c>
      <c r="B131" s="261" t="s">
        <v>212</v>
      </c>
      <c r="C131" s="262" t="s">
        <v>213</v>
      </c>
      <c r="D131" s="263" t="s">
        <v>115</v>
      </c>
      <c r="E131" s="264">
        <v>1</v>
      </c>
      <c r="F131" s="264">
        <v>0</v>
      </c>
      <c r="G131" s="265">
        <f>E131*F131</f>
        <v>0</v>
      </c>
      <c r="H131" s="266">
        <v>0</v>
      </c>
      <c r="I131" s="267">
        <f>E131*H131</f>
        <v>0</v>
      </c>
      <c r="J131" s="266"/>
      <c r="K131" s="267">
        <f>E131*J131</f>
        <v>0</v>
      </c>
      <c r="O131" s="259">
        <v>2</v>
      </c>
      <c r="AA131" s="232">
        <v>12</v>
      </c>
      <c r="AB131" s="232">
        <v>0</v>
      </c>
      <c r="AC131" s="232">
        <v>2</v>
      </c>
      <c r="AZ131" s="232">
        <v>1</v>
      </c>
      <c r="BA131" s="232">
        <f>IF(AZ131=1,G131,0)</f>
        <v>0</v>
      </c>
      <c r="BB131" s="232">
        <f>IF(AZ131=2,G131,0)</f>
        <v>0</v>
      </c>
      <c r="BC131" s="232">
        <f>IF(AZ131=3,G131,0)</f>
        <v>0</v>
      </c>
      <c r="BD131" s="232">
        <f>IF(AZ131=4,G131,0)</f>
        <v>0</v>
      </c>
      <c r="BE131" s="232">
        <f>IF(AZ131=5,G131,0)</f>
        <v>0</v>
      </c>
      <c r="CA131" s="259">
        <v>12</v>
      </c>
      <c r="CB131" s="259">
        <v>0</v>
      </c>
    </row>
    <row r="132" spans="1:15" ht="12.75">
      <c r="A132" s="268"/>
      <c r="B132" s="271"/>
      <c r="C132" s="331" t="s">
        <v>98</v>
      </c>
      <c r="D132" s="332"/>
      <c r="E132" s="272">
        <v>1</v>
      </c>
      <c r="F132" s="273"/>
      <c r="G132" s="274"/>
      <c r="H132" s="275"/>
      <c r="I132" s="269"/>
      <c r="J132" s="276"/>
      <c r="K132" s="269"/>
      <c r="M132" s="270">
        <v>1</v>
      </c>
      <c r="O132" s="259"/>
    </row>
    <row r="133" spans="1:57" ht="12.75">
      <c r="A133" s="277"/>
      <c r="B133" s="278" t="s">
        <v>101</v>
      </c>
      <c r="C133" s="279" t="s">
        <v>211</v>
      </c>
      <c r="D133" s="280"/>
      <c r="E133" s="281"/>
      <c r="F133" s="282"/>
      <c r="G133" s="283">
        <f>SUM(G130:G132)</f>
        <v>0</v>
      </c>
      <c r="H133" s="284"/>
      <c r="I133" s="285">
        <f>SUM(I130:I132)</f>
        <v>0</v>
      </c>
      <c r="J133" s="284"/>
      <c r="K133" s="285">
        <f>SUM(K130:K132)</f>
        <v>0</v>
      </c>
      <c r="O133" s="259">
        <v>4</v>
      </c>
      <c r="BA133" s="286">
        <f>SUM(BA130:BA132)</f>
        <v>0</v>
      </c>
      <c r="BB133" s="286">
        <f>SUM(BB130:BB132)</f>
        <v>0</v>
      </c>
      <c r="BC133" s="286">
        <f>SUM(BC130:BC132)</f>
        <v>0</v>
      </c>
      <c r="BD133" s="286">
        <f>SUM(BD130:BD132)</f>
        <v>0</v>
      </c>
      <c r="BE133" s="286">
        <f>SUM(BE130:BE132)</f>
        <v>0</v>
      </c>
    </row>
    <row r="134" spans="1:15" ht="12.75">
      <c r="A134" s="249" t="s">
        <v>97</v>
      </c>
      <c r="B134" s="250" t="s">
        <v>215</v>
      </c>
      <c r="C134" s="251" t="s">
        <v>216</v>
      </c>
      <c r="D134" s="252"/>
      <c r="E134" s="253"/>
      <c r="F134" s="253"/>
      <c r="G134" s="254"/>
      <c r="H134" s="255"/>
      <c r="I134" s="256"/>
      <c r="J134" s="257"/>
      <c r="K134" s="258"/>
      <c r="O134" s="259">
        <v>1</v>
      </c>
    </row>
    <row r="135" spans="1:80" ht="12.75">
      <c r="A135" s="260">
        <v>29</v>
      </c>
      <c r="B135" s="261" t="s">
        <v>409</v>
      </c>
      <c r="C135" s="262" t="s">
        <v>410</v>
      </c>
      <c r="D135" s="263" t="s">
        <v>159</v>
      </c>
      <c r="E135" s="264">
        <v>170</v>
      </c>
      <c r="F135" s="264">
        <v>0</v>
      </c>
      <c r="G135" s="265">
        <f>E135*F135</f>
        <v>0</v>
      </c>
      <c r="H135" s="266">
        <v>0</v>
      </c>
      <c r="I135" s="267">
        <f>E135*H135</f>
        <v>0</v>
      </c>
      <c r="J135" s="266">
        <v>0</v>
      </c>
      <c r="K135" s="267">
        <f>E135*J135</f>
        <v>0</v>
      </c>
      <c r="O135" s="259">
        <v>2</v>
      </c>
      <c r="AA135" s="232">
        <v>1</v>
      </c>
      <c r="AB135" s="232">
        <v>1</v>
      </c>
      <c r="AC135" s="232">
        <v>1</v>
      </c>
      <c r="AZ135" s="232">
        <v>1</v>
      </c>
      <c r="BA135" s="232">
        <f>IF(AZ135=1,G135,0)</f>
        <v>0</v>
      </c>
      <c r="BB135" s="232">
        <f>IF(AZ135=2,G135,0)</f>
        <v>0</v>
      </c>
      <c r="BC135" s="232">
        <f>IF(AZ135=3,G135,0)</f>
        <v>0</v>
      </c>
      <c r="BD135" s="232">
        <f>IF(AZ135=4,G135,0)</f>
        <v>0</v>
      </c>
      <c r="BE135" s="232">
        <f>IF(AZ135=5,G135,0)</f>
        <v>0</v>
      </c>
      <c r="CA135" s="259">
        <v>1</v>
      </c>
      <c r="CB135" s="259">
        <v>1</v>
      </c>
    </row>
    <row r="136" spans="1:15" ht="12.75">
      <c r="A136" s="268"/>
      <c r="B136" s="271"/>
      <c r="C136" s="331" t="s">
        <v>310</v>
      </c>
      <c r="D136" s="332"/>
      <c r="E136" s="272">
        <v>170</v>
      </c>
      <c r="F136" s="273"/>
      <c r="G136" s="274"/>
      <c r="H136" s="275"/>
      <c r="I136" s="269"/>
      <c r="J136" s="276"/>
      <c r="K136" s="269"/>
      <c r="M136" s="270">
        <v>170</v>
      </c>
      <c r="O136" s="259"/>
    </row>
    <row r="137" spans="1:80" ht="12.75">
      <c r="A137" s="260">
        <v>30</v>
      </c>
      <c r="B137" s="261" t="s">
        <v>224</v>
      </c>
      <c r="C137" s="262" t="s">
        <v>225</v>
      </c>
      <c r="D137" s="263" t="s">
        <v>159</v>
      </c>
      <c r="E137" s="264">
        <v>19</v>
      </c>
      <c r="F137" s="264">
        <v>0</v>
      </c>
      <c r="G137" s="265">
        <f>E137*F137</f>
        <v>0</v>
      </c>
      <c r="H137" s="266">
        <v>0</v>
      </c>
      <c r="I137" s="267">
        <f>E137*H137</f>
        <v>0</v>
      </c>
      <c r="J137" s="266">
        <v>0</v>
      </c>
      <c r="K137" s="267">
        <f>E137*J137</f>
        <v>0</v>
      </c>
      <c r="O137" s="259">
        <v>2</v>
      </c>
      <c r="AA137" s="232">
        <v>1</v>
      </c>
      <c r="AB137" s="232">
        <v>1</v>
      </c>
      <c r="AC137" s="232">
        <v>1</v>
      </c>
      <c r="AZ137" s="232">
        <v>1</v>
      </c>
      <c r="BA137" s="232">
        <f>IF(AZ137=1,G137,0)</f>
        <v>0</v>
      </c>
      <c r="BB137" s="232">
        <f>IF(AZ137=2,G137,0)</f>
        <v>0</v>
      </c>
      <c r="BC137" s="232">
        <f>IF(AZ137=3,G137,0)</f>
        <v>0</v>
      </c>
      <c r="BD137" s="232">
        <f>IF(AZ137=4,G137,0)</f>
        <v>0</v>
      </c>
      <c r="BE137" s="232">
        <f>IF(AZ137=5,G137,0)</f>
        <v>0</v>
      </c>
      <c r="CA137" s="259">
        <v>1</v>
      </c>
      <c r="CB137" s="259">
        <v>1</v>
      </c>
    </row>
    <row r="138" spans="1:15" ht="12.75">
      <c r="A138" s="268"/>
      <c r="B138" s="271"/>
      <c r="C138" s="331" t="s">
        <v>411</v>
      </c>
      <c r="D138" s="332"/>
      <c r="E138" s="272">
        <v>19</v>
      </c>
      <c r="F138" s="273"/>
      <c r="G138" s="274"/>
      <c r="H138" s="275"/>
      <c r="I138" s="269"/>
      <c r="J138" s="276"/>
      <c r="K138" s="269"/>
      <c r="M138" s="270" t="s">
        <v>411</v>
      </c>
      <c r="O138" s="259"/>
    </row>
    <row r="139" spans="1:80" ht="12.75">
      <c r="A139" s="260">
        <v>31</v>
      </c>
      <c r="B139" s="261" t="s">
        <v>412</v>
      </c>
      <c r="C139" s="262" t="s">
        <v>413</v>
      </c>
      <c r="D139" s="263" t="s">
        <v>174</v>
      </c>
      <c r="E139" s="264">
        <v>187</v>
      </c>
      <c r="F139" s="264">
        <v>0</v>
      </c>
      <c r="G139" s="265">
        <f>E139*F139</f>
        <v>0</v>
      </c>
      <c r="H139" s="266">
        <v>0.022</v>
      </c>
      <c r="I139" s="267">
        <f>E139*H139</f>
        <v>4.114</v>
      </c>
      <c r="J139" s="266"/>
      <c r="K139" s="267">
        <f>E139*J139</f>
        <v>0</v>
      </c>
      <c r="O139" s="259">
        <v>2</v>
      </c>
      <c r="AA139" s="232">
        <v>3</v>
      </c>
      <c r="AB139" s="232">
        <v>0</v>
      </c>
      <c r="AC139" s="232">
        <v>592173328</v>
      </c>
      <c r="AZ139" s="232">
        <v>1</v>
      </c>
      <c r="BA139" s="232">
        <f>IF(AZ139=1,G139,0)</f>
        <v>0</v>
      </c>
      <c r="BB139" s="232">
        <f>IF(AZ139=2,G139,0)</f>
        <v>0</v>
      </c>
      <c r="BC139" s="232">
        <f>IF(AZ139=3,G139,0)</f>
        <v>0</v>
      </c>
      <c r="BD139" s="232">
        <f>IF(AZ139=4,G139,0)</f>
        <v>0</v>
      </c>
      <c r="BE139" s="232">
        <f>IF(AZ139=5,G139,0)</f>
        <v>0</v>
      </c>
      <c r="CA139" s="259">
        <v>3</v>
      </c>
      <c r="CB139" s="259">
        <v>0</v>
      </c>
    </row>
    <row r="140" spans="1:15" ht="12.75">
      <c r="A140" s="268"/>
      <c r="B140" s="271"/>
      <c r="C140" s="331" t="s">
        <v>414</v>
      </c>
      <c r="D140" s="332"/>
      <c r="E140" s="272">
        <v>187</v>
      </c>
      <c r="F140" s="273"/>
      <c r="G140" s="274"/>
      <c r="H140" s="275"/>
      <c r="I140" s="269"/>
      <c r="J140" s="276"/>
      <c r="K140" s="269"/>
      <c r="M140" s="270" t="s">
        <v>414</v>
      </c>
      <c r="O140" s="259"/>
    </row>
    <row r="141" spans="1:57" ht="12.75">
      <c r="A141" s="277"/>
      <c r="B141" s="278" t="s">
        <v>101</v>
      </c>
      <c r="C141" s="279" t="s">
        <v>217</v>
      </c>
      <c r="D141" s="280"/>
      <c r="E141" s="281"/>
      <c r="F141" s="282"/>
      <c r="G141" s="283">
        <f>SUM(G134:G140)</f>
        <v>0</v>
      </c>
      <c r="H141" s="284"/>
      <c r="I141" s="285">
        <f>SUM(I134:I140)</f>
        <v>4.114</v>
      </c>
      <c r="J141" s="284"/>
      <c r="K141" s="285">
        <f>SUM(K134:K140)</f>
        <v>0</v>
      </c>
      <c r="O141" s="259">
        <v>4</v>
      </c>
      <c r="BA141" s="286">
        <f>SUM(BA134:BA140)</f>
        <v>0</v>
      </c>
      <c r="BB141" s="286">
        <f>SUM(BB134:BB140)</f>
        <v>0</v>
      </c>
      <c r="BC141" s="286">
        <f>SUM(BC134:BC140)</f>
        <v>0</v>
      </c>
      <c r="BD141" s="286">
        <f>SUM(BD134:BD140)</f>
        <v>0</v>
      </c>
      <c r="BE141" s="286">
        <f>SUM(BE134:BE140)</f>
        <v>0</v>
      </c>
    </row>
    <row r="142" spans="1:15" ht="12.75">
      <c r="A142" s="249" t="s">
        <v>97</v>
      </c>
      <c r="B142" s="250" t="s">
        <v>242</v>
      </c>
      <c r="C142" s="251" t="s">
        <v>243</v>
      </c>
      <c r="D142" s="252"/>
      <c r="E142" s="253"/>
      <c r="F142" s="253"/>
      <c r="G142" s="254"/>
      <c r="H142" s="255"/>
      <c r="I142" s="256"/>
      <c r="J142" s="257"/>
      <c r="K142" s="258"/>
      <c r="O142" s="259">
        <v>1</v>
      </c>
    </row>
    <row r="143" spans="1:80" ht="12.75">
      <c r="A143" s="260">
        <v>32</v>
      </c>
      <c r="B143" s="261" t="s">
        <v>249</v>
      </c>
      <c r="C143" s="262" t="s">
        <v>250</v>
      </c>
      <c r="D143" s="263" t="s">
        <v>251</v>
      </c>
      <c r="E143" s="264">
        <v>387.02</v>
      </c>
      <c r="F143" s="264">
        <v>0</v>
      </c>
      <c r="G143" s="265">
        <f>E143*F143</f>
        <v>0</v>
      </c>
      <c r="H143" s="266">
        <v>0</v>
      </c>
      <c r="I143" s="267">
        <f>E143*H143</f>
        <v>0</v>
      </c>
      <c r="J143" s="266">
        <v>0</v>
      </c>
      <c r="K143" s="267">
        <f>E143*J143</f>
        <v>0</v>
      </c>
      <c r="O143" s="259">
        <v>2</v>
      </c>
      <c r="AA143" s="232">
        <v>1</v>
      </c>
      <c r="AB143" s="232">
        <v>3</v>
      </c>
      <c r="AC143" s="232">
        <v>3</v>
      </c>
      <c r="AZ143" s="232">
        <v>1</v>
      </c>
      <c r="BA143" s="232">
        <f>IF(AZ143=1,G143,0)</f>
        <v>0</v>
      </c>
      <c r="BB143" s="232">
        <f>IF(AZ143=2,G143,0)</f>
        <v>0</v>
      </c>
      <c r="BC143" s="232">
        <f>IF(AZ143=3,G143,0)</f>
        <v>0</v>
      </c>
      <c r="BD143" s="232">
        <f>IF(AZ143=4,G143,0)</f>
        <v>0</v>
      </c>
      <c r="BE143" s="232">
        <f>IF(AZ143=5,G143,0)</f>
        <v>0</v>
      </c>
      <c r="CA143" s="259">
        <v>1</v>
      </c>
      <c r="CB143" s="259">
        <v>3</v>
      </c>
    </row>
    <row r="144" spans="1:15" ht="12.75">
      <c r="A144" s="268"/>
      <c r="B144" s="271"/>
      <c r="C144" s="331" t="s">
        <v>415</v>
      </c>
      <c r="D144" s="332"/>
      <c r="E144" s="272">
        <v>0</v>
      </c>
      <c r="F144" s="273"/>
      <c r="G144" s="274"/>
      <c r="H144" s="275"/>
      <c r="I144" s="269"/>
      <c r="J144" s="276"/>
      <c r="K144" s="269"/>
      <c r="M144" s="270" t="s">
        <v>415</v>
      </c>
      <c r="O144" s="259"/>
    </row>
    <row r="145" spans="1:15" ht="12.75">
      <c r="A145" s="268"/>
      <c r="B145" s="271"/>
      <c r="C145" s="331" t="s">
        <v>416</v>
      </c>
      <c r="D145" s="332"/>
      <c r="E145" s="272">
        <v>9.84</v>
      </c>
      <c r="F145" s="273"/>
      <c r="G145" s="274"/>
      <c r="H145" s="275"/>
      <c r="I145" s="269"/>
      <c r="J145" s="276"/>
      <c r="K145" s="269"/>
      <c r="M145" s="270" t="s">
        <v>416</v>
      </c>
      <c r="O145" s="259"/>
    </row>
    <row r="146" spans="1:15" ht="12.75">
      <c r="A146" s="268"/>
      <c r="B146" s="271"/>
      <c r="C146" s="331" t="s">
        <v>298</v>
      </c>
      <c r="D146" s="332"/>
      <c r="E146" s="272">
        <v>0</v>
      </c>
      <c r="F146" s="273"/>
      <c r="G146" s="274"/>
      <c r="H146" s="275"/>
      <c r="I146" s="269"/>
      <c r="J146" s="276"/>
      <c r="K146" s="269"/>
      <c r="M146" s="270" t="s">
        <v>298</v>
      </c>
      <c r="O146" s="259"/>
    </row>
    <row r="147" spans="1:15" ht="12.75">
      <c r="A147" s="268"/>
      <c r="B147" s="271"/>
      <c r="C147" s="331" t="s">
        <v>417</v>
      </c>
      <c r="D147" s="332"/>
      <c r="E147" s="272">
        <v>20.91</v>
      </c>
      <c r="F147" s="273"/>
      <c r="G147" s="274"/>
      <c r="H147" s="275"/>
      <c r="I147" s="269"/>
      <c r="J147" s="276"/>
      <c r="K147" s="269"/>
      <c r="M147" s="270" t="s">
        <v>417</v>
      </c>
      <c r="O147" s="259"/>
    </row>
    <row r="148" spans="1:15" ht="12.75">
      <c r="A148" s="268"/>
      <c r="B148" s="271"/>
      <c r="C148" s="331" t="s">
        <v>418</v>
      </c>
      <c r="D148" s="332"/>
      <c r="E148" s="272">
        <v>0</v>
      </c>
      <c r="F148" s="273"/>
      <c r="G148" s="274"/>
      <c r="H148" s="275"/>
      <c r="I148" s="269"/>
      <c r="J148" s="276"/>
      <c r="K148" s="269"/>
      <c r="M148" s="270" t="s">
        <v>418</v>
      </c>
      <c r="O148" s="259"/>
    </row>
    <row r="149" spans="1:15" ht="12.75">
      <c r="A149" s="268"/>
      <c r="B149" s="271"/>
      <c r="C149" s="331" t="s">
        <v>419</v>
      </c>
      <c r="D149" s="332"/>
      <c r="E149" s="272">
        <v>30.192</v>
      </c>
      <c r="F149" s="273"/>
      <c r="G149" s="274"/>
      <c r="H149" s="275"/>
      <c r="I149" s="269"/>
      <c r="J149" s="276"/>
      <c r="K149" s="269"/>
      <c r="M149" s="270" t="s">
        <v>419</v>
      </c>
      <c r="O149" s="259"/>
    </row>
    <row r="150" spans="1:15" ht="12.75">
      <c r="A150" s="268"/>
      <c r="B150" s="271"/>
      <c r="C150" s="331" t="s">
        <v>420</v>
      </c>
      <c r="D150" s="332"/>
      <c r="E150" s="272">
        <v>0</v>
      </c>
      <c r="F150" s="273"/>
      <c r="G150" s="274"/>
      <c r="H150" s="275"/>
      <c r="I150" s="269"/>
      <c r="J150" s="276"/>
      <c r="K150" s="269"/>
      <c r="M150" s="270" t="s">
        <v>420</v>
      </c>
      <c r="O150" s="259"/>
    </row>
    <row r="151" spans="1:15" ht="12.75">
      <c r="A151" s="268"/>
      <c r="B151" s="271"/>
      <c r="C151" s="331" t="s">
        <v>421</v>
      </c>
      <c r="D151" s="332"/>
      <c r="E151" s="272">
        <v>7.296</v>
      </c>
      <c r="F151" s="273"/>
      <c r="G151" s="274"/>
      <c r="H151" s="275"/>
      <c r="I151" s="269"/>
      <c r="J151" s="276"/>
      <c r="K151" s="269"/>
      <c r="M151" s="270" t="s">
        <v>421</v>
      </c>
      <c r="O151" s="259"/>
    </row>
    <row r="152" spans="1:15" ht="12.75">
      <c r="A152" s="268"/>
      <c r="B152" s="271"/>
      <c r="C152" s="331" t="s">
        <v>305</v>
      </c>
      <c r="D152" s="332"/>
      <c r="E152" s="272">
        <v>0</v>
      </c>
      <c r="F152" s="273"/>
      <c r="G152" s="274"/>
      <c r="H152" s="275"/>
      <c r="I152" s="269"/>
      <c r="J152" s="276"/>
      <c r="K152" s="269"/>
      <c r="M152" s="270" t="s">
        <v>305</v>
      </c>
      <c r="O152" s="259"/>
    </row>
    <row r="153" spans="1:15" ht="12.75">
      <c r="A153" s="268"/>
      <c r="B153" s="271"/>
      <c r="C153" s="331" t="s">
        <v>422</v>
      </c>
      <c r="D153" s="332"/>
      <c r="E153" s="272">
        <v>114.2</v>
      </c>
      <c r="F153" s="273"/>
      <c r="G153" s="274"/>
      <c r="H153" s="275"/>
      <c r="I153" s="269"/>
      <c r="J153" s="276"/>
      <c r="K153" s="269"/>
      <c r="M153" s="270" t="s">
        <v>422</v>
      </c>
      <c r="O153" s="259"/>
    </row>
    <row r="154" spans="1:15" ht="12.75">
      <c r="A154" s="268"/>
      <c r="B154" s="271"/>
      <c r="C154" s="331" t="s">
        <v>423</v>
      </c>
      <c r="D154" s="332"/>
      <c r="E154" s="272">
        <v>30.4</v>
      </c>
      <c r="F154" s="273"/>
      <c r="G154" s="274"/>
      <c r="H154" s="275"/>
      <c r="I154" s="269"/>
      <c r="J154" s="276"/>
      <c r="K154" s="269"/>
      <c r="M154" s="270" t="s">
        <v>423</v>
      </c>
      <c r="O154" s="259"/>
    </row>
    <row r="155" spans="1:15" ht="12.75">
      <c r="A155" s="268"/>
      <c r="B155" s="271"/>
      <c r="C155" s="331" t="s">
        <v>424</v>
      </c>
      <c r="D155" s="332"/>
      <c r="E155" s="272">
        <v>0</v>
      </c>
      <c r="F155" s="273"/>
      <c r="G155" s="274"/>
      <c r="H155" s="275"/>
      <c r="I155" s="269"/>
      <c r="J155" s="276"/>
      <c r="K155" s="269"/>
      <c r="M155" s="270" t="s">
        <v>424</v>
      </c>
      <c r="O155" s="259"/>
    </row>
    <row r="156" spans="1:15" ht="12.75">
      <c r="A156" s="268"/>
      <c r="B156" s="271"/>
      <c r="C156" s="331" t="s">
        <v>425</v>
      </c>
      <c r="D156" s="332"/>
      <c r="E156" s="272">
        <v>5.44</v>
      </c>
      <c r="F156" s="273"/>
      <c r="G156" s="274"/>
      <c r="H156" s="275"/>
      <c r="I156" s="269"/>
      <c r="J156" s="276"/>
      <c r="K156" s="269"/>
      <c r="M156" s="270" t="s">
        <v>425</v>
      </c>
      <c r="O156" s="259"/>
    </row>
    <row r="157" spans="1:15" ht="12.75">
      <c r="A157" s="268"/>
      <c r="B157" s="271"/>
      <c r="C157" s="331" t="s">
        <v>426</v>
      </c>
      <c r="D157" s="332"/>
      <c r="E157" s="272">
        <v>0</v>
      </c>
      <c r="F157" s="273"/>
      <c r="G157" s="274"/>
      <c r="H157" s="275"/>
      <c r="I157" s="269"/>
      <c r="J157" s="276"/>
      <c r="K157" s="269"/>
      <c r="M157" s="270" t="s">
        <v>426</v>
      </c>
      <c r="O157" s="259"/>
    </row>
    <row r="158" spans="1:15" ht="12.75">
      <c r="A158" s="268"/>
      <c r="B158" s="271"/>
      <c r="C158" s="331" t="s">
        <v>427</v>
      </c>
      <c r="D158" s="332"/>
      <c r="E158" s="272">
        <v>5.1</v>
      </c>
      <c r="F158" s="273"/>
      <c r="G158" s="274"/>
      <c r="H158" s="275"/>
      <c r="I158" s="269"/>
      <c r="J158" s="276"/>
      <c r="K158" s="269"/>
      <c r="M158" s="270" t="s">
        <v>427</v>
      </c>
      <c r="O158" s="259"/>
    </row>
    <row r="159" spans="1:15" ht="12.75">
      <c r="A159" s="268"/>
      <c r="B159" s="271"/>
      <c r="C159" s="331" t="s">
        <v>428</v>
      </c>
      <c r="D159" s="332"/>
      <c r="E159" s="272">
        <v>0</v>
      </c>
      <c r="F159" s="273"/>
      <c r="G159" s="274"/>
      <c r="H159" s="275"/>
      <c r="I159" s="269"/>
      <c r="J159" s="276"/>
      <c r="K159" s="269"/>
      <c r="M159" s="270" t="s">
        <v>428</v>
      </c>
      <c r="O159" s="259"/>
    </row>
    <row r="160" spans="1:15" ht="22.5">
      <c r="A160" s="268"/>
      <c r="B160" s="271"/>
      <c r="C160" s="331" t="s">
        <v>318</v>
      </c>
      <c r="D160" s="332"/>
      <c r="E160" s="272">
        <v>0</v>
      </c>
      <c r="F160" s="273"/>
      <c r="G160" s="274"/>
      <c r="H160" s="275"/>
      <c r="I160" s="269"/>
      <c r="J160" s="276"/>
      <c r="K160" s="269"/>
      <c r="M160" s="270" t="s">
        <v>318</v>
      </c>
      <c r="O160" s="259"/>
    </row>
    <row r="161" spans="1:15" ht="12.75">
      <c r="A161" s="268"/>
      <c r="B161" s="271"/>
      <c r="C161" s="331" t="s">
        <v>429</v>
      </c>
      <c r="D161" s="332"/>
      <c r="E161" s="272">
        <v>135.898</v>
      </c>
      <c r="F161" s="273"/>
      <c r="G161" s="274"/>
      <c r="H161" s="275"/>
      <c r="I161" s="269"/>
      <c r="J161" s="276"/>
      <c r="K161" s="269"/>
      <c r="M161" s="270" t="s">
        <v>429</v>
      </c>
      <c r="O161" s="259"/>
    </row>
    <row r="162" spans="1:15" ht="22.5">
      <c r="A162" s="268"/>
      <c r="B162" s="271"/>
      <c r="C162" s="331" t="s">
        <v>430</v>
      </c>
      <c r="D162" s="332"/>
      <c r="E162" s="272">
        <v>0</v>
      </c>
      <c r="F162" s="273"/>
      <c r="G162" s="274"/>
      <c r="H162" s="275"/>
      <c r="I162" s="269"/>
      <c r="J162" s="276"/>
      <c r="K162" s="269"/>
      <c r="M162" s="270" t="s">
        <v>430</v>
      </c>
      <c r="O162" s="259"/>
    </row>
    <row r="163" spans="1:15" ht="12.75">
      <c r="A163" s="268"/>
      <c r="B163" s="271"/>
      <c r="C163" s="331" t="s">
        <v>431</v>
      </c>
      <c r="D163" s="332"/>
      <c r="E163" s="272">
        <v>20.4</v>
      </c>
      <c r="F163" s="273"/>
      <c r="G163" s="274"/>
      <c r="H163" s="275"/>
      <c r="I163" s="269"/>
      <c r="J163" s="276"/>
      <c r="K163" s="269"/>
      <c r="M163" s="270" t="s">
        <v>431</v>
      </c>
      <c r="O163" s="259"/>
    </row>
    <row r="164" spans="1:15" ht="12.75">
      <c r="A164" s="268"/>
      <c r="B164" s="271"/>
      <c r="C164" s="331" t="s">
        <v>432</v>
      </c>
      <c r="D164" s="332"/>
      <c r="E164" s="272">
        <v>7.344</v>
      </c>
      <c r="F164" s="273"/>
      <c r="G164" s="274"/>
      <c r="H164" s="275"/>
      <c r="I164" s="269"/>
      <c r="J164" s="276"/>
      <c r="K164" s="269"/>
      <c r="M164" s="270" t="s">
        <v>432</v>
      </c>
      <c r="O164" s="259"/>
    </row>
    <row r="165" spans="1:80" ht="12.75">
      <c r="A165" s="260">
        <v>33</v>
      </c>
      <c r="B165" s="261" t="s">
        <v>269</v>
      </c>
      <c r="C165" s="262" t="s">
        <v>270</v>
      </c>
      <c r="D165" s="263" t="s">
        <v>251</v>
      </c>
      <c r="E165" s="264">
        <v>2709.14</v>
      </c>
      <c r="F165" s="264">
        <v>0</v>
      </c>
      <c r="G165" s="265">
        <f>E165*F165</f>
        <v>0</v>
      </c>
      <c r="H165" s="266">
        <v>0</v>
      </c>
      <c r="I165" s="267">
        <f>E165*H165</f>
        <v>0</v>
      </c>
      <c r="J165" s="266">
        <v>0</v>
      </c>
      <c r="K165" s="267">
        <f>E165*J165</f>
        <v>0</v>
      </c>
      <c r="O165" s="259">
        <v>2</v>
      </c>
      <c r="AA165" s="232">
        <v>1</v>
      </c>
      <c r="AB165" s="232">
        <v>3</v>
      </c>
      <c r="AC165" s="232">
        <v>3</v>
      </c>
      <c r="AZ165" s="232">
        <v>1</v>
      </c>
      <c r="BA165" s="232">
        <f>IF(AZ165=1,G165,0)</f>
        <v>0</v>
      </c>
      <c r="BB165" s="232">
        <f>IF(AZ165=2,G165,0)</f>
        <v>0</v>
      </c>
      <c r="BC165" s="232">
        <f>IF(AZ165=3,G165,0)</f>
        <v>0</v>
      </c>
      <c r="BD165" s="232">
        <f>IF(AZ165=4,G165,0)</f>
        <v>0</v>
      </c>
      <c r="BE165" s="232">
        <f>IF(AZ165=5,G165,0)</f>
        <v>0</v>
      </c>
      <c r="CA165" s="259">
        <v>1</v>
      </c>
      <c r="CB165" s="259">
        <v>3</v>
      </c>
    </row>
    <row r="166" spans="1:15" ht="12.75">
      <c r="A166" s="268"/>
      <c r="B166" s="271"/>
      <c r="C166" s="331" t="s">
        <v>433</v>
      </c>
      <c r="D166" s="332"/>
      <c r="E166" s="272">
        <v>0</v>
      </c>
      <c r="F166" s="273"/>
      <c r="G166" s="274"/>
      <c r="H166" s="275"/>
      <c r="I166" s="269"/>
      <c r="J166" s="276"/>
      <c r="K166" s="269"/>
      <c r="M166" s="270" t="s">
        <v>433</v>
      </c>
      <c r="O166" s="259"/>
    </row>
    <row r="167" spans="1:15" ht="12.75">
      <c r="A167" s="268"/>
      <c r="B167" s="271"/>
      <c r="C167" s="331" t="s">
        <v>434</v>
      </c>
      <c r="D167" s="332"/>
      <c r="E167" s="272">
        <v>2709.14</v>
      </c>
      <c r="F167" s="273"/>
      <c r="G167" s="274"/>
      <c r="H167" s="275"/>
      <c r="I167" s="269"/>
      <c r="J167" s="276"/>
      <c r="K167" s="269"/>
      <c r="M167" s="270" t="s">
        <v>434</v>
      </c>
      <c r="O167" s="259"/>
    </row>
    <row r="168" spans="1:80" ht="12.75">
      <c r="A168" s="260">
        <v>34</v>
      </c>
      <c r="B168" s="261" t="s">
        <v>272</v>
      </c>
      <c r="C168" s="262" t="s">
        <v>273</v>
      </c>
      <c r="D168" s="263" t="s">
        <v>251</v>
      </c>
      <c r="E168" s="264">
        <v>48.028</v>
      </c>
      <c r="F168" s="264">
        <v>0</v>
      </c>
      <c r="G168" s="265">
        <f>E168*F168</f>
        <v>0</v>
      </c>
      <c r="H168" s="266">
        <v>0</v>
      </c>
      <c r="I168" s="267">
        <f>E168*H168</f>
        <v>0</v>
      </c>
      <c r="J168" s="266">
        <v>0</v>
      </c>
      <c r="K168" s="267">
        <f>E168*J168</f>
        <v>0</v>
      </c>
      <c r="O168" s="259">
        <v>2</v>
      </c>
      <c r="AA168" s="232">
        <v>1</v>
      </c>
      <c r="AB168" s="232">
        <v>3</v>
      </c>
      <c r="AC168" s="232">
        <v>3</v>
      </c>
      <c r="AZ168" s="232">
        <v>1</v>
      </c>
      <c r="BA168" s="232">
        <f>IF(AZ168=1,G168,0)</f>
        <v>0</v>
      </c>
      <c r="BB168" s="232">
        <f>IF(AZ168=2,G168,0)</f>
        <v>0</v>
      </c>
      <c r="BC168" s="232">
        <f>IF(AZ168=3,G168,0)</f>
        <v>0</v>
      </c>
      <c r="BD168" s="232">
        <f>IF(AZ168=4,G168,0)</f>
        <v>0</v>
      </c>
      <c r="BE168" s="232">
        <f>IF(AZ168=5,G168,0)</f>
        <v>0</v>
      </c>
      <c r="CA168" s="259">
        <v>1</v>
      </c>
      <c r="CB168" s="259">
        <v>3</v>
      </c>
    </row>
    <row r="169" spans="1:15" ht="12.75">
      <c r="A169" s="268"/>
      <c r="B169" s="271"/>
      <c r="C169" s="331" t="s">
        <v>435</v>
      </c>
      <c r="D169" s="332"/>
      <c r="E169" s="272">
        <v>0</v>
      </c>
      <c r="F169" s="273"/>
      <c r="G169" s="274"/>
      <c r="H169" s="275"/>
      <c r="I169" s="269"/>
      <c r="J169" s="276"/>
      <c r="K169" s="269"/>
      <c r="M169" s="270" t="s">
        <v>435</v>
      </c>
      <c r="O169" s="259"/>
    </row>
    <row r="170" spans="1:15" ht="12.75">
      <c r="A170" s="268"/>
      <c r="B170" s="271"/>
      <c r="C170" s="331" t="s">
        <v>418</v>
      </c>
      <c r="D170" s="332"/>
      <c r="E170" s="272">
        <v>0</v>
      </c>
      <c r="F170" s="273"/>
      <c r="G170" s="274"/>
      <c r="H170" s="275"/>
      <c r="I170" s="269"/>
      <c r="J170" s="276"/>
      <c r="K170" s="269"/>
      <c r="M170" s="270" t="s">
        <v>418</v>
      </c>
      <c r="O170" s="259"/>
    </row>
    <row r="171" spans="1:15" ht="12.75">
      <c r="A171" s="268"/>
      <c r="B171" s="271"/>
      <c r="C171" s="331" t="s">
        <v>419</v>
      </c>
      <c r="D171" s="332"/>
      <c r="E171" s="272">
        <v>30.192</v>
      </c>
      <c r="F171" s="273"/>
      <c r="G171" s="274"/>
      <c r="H171" s="275"/>
      <c r="I171" s="269"/>
      <c r="J171" s="276"/>
      <c r="K171" s="269"/>
      <c r="M171" s="270" t="s">
        <v>419</v>
      </c>
      <c r="O171" s="259"/>
    </row>
    <row r="172" spans="1:15" ht="12.75">
      <c r="A172" s="268"/>
      <c r="B172" s="271"/>
      <c r="C172" s="331" t="s">
        <v>420</v>
      </c>
      <c r="D172" s="332"/>
      <c r="E172" s="272">
        <v>0</v>
      </c>
      <c r="F172" s="273"/>
      <c r="G172" s="274"/>
      <c r="H172" s="275"/>
      <c r="I172" s="269"/>
      <c r="J172" s="276"/>
      <c r="K172" s="269"/>
      <c r="M172" s="270" t="s">
        <v>420</v>
      </c>
      <c r="O172" s="259"/>
    </row>
    <row r="173" spans="1:15" ht="12.75">
      <c r="A173" s="268"/>
      <c r="B173" s="271"/>
      <c r="C173" s="331" t="s">
        <v>421</v>
      </c>
      <c r="D173" s="332"/>
      <c r="E173" s="272">
        <v>7.296</v>
      </c>
      <c r="F173" s="273"/>
      <c r="G173" s="274"/>
      <c r="H173" s="275"/>
      <c r="I173" s="269"/>
      <c r="J173" s="276"/>
      <c r="K173" s="269"/>
      <c r="M173" s="270" t="s">
        <v>421</v>
      </c>
      <c r="O173" s="259"/>
    </row>
    <row r="174" spans="1:15" ht="12.75">
      <c r="A174" s="268"/>
      <c r="B174" s="271"/>
      <c r="C174" s="331" t="s">
        <v>424</v>
      </c>
      <c r="D174" s="332"/>
      <c r="E174" s="272">
        <v>0</v>
      </c>
      <c r="F174" s="273"/>
      <c r="G174" s="274"/>
      <c r="H174" s="275"/>
      <c r="I174" s="269"/>
      <c r="J174" s="276"/>
      <c r="K174" s="269"/>
      <c r="M174" s="270" t="s">
        <v>424</v>
      </c>
      <c r="O174" s="259"/>
    </row>
    <row r="175" spans="1:15" ht="12.75">
      <c r="A175" s="268"/>
      <c r="B175" s="271"/>
      <c r="C175" s="331" t="s">
        <v>425</v>
      </c>
      <c r="D175" s="332"/>
      <c r="E175" s="272">
        <v>5.44</v>
      </c>
      <c r="F175" s="273"/>
      <c r="G175" s="274"/>
      <c r="H175" s="275"/>
      <c r="I175" s="269"/>
      <c r="J175" s="276"/>
      <c r="K175" s="269"/>
      <c r="M175" s="270" t="s">
        <v>425</v>
      </c>
      <c r="O175" s="259"/>
    </row>
    <row r="176" spans="1:15" ht="12.75">
      <c r="A176" s="268"/>
      <c r="B176" s="271"/>
      <c r="C176" s="331" t="s">
        <v>426</v>
      </c>
      <c r="D176" s="332"/>
      <c r="E176" s="272">
        <v>0</v>
      </c>
      <c r="F176" s="273"/>
      <c r="G176" s="274"/>
      <c r="H176" s="275"/>
      <c r="I176" s="269"/>
      <c r="J176" s="276"/>
      <c r="K176" s="269"/>
      <c r="M176" s="270" t="s">
        <v>426</v>
      </c>
      <c r="O176" s="259"/>
    </row>
    <row r="177" spans="1:15" ht="12.75">
      <c r="A177" s="268"/>
      <c r="B177" s="271"/>
      <c r="C177" s="331" t="s">
        <v>427</v>
      </c>
      <c r="D177" s="332"/>
      <c r="E177" s="272">
        <v>5.1</v>
      </c>
      <c r="F177" s="273"/>
      <c r="G177" s="274"/>
      <c r="H177" s="275"/>
      <c r="I177" s="269"/>
      <c r="J177" s="276"/>
      <c r="K177" s="269"/>
      <c r="M177" s="270" t="s">
        <v>427</v>
      </c>
      <c r="O177" s="259"/>
    </row>
    <row r="178" spans="1:80" ht="12.75">
      <c r="A178" s="260">
        <v>35</v>
      </c>
      <c r="B178" s="261" t="s">
        <v>274</v>
      </c>
      <c r="C178" s="262" t="s">
        <v>275</v>
      </c>
      <c r="D178" s="263" t="s">
        <v>251</v>
      </c>
      <c r="E178" s="264">
        <v>349.532</v>
      </c>
      <c r="F178" s="264">
        <v>0</v>
      </c>
      <c r="G178" s="265">
        <f>E178*F178</f>
        <v>0</v>
      </c>
      <c r="H178" s="266">
        <v>0</v>
      </c>
      <c r="I178" s="267">
        <f>E178*H178</f>
        <v>0</v>
      </c>
      <c r="J178" s="266">
        <v>0</v>
      </c>
      <c r="K178" s="267">
        <f>E178*J178</f>
        <v>0</v>
      </c>
      <c r="O178" s="259">
        <v>2</v>
      </c>
      <c r="AA178" s="232">
        <v>1</v>
      </c>
      <c r="AB178" s="232">
        <v>0</v>
      </c>
      <c r="AC178" s="232">
        <v>0</v>
      </c>
      <c r="AZ178" s="232">
        <v>1</v>
      </c>
      <c r="BA178" s="232">
        <f>IF(AZ178=1,G178,0)</f>
        <v>0</v>
      </c>
      <c r="BB178" s="232">
        <f>IF(AZ178=2,G178,0)</f>
        <v>0</v>
      </c>
      <c r="BC178" s="232">
        <f>IF(AZ178=3,G178,0)</f>
        <v>0</v>
      </c>
      <c r="BD178" s="232">
        <f>IF(AZ178=4,G178,0)</f>
        <v>0</v>
      </c>
      <c r="BE178" s="232">
        <f>IF(AZ178=5,G178,0)</f>
        <v>0</v>
      </c>
      <c r="CA178" s="259">
        <v>1</v>
      </c>
      <c r="CB178" s="259">
        <v>0</v>
      </c>
    </row>
    <row r="179" spans="1:15" ht="12.75">
      <c r="A179" s="268"/>
      <c r="B179" s="271"/>
      <c r="C179" s="331" t="s">
        <v>415</v>
      </c>
      <c r="D179" s="332"/>
      <c r="E179" s="272">
        <v>0</v>
      </c>
      <c r="F179" s="273"/>
      <c r="G179" s="274"/>
      <c r="H179" s="275"/>
      <c r="I179" s="269"/>
      <c r="J179" s="276"/>
      <c r="K179" s="269"/>
      <c r="M179" s="270" t="s">
        <v>415</v>
      </c>
      <c r="O179" s="259"/>
    </row>
    <row r="180" spans="1:15" ht="12.75">
      <c r="A180" s="268"/>
      <c r="B180" s="271"/>
      <c r="C180" s="331" t="s">
        <v>416</v>
      </c>
      <c r="D180" s="332"/>
      <c r="E180" s="272">
        <v>9.84</v>
      </c>
      <c r="F180" s="273"/>
      <c r="G180" s="274"/>
      <c r="H180" s="275"/>
      <c r="I180" s="269"/>
      <c r="J180" s="276"/>
      <c r="K180" s="269"/>
      <c r="M180" s="270" t="s">
        <v>416</v>
      </c>
      <c r="O180" s="259"/>
    </row>
    <row r="181" spans="1:15" ht="12.75">
      <c r="A181" s="268"/>
      <c r="B181" s="271"/>
      <c r="C181" s="331" t="s">
        <v>298</v>
      </c>
      <c r="D181" s="332"/>
      <c r="E181" s="272">
        <v>0</v>
      </c>
      <c r="F181" s="273"/>
      <c r="G181" s="274"/>
      <c r="H181" s="275"/>
      <c r="I181" s="269"/>
      <c r="J181" s="276"/>
      <c r="K181" s="269"/>
      <c r="M181" s="270" t="s">
        <v>298</v>
      </c>
      <c r="O181" s="259"/>
    </row>
    <row r="182" spans="1:15" ht="12.75">
      <c r="A182" s="268"/>
      <c r="B182" s="271"/>
      <c r="C182" s="331" t="s">
        <v>417</v>
      </c>
      <c r="D182" s="332"/>
      <c r="E182" s="272">
        <v>20.91</v>
      </c>
      <c r="F182" s="273"/>
      <c r="G182" s="274"/>
      <c r="H182" s="275"/>
      <c r="I182" s="269"/>
      <c r="J182" s="276"/>
      <c r="K182" s="269"/>
      <c r="M182" s="270" t="s">
        <v>417</v>
      </c>
      <c r="O182" s="259"/>
    </row>
    <row r="183" spans="1:15" ht="12.75">
      <c r="A183" s="268"/>
      <c r="B183" s="271"/>
      <c r="C183" s="331" t="s">
        <v>305</v>
      </c>
      <c r="D183" s="332"/>
      <c r="E183" s="272">
        <v>0</v>
      </c>
      <c r="F183" s="273"/>
      <c r="G183" s="274"/>
      <c r="H183" s="275"/>
      <c r="I183" s="269"/>
      <c r="J183" s="276"/>
      <c r="K183" s="269"/>
      <c r="M183" s="270" t="s">
        <v>305</v>
      </c>
      <c r="O183" s="259"/>
    </row>
    <row r="184" spans="1:15" ht="12.75">
      <c r="A184" s="268"/>
      <c r="B184" s="271"/>
      <c r="C184" s="331" t="s">
        <v>422</v>
      </c>
      <c r="D184" s="332"/>
      <c r="E184" s="272">
        <v>114.2</v>
      </c>
      <c r="F184" s="273"/>
      <c r="G184" s="274"/>
      <c r="H184" s="275"/>
      <c r="I184" s="269"/>
      <c r="J184" s="276"/>
      <c r="K184" s="269"/>
      <c r="M184" s="270" t="s">
        <v>422</v>
      </c>
      <c r="O184" s="259"/>
    </row>
    <row r="185" spans="1:15" ht="12.75">
      <c r="A185" s="268"/>
      <c r="B185" s="271"/>
      <c r="C185" s="331" t="s">
        <v>423</v>
      </c>
      <c r="D185" s="332"/>
      <c r="E185" s="272">
        <v>30.4</v>
      </c>
      <c r="F185" s="273"/>
      <c r="G185" s="274"/>
      <c r="H185" s="275"/>
      <c r="I185" s="269"/>
      <c r="J185" s="276"/>
      <c r="K185" s="269"/>
      <c r="M185" s="270" t="s">
        <v>423</v>
      </c>
      <c r="O185" s="259"/>
    </row>
    <row r="186" spans="1:15" ht="12.75">
      <c r="A186" s="268"/>
      <c r="B186" s="271"/>
      <c r="C186" s="331" t="s">
        <v>424</v>
      </c>
      <c r="D186" s="332"/>
      <c r="E186" s="272">
        <v>0</v>
      </c>
      <c r="F186" s="273"/>
      <c r="G186" s="274"/>
      <c r="H186" s="275"/>
      <c r="I186" s="269"/>
      <c r="J186" s="276"/>
      <c r="K186" s="269"/>
      <c r="M186" s="270" t="s">
        <v>424</v>
      </c>
      <c r="O186" s="259"/>
    </row>
    <row r="187" spans="1:15" ht="12.75">
      <c r="A187" s="268"/>
      <c r="B187" s="271"/>
      <c r="C187" s="331" t="s">
        <v>425</v>
      </c>
      <c r="D187" s="332"/>
      <c r="E187" s="272">
        <v>5.44</v>
      </c>
      <c r="F187" s="273"/>
      <c r="G187" s="274"/>
      <c r="H187" s="275"/>
      <c r="I187" s="269"/>
      <c r="J187" s="276"/>
      <c r="K187" s="269"/>
      <c r="M187" s="270" t="s">
        <v>425</v>
      </c>
      <c r="O187" s="259"/>
    </row>
    <row r="188" spans="1:15" ht="12.75">
      <c r="A188" s="268"/>
      <c r="B188" s="271"/>
      <c r="C188" s="331" t="s">
        <v>426</v>
      </c>
      <c r="D188" s="332"/>
      <c r="E188" s="272">
        <v>0</v>
      </c>
      <c r="F188" s="273"/>
      <c r="G188" s="274"/>
      <c r="H188" s="275"/>
      <c r="I188" s="269"/>
      <c r="J188" s="276"/>
      <c r="K188" s="269"/>
      <c r="M188" s="270" t="s">
        <v>426</v>
      </c>
      <c r="O188" s="259"/>
    </row>
    <row r="189" spans="1:15" ht="12.75">
      <c r="A189" s="268"/>
      <c r="B189" s="271"/>
      <c r="C189" s="331" t="s">
        <v>427</v>
      </c>
      <c r="D189" s="332"/>
      <c r="E189" s="272">
        <v>5.1</v>
      </c>
      <c r="F189" s="273"/>
      <c r="G189" s="274"/>
      <c r="H189" s="275"/>
      <c r="I189" s="269"/>
      <c r="J189" s="276"/>
      <c r="K189" s="269"/>
      <c r="M189" s="270" t="s">
        <v>427</v>
      </c>
      <c r="O189" s="259"/>
    </row>
    <row r="190" spans="1:15" ht="12.75">
      <c r="A190" s="268"/>
      <c r="B190" s="271"/>
      <c r="C190" s="331" t="s">
        <v>428</v>
      </c>
      <c r="D190" s="332"/>
      <c r="E190" s="272">
        <v>0</v>
      </c>
      <c r="F190" s="273"/>
      <c r="G190" s="274"/>
      <c r="H190" s="275"/>
      <c r="I190" s="269"/>
      <c r="J190" s="276"/>
      <c r="K190" s="269"/>
      <c r="M190" s="270" t="s">
        <v>428</v>
      </c>
      <c r="O190" s="259"/>
    </row>
    <row r="191" spans="1:15" ht="22.5">
      <c r="A191" s="268"/>
      <c r="B191" s="271"/>
      <c r="C191" s="331" t="s">
        <v>318</v>
      </c>
      <c r="D191" s="332"/>
      <c r="E191" s="272">
        <v>0</v>
      </c>
      <c r="F191" s="273"/>
      <c r="G191" s="274"/>
      <c r="H191" s="275"/>
      <c r="I191" s="269"/>
      <c r="J191" s="276"/>
      <c r="K191" s="269"/>
      <c r="M191" s="270" t="s">
        <v>318</v>
      </c>
      <c r="O191" s="259"/>
    </row>
    <row r="192" spans="1:15" ht="12.75">
      <c r="A192" s="268"/>
      <c r="B192" s="271"/>
      <c r="C192" s="331" t="s">
        <v>429</v>
      </c>
      <c r="D192" s="332"/>
      <c r="E192" s="272">
        <v>135.898</v>
      </c>
      <c r="F192" s="273"/>
      <c r="G192" s="274"/>
      <c r="H192" s="275"/>
      <c r="I192" s="269"/>
      <c r="J192" s="276"/>
      <c r="K192" s="269"/>
      <c r="M192" s="270" t="s">
        <v>429</v>
      </c>
      <c r="O192" s="259"/>
    </row>
    <row r="193" spans="1:15" ht="22.5">
      <c r="A193" s="268"/>
      <c r="B193" s="271"/>
      <c r="C193" s="331" t="s">
        <v>430</v>
      </c>
      <c r="D193" s="332"/>
      <c r="E193" s="272">
        <v>0</v>
      </c>
      <c r="F193" s="273"/>
      <c r="G193" s="274"/>
      <c r="H193" s="275"/>
      <c r="I193" s="269"/>
      <c r="J193" s="276"/>
      <c r="K193" s="269"/>
      <c r="M193" s="270" t="s">
        <v>430</v>
      </c>
      <c r="O193" s="259"/>
    </row>
    <row r="194" spans="1:15" ht="12.75">
      <c r="A194" s="268"/>
      <c r="B194" s="271"/>
      <c r="C194" s="331" t="s">
        <v>431</v>
      </c>
      <c r="D194" s="332"/>
      <c r="E194" s="272">
        <v>20.4</v>
      </c>
      <c r="F194" s="273"/>
      <c r="G194" s="274"/>
      <c r="H194" s="275"/>
      <c r="I194" s="269"/>
      <c r="J194" s="276"/>
      <c r="K194" s="269"/>
      <c r="M194" s="270" t="s">
        <v>431</v>
      </c>
      <c r="O194" s="259"/>
    </row>
    <row r="195" spans="1:15" ht="12.75">
      <c r="A195" s="268"/>
      <c r="B195" s="271"/>
      <c r="C195" s="331" t="s">
        <v>432</v>
      </c>
      <c r="D195" s="332"/>
      <c r="E195" s="272">
        <v>7.344</v>
      </c>
      <c r="F195" s="273"/>
      <c r="G195" s="274"/>
      <c r="H195" s="275"/>
      <c r="I195" s="269"/>
      <c r="J195" s="276"/>
      <c r="K195" s="269"/>
      <c r="M195" s="270" t="s">
        <v>432</v>
      </c>
      <c r="O195" s="259"/>
    </row>
    <row r="196" spans="1:80" ht="12.75">
      <c r="A196" s="260">
        <v>36</v>
      </c>
      <c r="B196" s="261" t="s">
        <v>276</v>
      </c>
      <c r="C196" s="262" t="s">
        <v>277</v>
      </c>
      <c r="D196" s="263" t="s">
        <v>251</v>
      </c>
      <c r="E196" s="264">
        <v>37.488</v>
      </c>
      <c r="F196" s="264">
        <v>0</v>
      </c>
      <c r="G196" s="265">
        <f>E196*F196</f>
        <v>0</v>
      </c>
      <c r="H196" s="266">
        <v>0</v>
      </c>
      <c r="I196" s="267">
        <f>E196*H196</f>
        <v>0</v>
      </c>
      <c r="J196" s="266">
        <v>0</v>
      </c>
      <c r="K196" s="267">
        <f>E196*J196</f>
        <v>0</v>
      </c>
      <c r="O196" s="259">
        <v>2</v>
      </c>
      <c r="AA196" s="232">
        <v>1</v>
      </c>
      <c r="AB196" s="232">
        <v>3</v>
      </c>
      <c r="AC196" s="232">
        <v>3</v>
      </c>
      <c r="AZ196" s="232">
        <v>1</v>
      </c>
      <c r="BA196" s="232">
        <f>IF(AZ196=1,G196,0)</f>
        <v>0</v>
      </c>
      <c r="BB196" s="232">
        <f>IF(AZ196=2,G196,0)</f>
        <v>0</v>
      </c>
      <c r="BC196" s="232">
        <f>IF(AZ196=3,G196,0)</f>
        <v>0</v>
      </c>
      <c r="BD196" s="232">
        <f>IF(AZ196=4,G196,0)</f>
        <v>0</v>
      </c>
      <c r="BE196" s="232">
        <f>IF(AZ196=5,G196,0)</f>
        <v>0</v>
      </c>
      <c r="CA196" s="259">
        <v>1</v>
      </c>
      <c r="CB196" s="259">
        <v>3</v>
      </c>
    </row>
    <row r="197" spans="1:15" ht="12.75">
      <c r="A197" s="268"/>
      <c r="B197" s="271"/>
      <c r="C197" s="331" t="s">
        <v>418</v>
      </c>
      <c r="D197" s="332"/>
      <c r="E197" s="272">
        <v>0</v>
      </c>
      <c r="F197" s="273"/>
      <c r="G197" s="274"/>
      <c r="H197" s="275"/>
      <c r="I197" s="269"/>
      <c r="J197" s="276"/>
      <c r="K197" s="269"/>
      <c r="M197" s="270" t="s">
        <v>418</v>
      </c>
      <c r="O197" s="259"/>
    </row>
    <row r="198" spans="1:15" ht="12.75">
      <c r="A198" s="268"/>
      <c r="B198" s="271"/>
      <c r="C198" s="331" t="s">
        <v>419</v>
      </c>
      <c r="D198" s="332"/>
      <c r="E198" s="272">
        <v>30.192</v>
      </c>
      <c r="F198" s="273"/>
      <c r="G198" s="274"/>
      <c r="H198" s="275"/>
      <c r="I198" s="269"/>
      <c r="J198" s="276"/>
      <c r="K198" s="269"/>
      <c r="M198" s="270" t="s">
        <v>419</v>
      </c>
      <c r="O198" s="259"/>
    </row>
    <row r="199" spans="1:15" ht="12.75">
      <c r="A199" s="268"/>
      <c r="B199" s="271"/>
      <c r="C199" s="331" t="s">
        <v>420</v>
      </c>
      <c r="D199" s="332"/>
      <c r="E199" s="272">
        <v>0</v>
      </c>
      <c r="F199" s="273"/>
      <c r="G199" s="274"/>
      <c r="H199" s="275"/>
      <c r="I199" s="269"/>
      <c r="J199" s="276"/>
      <c r="K199" s="269"/>
      <c r="M199" s="270" t="s">
        <v>420</v>
      </c>
      <c r="O199" s="259"/>
    </row>
    <row r="200" spans="1:15" ht="12.75">
      <c r="A200" s="268"/>
      <c r="B200" s="271"/>
      <c r="C200" s="331" t="s">
        <v>421</v>
      </c>
      <c r="D200" s="332"/>
      <c r="E200" s="272">
        <v>7.296</v>
      </c>
      <c r="F200" s="273"/>
      <c r="G200" s="274"/>
      <c r="H200" s="275"/>
      <c r="I200" s="269"/>
      <c r="J200" s="276"/>
      <c r="K200" s="269"/>
      <c r="M200" s="270" t="s">
        <v>421</v>
      </c>
      <c r="O200" s="259"/>
    </row>
    <row r="201" spans="1:57" ht="12.75">
      <c r="A201" s="277"/>
      <c r="B201" s="278" t="s">
        <v>101</v>
      </c>
      <c r="C201" s="279" t="s">
        <v>244</v>
      </c>
      <c r="D201" s="280"/>
      <c r="E201" s="281"/>
      <c r="F201" s="282"/>
      <c r="G201" s="283">
        <f>SUM(G142:G200)</f>
        <v>0</v>
      </c>
      <c r="H201" s="284"/>
      <c r="I201" s="285">
        <f>SUM(I142:I200)</f>
        <v>0</v>
      </c>
      <c r="J201" s="284"/>
      <c r="K201" s="285">
        <f>SUM(K142:K200)</f>
        <v>0</v>
      </c>
      <c r="O201" s="259">
        <v>4</v>
      </c>
      <c r="BA201" s="286">
        <f>SUM(BA142:BA200)</f>
        <v>0</v>
      </c>
      <c r="BB201" s="286">
        <f>SUM(BB142:BB200)</f>
        <v>0</v>
      </c>
      <c r="BC201" s="286">
        <f>SUM(BC142:BC200)</f>
        <v>0</v>
      </c>
      <c r="BD201" s="286">
        <f>SUM(BD142:BD200)</f>
        <v>0</v>
      </c>
      <c r="BE201" s="286">
        <f>SUM(BE142:BE200)</f>
        <v>0</v>
      </c>
    </row>
    <row r="202" spans="1:15" ht="12.75">
      <c r="A202" s="249" t="s">
        <v>97</v>
      </c>
      <c r="B202" s="250" t="s">
        <v>278</v>
      </c>
      <c r="C202" s="251" t="s">
        <v>279</v>
      </c>
      <c r="D202" s="252"/>
      <c r="E202" s="253"/>
      <c r="F202" s="253"/>
      <c r="G202" s="254"/>
      <c r="H202" s="255"/>
      <c r="I202" s="256"/>
      <c r="J202" s="257"/>
      <c r="K202" s="258"/>
      <c r="O202" s="259">
        <v>1</v>
      </c>
    </row>
    <row r="203" spans="1:80" ht="12.75">
      <c r="A203" s="260">
        <v>37</v>
      </c>
      <c r="B203" s="261" t="s">
        <v>281</v>
      </c>
      <c r="C203" s="262" t="s">
        <v>436</v>
      </c>
      <c r="D203" s="263" t="s">
        <v>283</v>
      </c>
      <c r="E203" s="264">
        <v>10</v>
      </c>
      <c r="F203" s="264">
        <v>0</v>
      </c>
      <c r="G203" s="265">
        <f>E203*F203</f>
        <v>0</v>
      </c>
      <c r="H203" s="266">
        <v>0</v>
      </c>
      <c r="I203" s="267">
        <f>E203*H203</f>
        <v>0</v>
      </c>
      <c r="J203" s="266">
        <v>0</v>
      </c>
      <c r="K203" s="267">
        <f>E203*J203</f>
        <v>0</v>
      </c>
      <c r="O203" s="259">
        <v>2</v>
      </c>
      <c r="AA203" s="232">
        <v>1</v>
      </c>
      <c r="AB203" s="232">
        <v>1</v>
      </c>
      <c r="AC203" s="232">
        <v>1</v>
      </c>
      <c r="AZ203" s="232">
        <v>1</v>
      </c>
      <c r="BA203" s="232">
        <f>IF(AZ203=1,G203,0)</f>
        <v>0</v>
      </c>
      <c r="BB203" s="232">
        <f>IF(AZ203=2,G203,0)</f>
        <v>0</v>
      </c>
      <c r="BC203" s="232">
        <f>IF(AZ203=3,G203,0)</f>
        <v>0</v>
      </c>
      <c r="BD203" s="232">
        <f>IF(AZ203=4,G203,0)</f>
        <v>0</v>
      </c>
      <c r="BE203" s="232">
        <f>IF(AZ203=5,G203,0)</f>
        <v>0</v>
      </c>
      <c r="CA203" s="259">
        <v>1</v>
      </c>
      <c r="CB203" s="259">
        <v>1</v>
      </c>
    </row>
    <row r="204" spans="1:15" ht="12.75">
      <c r="A204" s="268"/>
      <c r="B204" s="271"/>
      <c r="C204" s="331" t="s">
        <v>437</v>
      </c>
      <c r="D204" s="332"/>
      <c r="E204" s="272">
        <v>0</v>
      </c>
      <c r="F204" s="273"/>
      <c r="G204" s="274"/>
      <c r="H204" s="275"/>
      <c r="I204" s="269"/>
      <c r="J204" s="276"/>
      <c r="K204" s="269"/>
      <c r="M204" s="270" t="s">
        <v>437</v>
      </c>
      <c r="O204" s="259"/>
    </row>
    <row r="205" spans="1:15" ht="12.75">
      <c r="A205" s="268"/>
      <c r="B205" s="271"/>
      <c r="C205" s="331" t="s">
        <v>204</v>
      </c>
      <c r="D205" s="332"/>
      <c r="E205" s="272">
        <v>10</v>
      </c>
      <c r="F205" s="273"/>
      <c r="G205" s="274"/>
      <c r="H205" s="275"/>
      <c r="I205" s="269"/>
      <c r="J205" s="276"/>
      <c r="K205" s="269"/>
      <c r="M205" s="270">
        <v>10</v>
      </c>
      <c r="O205" s="259"/>
    </row>
    <row r="206" spans="1:80" ht="12.75">
      <c r="A206" s="260">
        <v>38</v>
      </c>
      <c r="B206" s="261" t="s">
        <v>438</v>
      </c>
      <c r="C206" s="262" t="s">
        <v>439</v>
      </c>
      <c r="D206" s="263" t="s">
        <v>251</v>
      </c>
      <c r="E206" s="264">
        <v>253.19</v>
      </c>
      <c r="F206" s="264">
        <v>0</v>
      </c>
      <c r="G206" s="265">
        <f>E206*F206</f>
        <v>0</v>
      </c>
      <c r="H206" s="266">
        <v>0</v>
      </c>
      <c r="I206" s="267">
        <f>E206*H206</f>
        <v>0</v>
      </c>
      <c r="J206" s="266">
        <v>0</v>
      </c>
      <c r="K206" s="267">
        <f>E206*J206</f>
        <v>0</v>
      </c>
      <c r="O206" s="259">
        <v>2</v>
      </c>
      <c r="AA206" s="232">
        <v>1</v>
      </c>
      <c r="AB206" s="232">
        <v>1</v>
      </c>
      <c r="AC206" s="232">
        <v>1</v>
      </c>
      <c r="AZ206" s="232">
        <v>1</v>
      </c>
      <c r="BA206" s="232">
        <f>IF(AZ206=1,G206,0)</f>
        <v>0</v>
      </c>
      <c r="BB206" s="232">
        <f>IF(AZ206=2,G206,0)</f>
        <v>0</v>
      </c>
      <c r="BC206" s="232">
        <f>IF(AZ206=3,G206,0)</f>
        <v>0</v>
      </c>
      <c r="BD206" s="232">
        <f>IF(AZ206=4,G206,0)</f>
        <v>0</v>
      </c>
      <c r="BE206" s="232">
        <f>IF(AZ206=5,G206,0)</f>
        <v>0</v>
      </c>
      <c r="CA206" s="259">
        <v>1</v>
      </c>
      <c r="CB206" s="259">
        <v>1</v>
      </c>
    </row>
    <row r="207" spans="1:15" ht="12.75">
      <c r="A207" s="268"/>
      <c r="B207" s="271"/>
      <c r="C207" s="331" t="s">
        <v>440</v>
      </c>
      <c r="D207" s="332"/>
      <c r="E207" s="272">
        <v>253.19</v>
      </c>
      <c r="F207" s="273"/>
      <c r="G207" s="274"/>
      <c r="H207" s="275"/>
      <c r="I207" s="269"/>
      <c r="J207" s="276"/>
      <c r="K207" s="269"/>
      <c r="M207" s="270" t="s">
        <v>440</v>
      </c>
      <c r="O207" s="259"/>
    </row>
    <row r="208" spans="1:57" ht="12.75">
      <c r="A208" s="277"/>
      <c r="B208" s="278" t="s">
        <v>101</v>
      </c>
      <c r="C208" s="279" t="s">
        <v>280</v>
      </c>
      <c r="D208" s="280"/>
      <c r="E208" s="281"/>
      <c r="F208" s="282"/>
      <c r="G208" s="283">
        <f>SUM(G202:G207)</f>
        <v>0</v>
      </c>
      <c r="H208" s="284"/>
      <c r="I208" s="285">
        <f>SUM(I202:I207)</f>
        <v>0</v>
      </c>
      <c r="J208" s="284"/>
      <c r="K208" s="285">
        <f>SUM(K202:K207)</f>
        <v>0</v>
      </c>
      <c r="O208" s="259">
        <v>4</v>
      </c>
      <c r="BA208" s="286">
        <f>SUM(BA202:BA207)</f>
        <v>0</v>
      </c>
      <c r="BB208" s="286">
        <f>SUM(BB202:BB207)</f>
        <v>0</v>
      </c>
      <c r="BC208" s="286">
        <f>SUM(BC202:BC207)</f>
        <v>0</v>
      </c>
      <c r="BD208" s="286">
        <f>SUM(BD202:BD207)</f>
        <v>0</v>
      </c>
      <c r="BE208" s="286">
        <f>SUM(BE202:BE207)</f>
        <v>0</v>
      </c>
    </row>
    <row r="209" ht="12.75">
      <c r="E209" s="232"/>
    </row>
    <row r="210" ht="12.75">
      <c r="E210" s="232"/>
    </row>
    <row r="211" ht="12.75">
      <c r="E211" s="232"/>
    </row>
    <row r="212" ht="12.75">
      <c r="E212" s="232"/>
    </row>
    <row r="213" ht="12.75">
      <c r="E213" s="232"/>
    </row>
    <row r="214" ht="12.75">
      <c r="E214" s="232"/>
    </row>
    <row r="215" ht="12.75">
      <c r="E215" s="232"/>
    </row>
    <row r="216" ht="12.75">
      <c r="E216" s="232"/>
    </row>
    <row r="217" ht="12.75">
      <c r="E217" s="232"/>
    </row>
    <row r="218" ht="12.75">
      <c r="E218" s="232"/>
    </row>
    <row r="219" ht="12.75">
      <c r="E219" s="232"/>
    </row>
    <row r="220" ht="12.75">
      <c r="E220" s="232"/>
    </row>
    <row r="221" ht="12.75">
      <c r="E221" s="232"/>
    </row>
    <row r="222" ht="12.75">
      <c r="E222" s="232"/>
    </row>
    <row r="223" ht="12.75">
      <c r="E223" s="232"/>
    </row>
    <row r="224" ht="12.75">
      <c r="E224" s="232"/>
    </row>
    <row r="225" ht="12.75">
      <c r="E225" s="232"/>
    </row>
    <row r="226" ht="12.75">
      <c r="E226" s="232"/>
    </row>
    <row r="227" ht="12.75">
      <c r="E227" s="232"/>
    </row>
    <row r="228" ht="12.75">
      <c r="E228" s="232"/>
    </row>
    <row r="229" ht="12.75">
      <c r="E229" s="232"/>
    </row>
    <row r="230" ht="12.75">
      <c r="E230" s="232"/>
    </row>
    <row r="231" ht="12.75">
      <c r="E231" s="232"/>
    </row>
    <row r="232" spans="1:7" ht="12.75">
      <c r="A232" s="276"/>
      <c r="B232" s="276"/>
      <c r="C232" s="276"/>
      <c r="D232" s="276"/>
      <c r="E232" s="276"/>
      <c r="F232" s="276"/>
      <c r="G232" s="276"/>
    </row>
    <row r="233" spans="1:7" ht="12.75">
      <c r="A233" s="276"/>
      <c r="B233" s="276"/>
      <c r="C233" s="276"/>
      <c r="D233" s="276"/>
      <c r="E233" s="276"/>
      <c r="F233" s="276"/>
      <c r="G233" s="276"/>
    </row>
    <row r="234" spans="1:7" ht="12.75">
      <c r="A234" s="276"/>
      <c r="B234" s="276"/>
      <c r="C234" s="276"/>
      <c r="D234" s="276"/>
      <c r="E234" s="276"/>
      <c r="F234" s="276"/>
      <c r="G234" s="276"/>
    </row>
    <row r="235" spans="1:7" ht="12.75">
      <c r="A235" s="276"/>
      <c r="B235" s="276"/>
      <c r="C235" s="276"/>
      <c r="D235" s="276"/>
      <c r="E235" s="276"/>
      <c r="F235" s="276"/>
      <c r="G235" s="276"/>
    </row>
    <row r="236" ht="12.75">
      <c r="E236" s="232"/>
    </row>
    <row r="237" ht="12.75">
      <c r="E237" s="232"/>
    </row>
    <row r="238" ht="12.75">
      <c r="E238" s="232"/>
    </row>
    <row r="239" ht="12.75">
      <c r="E239" s="232"/>
    </row>
    <row r="240" ht="12.75">
      <c r="E240" s="232"/>
    </row>
    <row r="241" ht="12.75">
      <c r="E241" s="232"/>
    </row>
    <row r="242" ht="12.75">
      <c r="E242" s="232"/>
    </row>
    <row r="243" ht="12.75">
      <c r="E243" s="232"/>
    </row>
    <row r="244" ht="12.75">
      <c r="E244" s="232"/>
    </row>
    <row r="245" ht="12.75">
      <c r="E245" s="232"/>
    </row>
    <row r="246" ht="12.75">
      <c r="E246" s="232"/>
    </row>
    <row r="247" ht="12.75">
      <c r="E247" s="232"/>
    </row>
    <row r="248" ht="12.75">
      <c r="E248" s="232"/>
    </row>
    <row r="249" ht="12.75">
      <c r="E249" s="232"/>
    </row>
    <row r="250" ht="12.75">
      <c r="E250" s="232"/>
    </row>
    <row r="251" ht="12.75">
      <c r="E251" s="232"/>
    </row>
    <row r="252" ht="12.75">
      <c r="E252" s="232"/>
    </row>
    <row r="253" ht="12.75">
      <c r="E253" s="232"/>
    </row>
    <row r="254" ht="12.75">
      <c r="E254" s="232"/>
    </row>
    <row r="255" ht="12.75">
      <c r="E255" s="232"/>
    </row>
    <row r="256" ht="12.75">
      <c r="E256" s="232"/>
    </row>
    <row r="257" ht="12.75">
      <c r="E257" s="232"/>
    </row>
    <row r="258" ht="12.75">
      <c r="E258" s="232"/>
    </row>
    <row r="259" ht="12.75">
      <c r="E259" s="232"/>
    </row>
    <row r="260" ht="12.75">
      <c r="E260" s="232"/>
    </row>
    <row r="261" ht="12.75">
      <c r="E261" s="232"/>
    </row>
    <row r="262" ht="12.75">
      <c r="E262" s="232"/>
    </row>
    <row r="263" ht="12.75">
      <c r="E263" s="232"/>
    </row>
    <row r="264" ht="12.75">
      <c r="E264" s="232"/>
    </row>
    <row r="265" ht="12.75">
      <c r="E265" s="232"/>
    </row>
    <row r="266" ht="12.75">
      <c r="E266" s="232"/>
    </row>
    <row r="267" spans="1:2" ht="12.75">
      <c r="A267" s="287"/>
      <c r="B267" s="287"/>
    </row>
    <row r="268" spans="1:7" ht="12.75">
      <c r="A268" s="276"/>
      <c r="B268" s="276"/>
      <c r="C268" s="288"/>
      <c r="D268" s="288"/>
      <c r="E268" s="289"/>
      <c r="F268" s="288"/>
      <c r="G268" s="290"/>
    </row>
    <row r="269" spans="1:7" ht="12.75">
      <c r="A269" s="291"/>
      <c r="B269" s="291"/>
      <c r="C269" s="276"/>
      <c r="D269" s="276"/>
      <c r="E269" s="292"/>
      <c r="F269" s="276"/>
      <c r="G269" s="276"/>
    </row>
    <row r="270" spans="1:7" ht="12.75">
      <c r="A270" s="276"/>
      <c r="B270" s="276"/>
      <c r="C270" s="276"/>
      <c r="D270" s="276"/>
      <c r="E270" s="292"/>
      <c r="F270" s="276"/>
      <c r="G270" s="276"/>
    </row>
    <row r="271" spans="1:7" ht="12.75">
      <c r="A271" s="276"/>
      <c r="B271" s="276"/>
      <c r="C271" s="276"/>
      <c r="D271" s="276"/>
      <c r="E271" s="292"/>
      <c r="F271" s="276"/>
      <c r="G271" s="276"/>
    </row>
    <row r="272" spans="1:7" ht="12.75">
      <c r="A272" s="276"/>
      <c r="B272" s="276"/>
      <c r="C272" s="276"/>
      <c r="D272" s="276"/>
      <c r="E272" s="292"/>
      <c r="F272" s="276"/>
      <c r="G272" s="276"/>
    </row>
    <row r="273" spans="1:7" ht="12.75">
      <c r="A273" s="276"/>
      <c r="B273" s="276"/>
      <c r="C273" s="276"/>
      <c r="D273" s="276"/>
      <c r="E273" s="292"/>
      <c r="F273" s="276"/>
      <c r="G273" s="276"/>
    </row>
    <row r="274" spans="1:7" ht="12.75">
      <c r="A274" s="276"/>
      <c r="B274" s="276"/>
      <c r="C274" s="276"/>
      <c r="D274" s="276"/>
      <c r="E274" s="292"/>
      <c r="F274" s="276"/>
      <c r="G274" s="276"/>
    </row>
    <row r="275" spans="1:7" ht="12.75">
      <c r="A275" s="276"/>
      <c r="B275" s="276"/>
      <c r="C275" s="276"/>
      <c r="D275" s="276"/>
      <c r="E275" s="292"/>
      <c r="F275" s="276"/>
      <c r="G275" s="276"/>
    </row>
    <row r="276" spans="1:7" ht="12.75">
      <c r="A276" s="276"/>
      <c r="B276" s="276"/>
      <c r="C276" s="276"/>
      <c r="D276" s="276"/>
      <c r="E276" s="292"/>
      <c r="F276" s="276"/>
      <c r="G276" s="276"/>
    </row>
    <row r="277" spans="1:7" ht="12.75">
      <c r="A277" s="276"/>
      <c r="B277" s="276"/>
      <c r="C277" s="276"/>
      <c r="D277" s="276"/>
      <c r="E277" s="292"/>
      <c r="F277" s="276"/>
      <c r="G277" s="276"/>
    </row>
    <row r="278" spans="1:7" ht="12.75">
      <c r="A278" s="276"/>
      <c r="B278" s="276"/>
      <c r="C278" s="276"/>
      <c r="D278" s="276"/>
      <c r="E278" s="292"/>
      <c r="F278" s="276"/>
      <c r="G278" s="276"/>
    </row>
    <row r="279" spans="1:7" ht="12.75">
      <c r="A279" s="276"/>
      <c r="B279" s="276"/>
      <c r="C279" s="276"/>
      <c r="D279" s="276"/>
      <c r="E279" s="292"/>
      <c r="F279" s="276"/>
      <c r="G279" s="276"/>
    </row>
    <row r="280" spans="1:7" ht="12.75">
      <c r="A280" s="276"/>
      <c r="B280" s="276"/>
      <c r="C280" s="276"/>
      <c r="D280" s="276"/>
      <c r="E280" s="292"/>
      <c r="F280" s="276"/>
      <c r="G280" s="276"/>
    </row>
    <row r="281" spans="1:7" ht="12.75">
      <c r="A281" s="276"/>
      <c r="B281" s="276"/>
      <c r="C281" s="276"/>
      <c r="D281" s="276"/>
      <c r="E281" s="292"/>
      <c r="F281" s="276"/>
      <c r="G281" s="276"/>
    </row>
  </sheetData>
  <mergeCells count="152">
    <mergeCell ref="C15:D15"/>
    <mergeCell ref="C16:D16"/>
    <mergeCell ref="C17:D17"/>
    <mergeCell ref="C19:D19"/>
    <mergeCell ref="C20:D20"/>
    <mergeCell ref="C21:D21"/>
    <mergeCell ref="A1:G1"/>
    <mergeCell ref="A3:B3"/>
    <mergeCell ref="A4:B4"/>
    <mergeCell ref="E4:G4"/>
    <mergeCell ref="C9:D9"/>
    <mergeCell ref="C11:D11"/>
    <mergeCell ref="C12:D12"/>
    <mergeCell ref="C14:D14"/>
    <mergeCell ref="C31:D31"/>
    <mergeCell ref="C32:D32"/>
    <mergeCell ref="C33:D33"/>
    <mergeCell ref="C34:D34"/>
    <mergeCell ref="C35:D35"/>
    <mergeCell ref="C36:D36"/>
    <mergeCell ref="C22:D22"/>
    <mergeCell ref="C23:D23"/>
    <mergeCell ref="C25:D25"/>
    <mergeCell ref="C27:D27"/>
    <mergeCell ref="C28:D28"/>
    <mergeCell ref="C30:D30"/>
    <mergeCell ref="C46:D46"/>
    <mergeCell ref="C47:D47"/>
    <mergeCell ref="C48:D48"/>
    <mergeCell ref="C49:D49"/>
    <mergeCell ref="C51:D51"/>
    <mergeCell ref="C52:D52"/>
    <mergeCell ref="C37:D37"/>
    <mergeCell ref="C39:D39"/>
    <mergeCell ref="C40:D40"/>
    <mergeCell ref="C42:D42"/>
    <mergeCell ref="C44:D44"/>
    <mergeCell ref="C45:D45"/>
    <mergeCell ref="C66:D66"/>
    <mergeCell ref="C67:D67"/>
    <mergeCell ref="C68:D68"/>
    <mergeCell ref="C54:D54"/>
    <mergeCell ref="C56:D56"/>
    <mergeCell ref="C57:D57"/>
    <mergeCell ref="C59:D59"/>
    <mergeCell ref="C60:D60"/>
    <mergeCell ref="C62:D62"/>
    <mergeCell ref="C82:D82"/>
    <mergeCell ref="C83:D83"/>
    <mergeCell ref="C84:D84"/>
    <mergeCell ref="C85:D85"/>
    <mergeCell ref="C86:D86"/>
    <mergeCell ref="C87:D87"/>
    <mergeCell ref="C89:D89"/>
    <mergeCell ref="C90:D90"/>
    <mergeCell ref="C72:D72"/>
    <mergeCell ref="C73:D73"/>
    <mergeCell ref="C75:D75"/>
    <mergeCell ref="C77:D77"/>
    <mergeCell ref="C78:D78"/>
    <mergeCell ref="C98:D98"/>
    <mergeCell ref="C99:D99"/>
    <mergeCell ref="C101:D101"/>
    <mergeCell ref="C102:D102"/>
    <mergeCell ref="C104:D104"/>
    <mergeCell ref="C105:D105"/>
    <mergeCell ref="C92:D92"/>
    <mergeCell ref="C93:D93"/>
    <mergeCell ref="C94:D94"/>
    <mergeCell ref="C95:D95"/>
    <mergeCell ref="C96:D96"/>
    <mergeCell ref="C97:D97"/>
    <mergeCell ref="C113:D113"/>
    <mergeCell ref="C114:D114"/>
    <mergeCell ref="C115:D115"/>
    <mergeCell ref="C116:D116"/>
    <mergeCell ref="C118:D118"/>
    <mergeCell ref="C119:D119"/>
    <mergeCell ref="C106:D106"/>
    <mergeCell ref="C107:D107"/>
    <mergeCell ref="C108:D108"/>
    <mergeCell ref="C109:D109"/>
    <mergeCell ref="C111:D111"/>
    <mergeCell ref="C112:D112"/>
    <mergeCell ref="C127:D127"/>
    <mergeCell ref="C128:D128"/>
    <mergeCell ref="C132:D132"/>
    <mergeCell ref="C120:D120"/>
    <mergeCell ref="C121:D121"/>
    <mergeCell ref="C122:D122"/>
    <mergeCell ref="C123:D123"/>
    <mergeCell ref="C124:D124"/>
    <mergeCell ref="C125:D125"/>
    <mergeCell ref="C148:D148"/>
    <mergeCell ref="C149:D149"/>
    <mergeCell ref="C150:D150"/>
    <mergeCell ref="C151:D151"/>
    <mergeCell ref="C152:D152"/>
    <mergeCell ref="C153:D153"/>
    <mergeCell ref="C136:D136"/>
    <mergeCell ref="C138:D138"/>
    <mergeCell ref="C140:D140"/>
    <mergeCell ref="C144:D144"/>
    <mergeCell ref="C145:D145"/>
    <mergeCell ref="C146:D146"/>
    <mergeCell ref="C147:D147"/>
    <mergeCell ref="C160:D160"/>
    <mergeCell ref="C161:D161"/>
    <mergeCell ref="C162:D162"/>
    <mergeCell ref="C163:D163"/>
    <mergeCell ref="C164:D164"/>
    <mergeCell ref="C166:D166"/>
    <mergeCell ref="C154:D154"/>
    <mergeCell ref="C155:D155"/>
    <mergeCell ref="C156:D156"/>
    <mergeCell ref="C157:D157"/>
    <mergeCell ref="C158:D158"/>
    <mergeCell ref="C159:D159"/>
    <mergeCell ref="C174:D174"/>
    <mergeCell ref="C175:D175"/>
    <mergeCell ref="C176:D176"/>
    <mergeCell ref="C177:D177"/>
    <mergeCell ref="C179:D179"/>
    <mergeCell ref="C180:D180"/>
    <mergeCell ref="C167:D167"/>
    <mergeCell ref="C169:D169"/>
    <mergeCell ref="C170:D170"/>
    <mergeCell ref="C171:D171"/>
    <mergeCell ref="C172:D172"/>
    <mergeCell ref="C173:D173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200:D200"/>
    <mergeCell ref="C204:D204"/>
    <mergeCell ref="C205:D205"/>
    <mergeCell ref="C207:D207"/>
    <mergeCell ref="C193:D193"/>
    <mergeCell ref="C194:D194"/>
    <mergeCell ref="C195:D195"/>
    <mergeCell ref="C197:D197"/>
    <mergeCell ref="C198:D198"/>
    <mergeCell ref="C199:D199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443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442</v>
      </c>
      <c r="B5" s="110"/>
      <c r="C5" s="111" t="s">
        <v>443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 t="s">
        <v>126</v>
      </c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 t="s">
        <v>125</v>
      </c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 t="s">
        <v>124</v>
      </c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'SO 03 1 Rek'!E8</f>
        <v>0</v>
      </c>
      <c r="D15" s="149" t="str">
        <f>'SO 03 1 Rek'!A13</f>
        <v>Ztížené výrobní podmínky</v>
      </c>
      <c r="E15" s="150"/>
      <c r="F15" s="151"/>
      <c r="G15" s="148">
        <f>'SO 03 1 Rek'!I13</f>
        <v>0</v>
      </c>
    </row>
    <row r="16" spans="1:7" ht="15.95" customHeight="1">
      <c r="A16" s="146" t="s">
        <v>52</v>
      </c>
      <c r="B16" s="147" t="s">
        <v>53</v>
      </c>
      <c r="C16" s="148">
        <f>'SO 03 1 Rek'!F8</f>
        <v>0</v>
      </c>
      <c r="D16" s="101" t="str">
        <f>'SO 03 1 Rek'!A14</f>
        <v>Oborová přirážka</v>
      </c>
      <c r="E16" s="152"/>
      <c r="F16" s="153"/>
      <c r="G16" s="148">
        <f>'SO 03 1 Rek'!I14</f>
        <v>0</v>
      </c>
    </row>
    <row r="17" spans="1:7" ht="15.95" customHeight="1">
      <c r="A17" s="146" t="s">
        <v>54</v>
      </c>
      <c r="B17" s="147" t="s">
        <v>55</v>
      </c>
      <c r="C17" s="148">
        <f>'SO 03 1 Rek'!H8</f>
        <v>0</v>
      </c>
      <c r="D17" s="101" t="str">
        <f>'SO 03 1 Rek'!A15</f>
        <v>Přesun stavebních kapacit</v>
      </c>
      <c r="E17" s="152"/>
      <c r="F17" s="153"/>
      <c r="G17" s="148">
        <f>'SO 03 1 Rek'!I15</f>
        <v>0</v>
      </c>
    </row>
    <row r="18" spans="1:7" ht="15.95" customHeight="1">
      <c r="A18" s="154" t="s">
        <v>56</v>
      </c>
      <c r="B18" s="155" t="s">
        <v>57</v>
      </c>
      <c r="C18" s="148">
        <f>'SO 03 1 Rek'!G8</f>
        <v>0</v>
      </c>
      <c r="D18" s="101" t="str">
        <f>'SO 03 1 Rek'!A16</f>
        <v>Mimostaveništní doprava</v>
      </c>
      <c r="E18" s="152"/>
      <c r="F18" s="153"/>
      <c r="G18" s="148">
        <f>'SO 03 1 Rek'!I16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03 1 Rek'!A17</f>
        <v>Zařízení staveniště</v>
      </c>
      <c r="E19" s="152"/>
      <c r="F19" s="153"/>
      <c r="G19" s="148">
        <f>'SO 03 1 Rek'!I17</f>
        <v>0</v>
      </c>
    </row>
    <row r="20" spans="1:7" ht="15.95" customHeight="1">
      <c r="A20" s="156"/>
      <c r="B20" s="147"/>
      <c r="C20" s="148"/>
      <c r="D20" s="101" t="str">
        <f>'SO 03 1 Rek'!A18</f>
        <v>Provoz investora</v>
      </c>
      <c r="E20" s="152"/>
      <c r="F20" s="153"/>
      <c r="G20" s="148">
        <f>'SO 03 1 Rek'!I18</f>
        <v>0</v>
      </c>
    </row>
    <row r="21" spans="1:7" ht="15.95" customHeight="1">
      <c r="A21" s="156" t="s">
        <v>29</v>
      </c>
      <c r="B21" s="147"/>
      <c r="C21" s="148">
        <f>'SO 03 1 Rek'!I8</f>
        <v>0</v>
      </c>
      <c r="D21" s="101" t="str">
        <f>'SO 03 1 Rek'!A19</f>
        <v>Kompletační činnost (IČD)</v>
      </c>
      <c r="E21" s="152"/>
      <c r="F21" s="153"/>
      <c r="G21" s="148">
        <f>'SO 03 1 Rek'!I19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03 1 Rek'!H21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444</v>
      </c>
      <c r="D2" s="193"/>
      <c r="E2" s="194"/>
      <c r="F2" s="193"/>
      <c r="G2" s="321" t="s">
        <v>443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3.5" thickBot="1">
      <c r="A7" s="293" t="str">
        <f>'SO 03 1 Pol'!B7</f>
        <v>91</v>
      </c>
      <c r="B7" s="62" t="str">
        <f>'SO 03 1 Pol'!C7</f>
        <v>Doplňující práce na komunikaci</v>
      </c>
      <c r="D7" s="204"/>
      <c r="E7" s="294">
        <f>'SO 03 1 Pol'!BA25</f>
        <v>0</v>
      </c>
      <c r="F7" s="295">
        <f>'SO 03 1 Pol'!BB25</f>
        <v>0</v>
      </c>
      <c r="G7" s="295">
        <f>'SO 03 1 Pol'!BC25</f>
        <v>0</v>
      </c>
      <c r="H7" s="295">
        <f>'SO 03 1 Pol'!BD25</f>
        <v>0</v>
      </c>
      <c r="I7" s="296">
        <f>'SO 03 1 Pol'!BE25</f>
        <v>0</v>
      </c>
    </row>
    <row r="8" spans="1:9" s="14" customFormat="1" ht="13.5" thickBot="1">
      <c r="A8" s="205"/>
      <c r="B8" s="206" t="s">
        <v>79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80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ht="13.5" thickBot="1"/>
    <row r="12" spans="1:9" ht="12.75">
      <c r="A12" s="162" t="s">
        <v>81</v>
      </c>
      <c r="B12" s="163"/>
      <c r="C12" s="163"/>
      <c r="D12" s="212"/>
      <c r="E12" s="213" t="s">
        <v>82</v>
      </c>
      <c r="F12" s="214" t="s">
        <v>12</v>
      </c>
      <c r="G12" s="215" t="s">
        <v>83</v>
      </c>
      <c r="H12" s="216"/>
      <c r="I12" s="217" t="s">
        <v>82</v>
      </c>
    </row>
    <row r="13" spans="1:53" ht="12.75">
      <c r="A13" s="156" t="s">
        <v>116</v>
      </c>
      <c r="B13" s="147"/>
      <c r="C13" s="147"/>
      <c r="D13" s="218"/>
      <c r="E13" s="219"/>
      <c r="F13" s="220"/>
      <c r="G13" s="221">
        <v>0</v>
      </c>
      <c r="H13" s="222"/>
      <c r="I13" s="223">
        <f aca="true" t="shared" si="0" ref="I13:I20">E13+F13*G13/100</f>
        <v>0</v>
      </c>
      <c r="BA13" s="1">
        <v>0</v>
      </c>
    </row>
    <row r="14" spans="1:53" ht="12.75">
      <c r="A14" s="156" t="s">
        <v>117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3" ht="12.75">
      <c r="A15" s="156" t="s">
        <v>118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 t="s">
        <v>119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120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 ht="12.75">
      <c r="A18" s="156" t="s">
        <v>121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 t="s">
        <v>122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 ht="12.75">
      <c r="A20" s="156" t="s">
        <v>123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9" ht="13.5" thickBot="1">
      <c r="A21" s="224"/>
      <c r="B21" s="225" t="s">
        <v>84</v>
      </c>
      <c r="C21" s="226"/>
      <c r="D21" s="227"/>
      <c r="E21" s="228"/>
      <c r="F21" s="229"/>
      <c r="G21" s="229"/>
      <c r="H21" s="324">
        <f>SUM(I13:I20)</f>
        <v>0</v>
      </c>
      <c r="I21" s="325"/>
    </row>
    <row r="23" spans="2:9" ht="12.75">
      <c r="B23" s="14"/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8"/>
  <sheetViews>
    <sheetView showGridLines="0" showZeros="0" tabSelected="1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customWidth="1"/>
    <col min="9" max="9" width="11.625" style="232" customWidth="1"/>
    <col min="10" max="10" width="10.125" style="232" customWidth="1"/>
    <col min="11" max="11" width="9.25390625" style="232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6" t="s">
        <v>103</v>
      </c>
      <c r="B1" s="326"/>
      <c r="C1" s="326"/>
      <c r="D1" s="326"/>
      <c r="E1" s="326"/>
      <c r="F1" s="326"/>
      <c r="G1" s="326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106</v>
      </c>
      <c r="D3" s="236"/>
      <c r="E3" s="237" t="s">
        <v>85</v>
      </c>
      <c r="F3" s="238" t="str">
        <f>'SO 03 1 Rek'!H1</f>
        <v>1</v>
      </c>
      <c r="G3" s="239"/>
    </row>
    <row r="4" spans="1:7" ht="13.5" thickBot="1">
      <c r="A4" s="327" t="s">
        <v>76</v>
      </c>
      <c r="B4" s="320"/>
      <c r="C4" s="192" t="s">
        <v>444</v>
      </c>
      <c r="D4" s="240"/>
      <c r="E4" s="328" t="str">
        <f>'SO 03 1 Rek'!G2</f>
        <v>Dopravní značení</v>
      </c>
      <c r="F4" s="329"/>
      <c r="G4" s="330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215</v>
      </c>
      <c r="C7" s="251" t="s">
        <v>216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445</v>
      </c>
      <c r="C8" s="262" t="s">
        <v>446</v>
      </c>
      <c r="D8" s="263" t="s">
        <v>100</v>
      </c>
      <c r="E8" s="264">
        <v>33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22.5">
      <c r="A9" s="268"/>
      <c r="B9" s="271"/>
      <c r="C9" s="331" t="s">
        <v>447</v>
      </c>
      <c r="D9" s="332"/>
      <c r="E9" s="272">
        <v>0</v>
      </c>
      <c r="F9" s="273"/>
      <c r="G9" s="274"/>
      <c r="H9" s="275"/>
      <c r="I9" s="269"/>
      <c r="J9" s="276"/>
      <c r="K9" s="269"/>
      <c r="M9" s="270" t="s">
        <v>447</v>
      </c>
      <c r="O9" s="259"/>
    </row>
    <row r="10" spans="1:15" ht="12.75">
      <c r="A10" s="268"/>
      <c r="B10" s="271"/>
      <c r="C10" s="331" t="s">
        <v>448</v>
      </c>
      <c r="D10" s="332"/>
      <c r="E10" s="272">
        <v>33</v>
      </c>
      <c r="F10" s="273"/>
      <c r="G10" s="274"/>
      <c r="H10" s="275"/>
      <c r="I10" s="269"/>
      <c r="J10" s="276"/>
      <c r="K10" s="269"/>
      <c r="M10" s="270">
        <v>33</v>
      </c>
      <c r="O10" s="259"/>
    </row>
    <row r="11" spans="1:80" ht="12.75">
      <c r="A11" s="260">
        <v>2</v>
      </c>
      <c r="B11" s="261" t="s">
        <v>449</v>
      </c>
      <c r="C11" s="262" t="s">
        <v>450</v>
      </c>
      <c r="D11" s="263" t="s">
        <v>174</v>
      </c>
      <c r="E11" s="264">
        <v>1980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15" ht="12.75">
      <c r="A12" s="268"/>
      <c r="B12" s="271"/>
      <c r="C12" s="331" t="s">
        <v>451</v>
      </c>
      <c r="D12" s="332"/>
      <c r="E12" s="272">
        <v>0</v>
      </c>
      <c r="F12" s="273"/>
      <c r="G12" s="274"/>
      <c r="H12" s="275"/>
      <c r="I12" s="269"/>
      <c r="J12" s="276"/>
      <c r="K12" s="269"/>
      <c r="M12" s="270" t="s">
        <v>451</v>
      </c>
      <c r="O12" s="259"/>
    </row>
    <row r="13" spans="1:15" ht="12.75">
      <c r="A13" s="268"/>
      <c r="B13" s="271"/>
      <c r="C13" s="331" t="s">
        <v>452</v>
      </c>
      <c r="D13" s="332"/>
      <c r="E13" s="272">
        <v>1980</v>
      </c>
      <c r="F13" s="273"/>
      <c r="G13" s="274"/>
      <c r="H13" s="275"/>
      <c r="I13" s="269"/>
      <c r="J13" s="276"/>
      <c r="K13" s="269"/>
      <c r="M13" s="270" t="s">
        <v>452</v>
      </c>
      <c r="O13" s="259"/>
    </row>
    <row r="14" spans="1:80" ht="12.75">
      <c r="A14" s="260">
        <v>3</v>
      </c>
      <c r="B14" s="261" t="s">
        <v>453</v>
      </c>
      <c r="C14" s="262" t="s">
        <v>454</v>
      </c>
      <c r="D14" s="263" t="s">
        <v>100</v>
      </c>
      <c r="E14" s="264">
        <v>33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15" ht="12.75">
      <c r="A15" s="268"/>
      <c r="B15" s="271"/>
      <c r="C15" s="331" t="s">
        <v>448</v>
      </c>
      <c r="D15" s="332"/>
      <c r="E15" s="272">
        <v>33</v>
      </c>
      <c r="F15" s="273"/>
      <c r="G15" s="274"/>
      <c r="H15" s="275"/>
      <c r="I15" s="269"/>
      <c r="J15" s="276"/>
      <c r="K15" s="269"/>
      <c r="M15" s="270">
        <v>33</v>
      </c>
      <c r="O15" s="259"/>
    </row>
    <row r="16" spans="1:80" ht="22.5">
      <c r="A16" s="260">
        <v>4</v>
      </c>
      <c r="B16" s="261" t="s">
        <v>455</v>
      </c>
      <c r="C16" s="262" t="s">
        <v>456</v>
      </c>
      <c r="D16" s="263" t="s">
        <v>134</v>
      </c>
      <c r="E16" s="264">
        <v>48.42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31" t="s">
        <v>457</v>
      </c>
      <c r="D17" s="332"/>
      <c r="E17" s="272">
        <v>0</v>
      </c>
      <c r="F17" s="273"/>
      <c r="G17" s="274"/>
      <c r="H17" s="275"/>
      <c r="I17" s="269"/>
      <c r="J17" s="276"/>
      <c r="K17" s="269"/>
      <c r="M17" s="270" t="s">
        <v>457</v>
      </c>
      <c r="O17" s="259"/>
    </row>
    <row r="18" spans="1:15" ht="12.75">
      <c r="A18" s="268"/>
      <c r="B18" s="271"/>
      <c r="C18" s="331" t="s">
        <v>458</v>
      </c>
      <c r="D18" s="332"/>
      <c r="E18" s="272">
        <v>21.6</v>
      </c>
      <c r="F18" s="273"/>
      <c r="G18" s="274"/>
      <c r="H18" s="275"/>
      <c r="I18" s="269"/>
      <c r="J18" s="276"/>
      <c r="K18" s="269"/>
      <c r="M18" s="270" t="s">
        <v>458</v>
      </c>
      <c r="O18" s="259"/>
    </row>
    <row r="19" spans="1:15" ht="12.75">
      <c r="A19" s="268"/>
      <c r="B19" s="271"/>
      <c r="C19" s="331" t="s">
        <v>459</v>
      </c>
      <c r="D19" s="332"/>
      <c r="E19" s="272">
        <v>0</v>
      </c>
      <c r="F19" s="273"/>
      <c r="G19" s="274"/>
      <c r="H19" s="275"/>
      <c r="I19" s="269"/>
      <c r="J19" s="276"/>
      <c r="K19" s="269"/>
      <c r="M19" s="270" t="s">
        <v>459</v>
      </c>
      <c r="O19" s="259"/>
    </row>
    <row r="20" spans="1:15" ht="12.75">
      <c r="A20" s="268"/>
      <c r="B20" s="271"/>
      <c r="C20" s="331" t="s">
        <v>156</v>
      </c>
      <c r="D20" s="332"/>
      <c r="E20" s="272">
        <v>21</v>
      </c>
      <c r="F20" s="273"/>
      <c r="G20" s="274"/>
      <c r="H20" s="275"/>
      <c r="I20" s="269"/>
      <c r="J20" s="276"/>
      <c r="K20" s="269"/>
      <c r="M20" s="270">
        <v>21</v>
      </c>
      <c r="O20" s="259"/>
    </row>
    <row r="21" spans="1:15" ht="12.75">
      <c r="A21" s="268"/>
      <c r="B21" s="271"/>
      <c r="C21" s="331" t="s">
        <v>460</v>
      </c>
      <c r="D21" s="332"/>
      <c r="E21" s="272">
        <v>0</v>
      </c>
      <c r="F21" s="273"/>
      <c r="G21" s="274"/>
      <c r="H21" s="275"/>
      <c r="I21" s="269"/>
      <c r="J21" s="276"/>
      <c r="K21" s="269"/>
      <c r="M21" s="270" t="s">
        <v>460</v>
      </c>
      <c r="O21" s="259"/>
    </row>
    <row r="22" spans="1:15" ht="12.75">
      <c r="A22" s="268"/>
      <c r="B22" s="271"/>
      <c r="C22" s="331" t="s">
        <v>461</v>
      </c>
      <c r="D22" s="332"/>
      <c r="E22" s="272">
        <v>4.7</v>
      </c>
      <c r="F22" s="273"/>
      <c r="G22" s="274"/>
      <c r="H22" s="275"/>
      <c r="I22" s="269"/>
      <c r="J22" s="276"/>
      <c r="K22" s="269"/>
      <c r="M22" s="270" t="s">
        <v>461</v>
      </c>
      <c r="O22" s="259"/>
    </row>
    <row r="23" spans="1:15" ht="12.75">
      <c r="A23" s="268"/>
      <c r="B23" s="271"/>
      <c r="C23" s="331" t="s">
        <v>462</v>
      </c>
      <c r="D23" s="332"/>
      <c r="E23" s="272">
        <v>0</v>
      </c>
      <c r="F23" s="273"/>
      <c r="G23" s="274"/>
      <c r="H23" s="275"/>
      <c r="I23" s="269"/>
      <c r="J23" s="276"/>
      <c r="K23" s="269"/>
      <c r="M23" s="270" t="s">
        <v>462</v>
      </c>
      <c r="O23" s="259"/>
    </row>
    <row r="24" spans="1:15" ht="12.75">
      <c r="A24" s="268"/>
      <c r="B24" s="271"/>
      <c r="C24" s="331" t="s">
        <v>463</v>
      </c>
      <c r="D24" s="332"/>
      <c r="E24" s="272">
        <v>1.12</v>
      </c>
      <c r="F24" s="273"/>
      <c r="G24" s="274"/>
      <c r="H24" s="275"/>
      <c r="I24" s="269"/>
      <c r="J24" s="276"/>
      <c r="K24" s="269"/>
      <c r="M24" s="270" t="s">
        <v>463</v>
      </c>
      <c r="O24" s="259"/>
    </row>
    <row r="25" spans="1:57" ht="12.75">
      <c r="A25" s="277"/>
      <c r="B25" s="278" t="s">
        <v>101</v>
      </c>
      <c r="C25" s="279" t="s">
        <v>217</v>
      </c>
      <c r="D25" s="280"/>
      <c r="E25" s="281"/>
      <c r="F25" s="282"/>
      <c r="G25" s="283">
        <f>SUM(G7:G24)</f>
        <v>0</v>
      </c>
      <c r="H25" s="284"/>
      <c r="I25" s="285">
        <f>SUM(I7:I24)</f>
        <v>0</v>
      </c>
      <c r="J25" s="284"/>
      <c r="K25" s="285">
        <f>SUM(K7:K24)</f>
        <v>0</v>
      </c>
      <c r="O25" s="259">
        <v>4</v>
      </c>
      <c r="BA25" s="286">
        <f>SUM(BA7:BA24)</f>
        <v>0</v>
      </c>
      <c r="BB25" s="286">
        <f>SUM(BB7:BB24)</f>
        <v>0</v>
      </c>
      <c r="BC25" s="286">
        <f>SUM(BC7:BC24)</f>
        <v>0</v>
      </c>
      <c r="BD25" s="286">
        <f>SUM(BD7:BD24)</f>
        <v>0</v>
      </c>
      <c r="BE25" s="286">
        <f>SUM(BE7:BE24)</f>
        <v>0</v>
      </c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ht="12.75">
      <c r="E33" s="232"/>
    </row>
    <row r="34" ht="12.75">
      <c r="E34" s="232"/>
    </row>
    <row r="35" ht="12.75">
      <c r="E35" s="232"/>
    </row>
    <row r="36" ht="12.75">
      <c r="E36" s="232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spans="1:7" ht="12.75">
      <c r="A49" s="276"/>
      <c r="B49" s="276"/>
      <c r="C49" s="276"/>
      <c r="D49" s="276"/>
      <c r="E49" s="276"/>
      <c r="F49" s="276"/>
      <c r="G49" s="276"/>
    </row>
    <row r="50" spans="1:7" ht="12.75">
      <c r="A50" s="276"/>
      <c r="B50" s="276"/>
      <c r="C50" s="276"/>
      <c r="D50" s="276"/>
      <c r="E50" s="276"/>
      <c r="F50" s="276"/>
      <c r="G50" s="276"/>
    </row>
    <row r="51" spans="1:7" ht="12.75">
      <c r="A51" s="276"/>
      <c r="B51" s="276"/>
      <c r="C51" s="276"/>
      <c r="D51" s="276"/>
      <c r="E51" s="276"/>
      <c r="F51" s="276"/>
      <c r="G51" s="276"/>
    </row>
    <row r="52" spans="1:7" ht="12.75">
      <c r="A52" s="276"/>
      <c r="B52" s="276"/>
      <c r="C52" s="276"/>
      <c r="D52" s="276"/>
      <c r="E52" s="276"/>
      <c r="F52" s="276"/>
      <c r="G52" s="276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spans="1:2" ht="12.75">
      <c r="A84" s="287"/>
      <c r="B84" s="287"/>
    </row>
    <row r="85" spans="1:7" ht="12.75">
      <c r="A85" s="276"/>
      <c r="B85" s="276"/>
      <c r="C85" s="288"/>
      <c r="D85" s="288"/>
      <c r="E85" s="289"/>
      <c r="F85" s="288"/>
      <c r="G85" s="290"/>
    </row>
    <row r="86" spans="1:7" ht="12.75">
      <c r="A86" s="291"/>
      <c r="B86" s="291"/>
      <c r="C86" s="276"/>
      <c r="D86" s="276"/>
      <c r="E86" s="292"/>
      <c r="F86" s="276"/>
      <c r="G86" s="276"/>
    </row>
    <row r="87" spans="1:7" ht="12.75">
      <c r="A87" s="276"/>
      <c r="B87" s="276"/>
      <c r="C87" s="276"/>
      <c r="D87" s="276"/>
      <c r="E87" s="292"/>
      <c r="F87" s="276"/>
      <c r="G87" s="276"/>
    </row>
    <row r="88" spans="1:7" ht="12.75">
      <c r="A88" s="276"/>
      <c r="B88" s="276"/>
      <c r="C88" s="276"/>
      <c r="D88" s="276"/>
      <c r="E88" s="292"/>
      <c r="F88" s="276"/>
      <c r="G88" s="276"/>
    </row>
    <row r="89" spans="1:7" ht="12.75">
      <c r="A89" s="276"/>
      <c r="B89" s="276"/>
      <c r="C89" s="276"/>
      <c r="D89" s="276"/>
      <c r="E89" s="292"/>
      <c r="F89" s="276"/>
      <c r="G89" s="276"/>
    </row>
    <row r="90" spans="1:7" ht="12.75">
      <c r="A90" s="276"/>
      <c r="B90" s="276"/>
      <c r="C90" s="276"/>
      <c r="D90" s="276"/>
      <c r="E90" s="292"/>
      <c r="F90" s="276"/>
      <c r="G90" s="276"/>
    </row>
    <row r="91" spans="1:7" ht="12.75">
      <c r="A91" s="276"/>
      <c r="B91" s="276"/>
      <c r="C91" s="276"/>
      <c r="D91" s="276"/>
      <c r="E91" s="292"/>
      <c r="F91" s="276"/>
      <c r="G91" s="276"/>
    </row>
    <row r="92" spans="1:7" ht="12.75">
      <c r="A92" s="276"/>
      <c r="B92" s="276"/>
      <c r="C92" s="276"/>
      <c r="D92" s="276"/>
      <c r="E92" s="292"/>
      <c r="F92" s="276"/>
      <c r="G92" s="276"/>
    </row>
    <row r="93" spans="1:7" ht="12.75">
      <c r="A93" s="276"/>
      <c r="B93" s="276"/>
      <c r="C93" s="276"/>
      <c r="D93" s="276"/>
      <c r="E93" s="292"/>
      <c r="F93" s="276"/>
      <c r="G93" s="276"/>
    </row>
    <row r="94" spans="1:7" ht="12.75">
      <c r="A94" s="276"/>
      <c r="B94" s="276"/>
      <c r="C94" s="276"/>
      <c r="D94" s="276"/>
      <c r="E94" s="292"/>
      <c r="F94" s="276"/>
      <c r="G94" s="276"/>
    </row>
    <row r="95" spans="1:7" ht="12.75">
      <c r="A95" s="276"/>
      <c r="B95" s="276"/>
      <c r="C95" s="276"/>
      <c r="D95" s="276"/>
      <c r="E95" s="292"/>
      <c r="F95" s="276"/>
      <c r="G95" s="276"/>
    </row>
    <row r="96" spans="1:7" ht="12.75">
      <c r="A96" s="276"/>
      <c r="B96" s="276"/>
      <c r="C96" s="276"/>
      <c r="D96" s="276"/>
      <c r="E96" s="292"/>
      <c r="F96" s="276"/>
      <c r="G96" s="276"/>
    </row>
    <row r="97" spans="1:7" ht="12.75">
      <c r="A97" s="276"/>
      <c r="B97" s="276"/>
      <c r="C97" s="276"/>
      <c r="D97" s="276"/>
      <c r="E97" s="292"/>
      <c r="F97" s="276"/>
      <c r="G97" s="276"/>
    </row>
    <row r="98" spans="1:7" ht="12.75">
      <c r="A98" s="276"/>
      <c r="B98" s="276"/>
      <c r="C98" s="276"/>
      <c r="D98" s="276"/>
      <c r="E98" s="292"/>
      <c r="F98" s="276"/>
      <c r="G98" s="276"/>
    </row>
  </sheetData>
  <mergeCells count="17">
    <mergeCell ref="C10:D10"/>
    <mergeCell ref="C12:D12"/>
    <mergeCell ref="C13:D13"/>
    <mergeCell ref="A1:G1"/>
    <mergeCell ref="A3:B3"/>
    <mergeCell ref="A4:B4"/>
    <mergeCell ref="E4:G4"/>
    <mergeCell ref="C9:D9"/>
    <mergeCell ref="C22:D22"/>
    <mergeCell ref="C23:D23"/>
    <mergeCell ref="C24:D24"/>
    <mergeCell ref="C15:D15"/>
    <mergeCell ref="C17:D17"/>
    <mergeCell ref="C18:D18"/>
    <mergeCell ref="C19:D19"/>
    <mergeCell ref="C20:D20"/>
    <mergeCell ref="C21:D21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466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465</v>
      </c>
      <c r="B5" s="110"/>
      <c r="C5" s="111" t="s">
        <v>466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 t="s">
        <v>126</v>
      </c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 t="s">
        <v>125</v>
      </c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 t="s">
        <v>124</v>
      </c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'SO 04 1 Rek'!E10</f>
        <v>0</v>
      </c>
      <c r="D15" s="149" t="str">
        <f>'SO 04 1 Rek'!A15</f>
        <v>Ztížené výrobní podmínky</v>
      </c>
      <c r="E15" s="150"/>
      <c r="F15" s="151"/>
      <c r="G15" s="148">
        <f>'SO 04 1 Rek'!I15</f>
        <v>0</v>
      </c>
    </row>
    <row r="16" spans="1:7" ht="15.95" customHeight="1">
      <c r="A16" s="146" t="s">
        <v>52</v>
      </c>
      <c r="B16" s="147" t="s">
        <v>53</v>
      </c>
      <c r="C16" s="148">
        <f>'SO 04 1 Rek'!F10</f>
        <v>0</v>
      </c>
      <c r="D16" s="101" t="str">
        <f>'SO 04 1 Rek'!A16</f>
        <v>Oborová přirážka</v>
      </c>
      <c r="E16" s="152"/>
      <c r="F16" s="153"/>
      <c r="G16" s="148">
        <f>'SO 04 1 Rek'!I16</f>
        <v>0</v>
      </c>
    </row>
    <row r="17" spans="1:7" ht="15.95" customHeight="1">
      <c r="A17" s="146" t="s">
        <v>54</v>
      </c>
      <c r="B17" s="147" t="s">
        <v>55</v>
      </c>
      <c r="C17" s="148">
        <f>'SO 04 1 Rek'!H10</f>
        <v>0</v>
      </c>
      <c r="D17" s="101" t="str">
        <f>'SO 04 1 Rek'!A17</f>
        <v>Přesun stavebních kapacit</v>
      </c>
      <c r="E17" s="152"/>
      <c r="F17" s="153"/>
      <c r="G17" s="148">
        <f>'SO 04 1 Rek'!I17</f>
        <v>0</v>
      </c>
    </row>
    <row r="18" spans="1:7" ht="15.95" customHeight="1">
      <c r="A18" s="154" t="s">
        <v>56</v>
      </c>
      <c r="B18" s="155" t="s">
        <v>57</v>
      </c>
      <c r="C18" s="148">
        <f>'SO 04 1 Rek'!G10</f>
        <v>0</v>
      </c>
      <c r="D18" s="101" t="str">
        <f>'SO 04 1 Rek'!A18</f>
        <v>Mimostaveništní doprava</v>
      </c>
      <c r="E18" s="152"/>
      <c r="F18" s="153"/>
      <c r="G18" s="148">
        <f>'SO 04 1 Rek'!I18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04 1 Rek'!A19</f>
        <v>Zařízení staveniště</v>
      </c>
      <c r="E19" s="152"/>
      <c r="F19" s="153"/>
      <c r="G19" s="148">
        <f>'SO 04 1 Rek'!I19</f>
        <v>0</v>
      </c>
    </row>
    <row r="20" spans="1:7" ht="15.95" customHeight="1">
      <c r="A20" s="156"/>
      <c r="B20" s="147"/>
      <c r="C20" s="148"/>
      <c r="D20" s="101" t="str">
        <f>'SO 04 1 Rek'!A20</f>
        <v>Provoz investora</v>
      </c>
      <c r="E20" s="152"/>
      <c r="F20" s="153"/>
      <c r="G20" s="148">
        <f>'SO 04 1 Rek'!I20</f>
        <v>0</v>
      </c>
    </row>
    <row r="21" spans="1:7" ht="15.95" customHeight="1">
      <c r="A21" s="156" t="s">
        <v>29</v>
      </c>
      <c r="B21" s="147"/>
      <c r="C21" s="148">
        <f>'SO 04 1 Rek'!I10</f>
        <v>0</v>
      </c>
      <c r="D21" s="101" t="str">
        <f>'SO 04 1 Rek'!A21</f>
        <v>Kompletační činnost (IČD)</v>
      </c>
      <c r="E21" s="152"/>
      <c r="F21" s="153"/>
      <c r="G21" s="148">
        <f>'SO 04 1 Rek'!I21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04 1 Rek'!H23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467</v>
      </c>
      <c r="D2" s="193"/>
      <c r="E2" s="194"/>
      <c r="F2" s="193"/>
      <c r="G2" s="321" t="s">
        <v>466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04 1 Pol'!B7</f>
        <v>5</v>
      </c>
      <c r="B7" s="62" t="str">
        <f>'SO 04 1 Pol'!C7</f>
        <v>Komunikace</v>
      </c>
      <c r="D7" s="204"/>
      <c r="E7" s="294">
        <f>'SO 04 1 Pol'!BA11</f>
        <v>0</v>
      </c>
      <c r="F7" s="295">
        <f>'SO 04 1 Pol'!BB11</f>
        <v>0</v>
      </c>
      <c r="G7" s="295">
        <f>'SO 04 1 Pol'!BC11</f>
        <v>0</v>
      </c>
      <c r="H7" s="295">
        <f>'SO 04 1 Pol'!BD11</f>
        <v>0</v>
      </c>
      <c r="I7" s="296">
        <f>'SO 04 1 Pol'!BE11</f>
        <v>0</v>
      </c>
    </row>
    <row r="8" spans="1:9" s="127" customFormat="1" ht="12.75">
      <c r="A8" s="293" t="str">
        <f>'SO 04 1 Pol'!B12</f>
        <v>8</v>
      </c>
      <c r="B8" s="62" t="str">
        <f>'SO 04 1 Pol'!C12</f>
        <v>Trubní vedení</v>
      </c>
      <c r="D8" s="204"/>
      <c r="E8" s="294">
        <f>'SO 04 1 Pol'!BA45</f>
        <v>0</v>
      </c>
      <c r="F8" s="295">
        <f>'SO 04 1 Pol'!BB45</f>
        <v>0</v>
      </c>
      <c r="G8" s="295">
        <f>'SO 04 1 Pol'!BC45</f>
        <v>0</v>
      </c>
      <c r="H8" s="295">
        <f>'SO 04 1 Pol'!BD45</f>
        <v>0</v>
      </c>
      <c r="I8" s="296">
        <f>'SO 04 1 Pol'!BE45</f>
        <v>0</v>
      </c>
    </row>
    <row r="9" spans="1:9" s="127" customFormat="1" ht="13.5" thickBot="1">
      <c r="A9" s="293" t="str">
        <f>'SO 04 1 Pol'!B46</f>
        <v>99</v>
      </c>
      <c r="B9" s="62" t="str">
        <f>'SO 04 1 Pol'!C46</f>
        <v>Staveništní přesun hmot</v>
      </c>
      <c r="D9" s="204"/>
      <c r="E9" s="294">
        <f>'SO 04 1 Pol'!BA49</f>
        <v>0</v>
      </c>
      <c r="F9" s="295">
        <f>'SO 04 1 Pol'!BB49</f>
        <v>0</v>
      </c>
      <c r="G9" s="295">
        <f>'SO 04 1 Pol'!BC49</f>
        <v>0</v>
      </c>
      <c r="H9" s="295">
        <f>'SO 04 1 Pol'!BD49</f>
        <v>0</v>
      </c>
      <c r="I9" s="296">
        <f>'SO 04 1 Pol'!BE49</f>
        <v>0</v>
      </c>
    </row>
    <row r="10" spans="1:9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ht="13.5" thickBot="1"/>
    <row r="14" spans="1:9" ht="12.75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3" ht="12.75">
      <c r="A15" s="156" t="s">
        <v>116</v>
      </c>
      <c r="B15" s="147"/>
      <c r="C15" s="147"/>
      <c r="D15" s="218"/>
      <c r="E15" s="219"/>
      <c r="F15" s="220"/>
      <c r="G15" s="221">
        <v>0</v>
      </c>
      <c r="H15" s="222"/>
      <c r="I15" s="223">
        <f aca="true" t="shared" si="0" ref="I15:I22">E15+F15*G15/100</f>
        <v>0</v>
      </c>
      <c r="BA15" s="1">
        <v>0</v>
      </c>
    </row>
    <row r="16" spans="1:53" ht="12.75">
      <c r="A16" s="156" t="s">
        <v>117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118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 ht="12.75">
      <c r="A18" s="156" t="s">
        <v>119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156" t="s">
        <v>120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 ht="12.75">
      <c r="A20" s="156" t="s">
        <v>121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 ht="12.75">
      <c r="A21" s="156" t="s">
        <v>122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 ht="12.75">
      <c r="A22" s="156" t="s">
        <v>123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9" ht="13.5" thickBot="1">
      <c r="A23" s="224"/>
      <c r="B23" s="225" t="s">
        <v>84</v>
      </c>
      <c r="C23" s="226"/>
      <c r="D23" s="227"/>
      <c r="E23" s="228"/>
      <c r="F23" s="229"/>
      <c r="G23" s="229"/>
      <c r="H23" s="324">
        <f>SUM(I15:I22)</f>
        <v>0</v>
      </c>
      <c r="I23" s="325"/>
    </row>
    <row r="25" spans="2:9" ht="12.75">
      <c r="B25" s="14"/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2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customWidth="1"/>
    <col min="9" max="9" width="11.625" style="232" customWidth="1"/>
    <col min="10" max="10" width="9.875" style="232" customWidth="1"/>
    <col min="11" max="11" width="9.25390625" style="232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6" t="s">
        <v>103</v>
      </c>
      <c r="B1" s="326"/>
      <c r="C1" s="326"/>
      <c r="D1" s="326"/>
      <c r="E1" s="326"/>
      <c r="F1" s="326"/>
      <c r="G1" s="326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106</v>
      </c>
      <c r="D3" s="236"/>
      <c r="E3" s="237" t="s">
        <v>85</v>
      </c>
      <c r="F3" s="238" t="str">
        <f>'SO 04 1 Rek'!H1</f>
        <v>1</v>
      </c>
      <c r="G3" s="239"/>
    </row>
    <row r="4" spans="1:7" ht="13.5" thickBot="1">
      <c r="A4" s="327" t="s">
        <v>76</v>
      </c>
      <c r="B4" s="320"/>
      <c r="C4" s="192" t="s">
        <v>467</v>
      </c>
      <c r="D4" s="240"/>
      <c r="E4" s="328" t="str">
        <f>'SO 04 1 Rek'!G2</f>
        <v>Úprava dešťové kanalizace-uliční vpusti</v>
      </c>
      <c r="F4" s="329"/>
      <c r="G4" s="330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178</v>
      </c>
      <c r="C7" s="251" t="s">
        <v>129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196</v>
      </c>
      <c r="C8" s="262" t="s">
        <v>468</v>
      </c>
      <c r="D8" s="263" t="s">
        <v>159</v>
      </c>
      <c r="E8" s="264">
        <v>2.5</v>
      </c>
      <c r="F8" s="264">
        <v>0</v>
      </c>
      <c r="G8" s="265">
        <f>E8*F8</f>
        <v>0</v>
      </c>
      <c r="H8" s="266">
        <v>0.00224</v>
      </c>
      <c r="I8" s="267">
        <f>E8*H8</f>
        <v>0.005599999999999999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1" t="s">
        <v>469</v>
      </c>
      <c r="D9" s="332"/>
      <c r="E9" s="272">
        <v>0</v>
      </c>
      <c r="F9" s="273"/>
      <c r="G9" s="274"/>
      <c r="H9" s="275"/>
      <c r="I9" s="269"/>
      <c r="J9" s="276"/>
      <c r="K9" s="269"/>
      <c r="M9" s="270" t="s">
        <v>469</v>
      </c>
      <c r="O9" s="259"/>
    </row>
    <row r="10" spans="1:15" ht="12.75">
      <c r="A10" s="268"/>
      <c r="B10" s="271"/>
      <c r="C10" s="331" t="s">
        <v>470</v>
      </c>
      <c r="D10" s="332"/>
      <c r="E10" s="272">
        <v>2.5</v>
      </c>
      <c r="F10" s="273"/>
      <c r="G10" s="274"/>
      <c r="H10" s="275"/>
      <c r="I10" s="269"/>
      <c r="J10" s="276"/>
      <c r="K10" s="269"/>
      <c r="M10" s="270" t="s">
        <v>470</v>
      </c>
      <c r="O10" s="259"/>
    </row>
    <row r="11" spans="1:57" ht="12.75">
      <c r="A11" s="277"/>
      <c r="B11" s="278" t="s">
        <v>101</v>
      </c>
      <c r="C11" s="279" t="s">
        <v>179</v>
      </c>
      <c r="D11" s="280"/>
      <c r="E11" s="281"/>
      <c r="F11" s="282"/>
      <c r="G11" s="283">
        <f>SUM(G7:G10)</f>
        <v>0</v>
      </c>
      <c r="H11" s="284"/>
      <c r="I11" s="285">
        <f>SUM(I7:I10)</f>
        <v>0.005599999999999999</v>
      </c>
      <c r="J11" s="284"/>
      <c r="K11" s="285">
        <f>SUM(K7:K10)</f>
        <v>0</v>
      </c>
      <c r="O11" s="259">
        <v>4</v>
      </c>
      <c r="BA11" s="286">
        <f>SUM(BA7:BA10)</f>
        <v>0</v>
      </c>
      <c r="BB11" s="286">
        <f>SUM(BB7:BB10)</f>
        <v>0</v>
      </c>
      <c r="BC11" s="286">
        <f>SUM(BC7:BC10)</f>
        <v>0</v>
      </c>
      <c r="BD11" s="286">
        <f>SUM(BD7:BD10)</f>
        <v>0</v>
      </c>
      <c r="BE11" s="286">
        <f>SUM(BE7:BE10)</f>
        <v>0</v>
      </c>
    </row>
    <row r="12" spans="1:15" ht="12.75">
      <c r="A12" s="249" t="s">
        <v>97</v>
      </c>
      <c r="B12" s="250" t="s">
        <v>209</v>
      </c>
      <c r="C12" s="251" t="s">
        <v>210</v>
      </c>
      <c r="D12" s="252"/>
      <c r="E12" s="253"/>
      <c r="F12" s="253"/>
      <c r="G12" s="254"/>
      <c r="H12" s="255"/>
      <c r="I12" s="256"/>
      <c r="J12" s="257"/>
      <c r="K12" s="258"/>
      <c r="O12" s="259">
        <v>1</v>
      </c>
    </row>
    <row r="13" spans="1:80" ht="12.75">
      <c r="A13" s="260">
        <v>2</v>
      </c>
      <c r="B13" s="261" t="s">
        <v>471</v>
      </c>
      <c r="C13" s="262" t="s">
        <v>472</v>
      </c>
      <c r="D13" s="263" t="s">
        <v>174</v>
      </c>
      <c r="E13" s="264">
        <v>5</v>
      </c>
      <c r="F13" s="264">
        <v>0</v>
      </c>
      <c r="G13" s="265">
        <f>E13*F13</f>
        <v>0</v>
      </c>
      <c r="H13" s="266">
        <v>0.3409</v>
      </c>
      <c r="I13" s="267">
        <f>E13*H13</f>
        <v>1.7045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15" ht="12.75">
      <c r="A14" s="268"/>
      <c r="B14" s="271"/>
      <c r="C14" s="331" t="s">
        <v>473</v>
      </c>
      <c r="D14" s="332"/>
      <c r="E14" s="272">
        <v>0</v>
      </c>
      <c r="F14" s="273"/>
      <c r="G14" s="274"/>
      <c r="H14" s="275"/>
      <c r="I14" s="269"/>
      <c r="J14" s="276"/>
      <c r="K14" s="269"/>
      <c r="M14" s="270" t="s">
        <v>473</v>
      </c>
      <c r="O14" s="259"/>
    </row>
    <row r="15" spans="1:15" ht="12.75">
      <c r="A15" s="268"/>
      <c r="B15" s="271"/>
      <c r="C15" s="331" t="s">
        <v>359</v>
      </c>
      <c r="D15" s="332"/>
      <c r="E15" s="272">
        <v>3</v>
      </c>
      <c r="F15" s="273"/>
      <c r="G15" s="274"/>
      <c r="H15" s="275"/>
      <c r="I15" s="269"/>
      <c r="J15" s="276"/>
      <c r="K15" s="269"/>
      <c r="M15" s="270">
        <v>3</v>
      </c>
      <c r="O15" s="259"/>
    </row>
    <row r="16" spans="1:15" ht="12.75">
      <c r="A16" s="268"/>
      <c r="B16" s="271"/>
      <c r="C16" s="331" t="s">
        <v>474</v>
      </c>
      <c r="D16" s="332"/>
      <c r="E16" s="272">
        <v>0</v>
      </c>
      <c r="F16" s="273"/>
      <c r="G16" s="274"/>
      <c r="H16" s="275"/>
      <c r="I16" s="269"/>
      <c r="J16" s="276"/>
      <c r="K16" s="269"/>
      <c r="M16" s="270" t="s">
        <v>474</v>
      </c>
      <c r="O16" s="259"/>
    </row>
    <row r="17" spans="1:15" ht="12.75">
      <c r="A17" s="268"/>
      <c r="B17" s="271"/>
      <c r="C17" s="331" t="s">
        <v>212</v>
      </c>
      <c r="D17" s="332"/>
      <c r="E17" s="272">
        <v>2</v>
      </c>
      <c r="F17" s="273"/>
      <c r="G17" s="274"/>
      <c r="H17" s="275"/>
      <c r="I17" s="269"/>
      <c r="J17" s="276"/>
      <c r="K17" s="269"/>
      <c r="M17" s="270">
        <v>2</v>
      </c>
      <c r="O17" s="259"/>
    </row>
    <row r="18" spans="1:80" ht="12.75">
      <c r="A18" s="260">
        <v>3</v>
      </c>
      <c r="B18" s="261" t="s">
        <v>98</v>
      </c>
      <c r="C18" s="262" t="s">
        <v>475</v>
      </c>
      <c r="D18" s="263" t="s">
        <v>174</v>
      </c>
      <c r="E18" s="264">
        <v>5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/>
      <c r="K18" s="267">
        <f>E18*J18</f>
        <v>0</v>
      </c>
      <c r="O18" s="259">
        <v>2</v>
      </c>
      <c r="AA18" s="232">
        <v>12</v>
      </c>
      <c r="AB18" s="232">
        <v>0</v>
      </c>
      <c r="AC18" s="232">
        <v>4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12</v>
      </c>
      <c r="CB18" s="259">
        <v>0</v>
      </c>
    </row>
    <row r="19" spans="1:15" ht="12.75">
      <c r="A19" s="268"/>
      <c r="B19" s="271"/>
      <c r="C19" s="331" t="s">
        <v>476</v>
      </c>
      <c r="D19" s="332"/>
      <c r="E19" s="272">
        <v>0</v>
      </c>
      <c r="F19" s="273"/>
      <c r="G19" s="274"/>
      <c r="H19" s="275"/>
      <c r="I19" s="269"/>
      <c r="J19" s="276"/>
      <c r="K19" s="269"/>
      <c r="M19" s="270" t="s">
        <v>476</v>
      </c>
      <c r="O19" s="259"/>
    </row>
    <row r="20" spans="1:15" ht="12.75">
      <c r="A20" s="268"/>
      <c r="B20" s="271"/>
      <c r="C20" s="331" t="s">
        <v>477</v>
      </c>
      <c r="D20" s="332"/>
      <c r="E20" s="272">
        <v>0</v>
      </c>
      <c r="F20" s="273"/>
      <c r="G20" s="274"/>
      <c r="H20" s="275"/>
      <c r="I20" s="269"/>
      <c r="J20" s="276"/>
      <c r="K20" s="269"/>
      <c r="M20" s="270" t="s">
        <v>477</v>
      </c>
      <c r="O20" s="259"/>
    </row>
    <row r="21" spans="1:15" ht="12.75">
      <c r="A21" s="268"/>
      <c r="B21" s="271"/>
      <c r="C21" s="331" t="s">
        <v>178</v>
      </c>
      <c r="D21" s="332"/>
      <c r="E21" s="272">
        <v>5</v>
      </c>
      <c r="F21" s="273"/>
      <c r="G21" s="274"/>
      <c r="H21" s="275"/>
      <c r="I21" s="269"/>
      <c r="J21" s="276"/>
      <c r="K21" s="269"/>
      <c r="M21" s="270">
        <v>5</v>
      </c>
      <c r="O21" s="259"/>
    </row>
    <row r="22" spans="1:80" ht="12.75">
      <c r="A22" s="260">
        <v>4</v>
      </c>
      <c r="B22" s="261" t="s">
        <v>212</v>
      </c>
      <c r="C22" s="262" t="s">
        <v>478</v>
      </c>
      <c r="D22" s="263" t="s">
        <v>174</v>
      </c>
      <c r="E22" s="264">
        <v>5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/>
      <c r="K22" s="267">
        <f>E22*J22</f>
        <v>0</v>
      </c>
      <c r="O22" s="259">
        <v>2</v>
      </c>
      <c r="AA22" s="232">
        <v>12</v>
      </c>
      <c r="AB22" s="232">
        <v>0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12</v>
      </c>
      <c r="CB22" s="259">
        <v>0</v>
      </c>
    </row>
    <row r="23" spans="1:15" ht="12.75">
      <c r="A23" s="268"/>
      <c r="B23" s="271"/>
      <c r="C23" s="331" t="s">
        <v>473</v>
      </c>
      <c r="D23" s="332"/>
      <c r="E23" s="272">
        <v>0</v>
      </c>
      <c r="F23" s="273"/>
      <c r="G23" s="274"/>
      <c r="H23" s="275"/>
      <c r="I23" s="269"/>
      <c r="J23" s="276"/>
      <c r="K23" s="269"/>
      <c r="M23" s="270" t="s">
        <v>473</v>
      </c>
      <c r="O23" s="259"/>
    </row>
    <row r="24" spans="1:15" ht="12.75">
      <c r="A24" s="268"/>
      <c r="B24" s="271"/>
      <c r="C24" s="331" t="s">
        <v>359</v>
      </c>
      <c r="D24" s="332"/>
      <c r="E24" s="272">
        <v>3</v>
      </c>
      <c r="F24" s="273"/>
      <c r="G24" s="274"/>
      <c r="H24" s="275"/>
      <c r="I24" s="269"/>
      <c r="J24" s="276"/>
      <c r="K24" s="269"/>
      <c r="M24" s="270">
        <v>3</v>
      </c>
      <c r="O24" s="259"/>
    </row>
    <row r="25" spans="1:15" ht="12.75">
      <c r="A25" s="268"/>
      <c r="B25" s="271"/>
      <c r="C25" s="331" t="s">
        <v>474</v>
      </c>
      <c r="D25" s="332"/>
      <c r="E25" s="272">
        <v>0</v>
      </c>
      <c r="F25" s="273"/>
      <c r="G25" s="274"/>
      <c r="H25" s="275"/>
      <c r="I25" s="269"/>
      <c r="J25" s="276"/>
      <c r="K25" s="269"/>
      <c r="M25" s="270" t="s">
        <v>474</v>
      </c>
      <c r="O25" s="259"/>
    </row>
    <row r="26" spans="1:15" ht="12.75">
      <c r="A26" s="268"/>
      <c r="B26" s="271"/>
      <c r="C26" s="331" t="s">
        <v>212</v>
      </c>
      <c r="D26" s="332"/>
      <c r="E26" s="272">
        <v>2</v>
      </c>
      <c r="F26" s="273"/>
      <c r="G26" s="274"/>
      <c r="H26" s="275"/>
      <c r="I26" s="269"/>
      <c r="J26" s="276"/>
      <c r="K26" s="269"/>
      <c r="M26" s="270">
        <v>2</v>
      </c>
      <c r="O26" s="259"/>
    </row>
    <row r="27" spans="1:80" ht="12.75">
      <c r="A27" s="260">
        <v>5</v>
      </c>
      <c r="B27" s="261" t="s">
        <v>359</v>
      </c>
      <c r="C27" s="262" t="s">
        <v>479</v>
      </c>
      <c r="D27" s="263" t="s">
        <v>174</v>
      </c>
      <c r="E27" s="264">
        <v>5</v>
      </c>
      <c r="F27" s="264">
        <v>0</v>
      </c>
      <c r="G27" s="265">
        <f>E27*F27</f>
        <v>0</v>
      </c>
      <c r="H27" s="266">
        <v>0</v>
      </c>
      <c r="I27" s="267">
        <f>E27*H27</f>
        <v>0</v>
      </c>
      <c r="J27" s="266"/>
      <c r="K27" s="267">
        <f>E27*J27</f>
        <v>0</v>
      </c>
      <c r="O27" s="259">
        <v>2</v>
      </c>
      <c r="AA27" s="232">
        <v>12</v>
      </c>
      <c r="AB27" s="232">
        <v>0</v>
      </c>
      <c r="AC27" s="232">
        <v>3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12</v>
      </c>
      <c r="CB27" s="259">
        <v>0</v>
      </c>
    </row>
    <row r="28" spans="1:15" ht="12.75">
      <c r="A28" s="268"/>
      <c r="B28" s="271"/>
      <c r="C28" s="331" t="s">
        <v>480</v>
      </c>
      <c r="D28" s="332"/>
      <c r="E28" s="272">
        <v>0</v>
      </c>
      <c r="F28" s="273"/>
      <c r="G28" s="274"/>
      <c r="H28" s="275"/>
      <c r="I28" s="269"/>
      <c r="J28" s="276"/>
      <c r="K28" s="269"/>
      <c r="M28" s="270" t="s">
        <v>480</v>
      </c>
      <c r="O28" s="259"/>
    </row>
    <row r="29" spans="1:15" ht="12.75">
      <c r="A29" s="268"/>
      <c r="B29" s="271"/>
      <c r="C29" s="331" t="s">
        <v>178</v>
      </c>
      <c r="D29" s="332"/>
      <c r="E29" s="272">
        <v>5</v>
      </c>
      <c r="F29" s="273"/>
      <c r="G29" s="274"/>
      <c r="H29" s="275"/>
      <c r="I29" s="269"/>
      <c r="J29" s="276"/>
      <c r="K29" s="269"/>
      <c r="M29" s="270">
        <v>5</v>
      </c>
      <c r="O29" s="259"/>
    </row>
    <row r="30" spans="1:80" ht="12.75">
      <c r="A30" s="260">
        <v>6</v>
      </c>
      <c r="B30" s="261" t="s">
        <v>223</v>
      </c>
      <c r="C30" s="262" t="s">
        <v>481</v>
      </c>
      <c r="D30" s="263" t="s">
        <v>174</v>
      </c>
      <c r="E30" s="264">
        <v>5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/>
      <c r="K30" s="267">
        <f>E30*J30</f>
        <v>0</v>
      </c>
      <c r="O30" s="259">
        <v>2</v>
      </c>
      <c r="AA30" s="232">
        <v>12</v>
      </c>
      <c r="AB30" s="232">
        <v>0</v>
      </c>
      <c r="AC30" s="232">
        <v>2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12</v>
      </c>
      <c r="CB30" s="259">
        <v>0</v>
      </c>
    </row>
    <row r="31" spans="1:15" ht="12.75">
      <c r="A31" s="268"/>
      <c r="B31" s="271"/>
      <c r="C31" s="331" t="s">
        <v>482</v>
      </c>
      <c r="D31" s="332"/>
      <c r="E31" s="272">
        <v>0</v>
      </c>
      <c r="F31" s="273"/>
      <c r="G31" s="274"/>
      <c r="H31" s="275"/>
      <c r="I31" s="269"/>
      <c r="J31" s="276"/>
      <c r="K31" s="269"/>
      <c r="M31" s="270" t="s">
        <v>482</v>
      </c>
      <c r="O31" s="259"/>
    </row>
    <row r="32" spans="1:15" ht="12.75">
      <c r="A32" s="268"/>
      <c r="B32" s="271"/>
      <c r="C32" s="331" t="s">
        <v>483</v>
      </c>
      <c r="D32" s="332"/>
      <c r="E32" s="272">
        <v>0</v>
      </c>
      <c r="F32" s="273"/>
      <c r="G32" s="274"/>
      <c r="H32" s="275"/>
      <c r="I32" s="269"/>
      <c r="J32" s="276"/>
      <c r="K32" s="269"/>
      <c r="M32" s="270" t="s">
        <v>483</v>
      </c>
      <c r="O32" s="259"/>
    </row>
    <row r="33" spans="1:15" ht="12.75">
      <c r="A33" s="268"/>
      <c r="B33" s="271"/>
      <c r="C33" s="331" t="s">
        <v>484</v>
      </c>
      <c r="D33" s="332"/>
      <c r="E33" s="272">
        <v>0</v>
      </c>
      <c r="F33" s="273"/>
      <c r="G33" s="274"/>
      <c r="H33" s="275"/>
      <c r="I33" s="269"/>
      <c r="J33" s="276"/>
      <c r="K33" s="269"/>
      <c r="M33" s="270" t="s">
        <v>484</v>
      </c>
      <c r="O33" s="259"/>
    </row>
    <row r="34" spans="1:15" ht="12.75">
      <c r="A34" s="268"/>
      <c r="B34" s="271"/>
      <c r="C34" s="331" t="s">
        <v>178</v>
      </c>
      <c r="D34" s="332"/>
      <c r="E34" s="272">
        <v>5</v>
      </c>
      <c r="F34" s="273"/>
      <c r="G34" s="274"/>
      <c r="H34" s="275"/>
      <c r="I34" s="269"/>
      <c r="J34" s="276"/>
      <c r="K34" s="269"/>
      <c r="M34" s="270">
        <v>5</v>
      </c>
      <c r="O34" s="259"/>
    </row>
    <row r="35" spans="1:80" ht="12.75">
      <c r="A35" s="260">
        <v>7</v>
      </c>
      <c r="B35" s="261" t="s">
        <v>485</v>
      </c>
      <c r="C35" s="262" t="s">
        <v>486</v>
      </c>
      <c r="D35" s="263" t="s">
        <v>174</v>
      </c>
      <c r="E35" s="264">
        <v>5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/>
      <c r="K35" s="267">
        <f>E35*J35</f>
        <v>0</v>
      </c>
      <c r="O35" s="259">
        <v>2</v>
      </c>
      <c r="AA35" s="232">
        <v>3</v>
      </c>
      <c r="AB35" s="232">
        <v>1</v>
      </c>
      <c r="AC35" s="232">
        <v>28661100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3</v>
      </c>
      <c r="CB35" s="259">
        <v>1</v>
      </c>
    </row>
    <row r="36" spans="1:15" ht="12.75">
      <c r="A36" s="268"/>
      <c r="B36" s="271"/>
      <c r="C36" s="331" t="s">
        <v>178</v>
      </c>
      <c r="D36" s="332"/>
      <c r="E36" s="272">
        <v>5</v>
      </c>
      <c r="F36" s="273"/>
      <c r="G36" s="274"/>
      <c r="H36" s="275"/>
      <c r="I36" s="269"/>
      <c r="J36" s="276"/>
      <c r="K36" s="269"/>
      <c r="M36" s="270">
        <v>5</v>
      </c>
      <c r="O36" s="259"/>
    </row>
    <row r="37" spans="1:80" ht="12.75">
      <c r="A37" s="260">
        <v>8</v>
      </c>
      <c r="B37" s="261" t="s">
        <v>487</v>
      </c>
      <c r="C37" s="262" t="s">
        <v>488</v>
      </c>
      <c r="D37" s="263" t="s">
        <v>174</v>
      </c>
      <c r="E37" s="264">
        <v>5</v>
      </c>
      <c r="F37" s="264">
        <v>0</v>
      </c>
      <c r="G37" s="265">
        <f>E37*F37</f>
        <v>0</v>
      </c>
      <c r="H37" s="266">
        <v>0.105</v>
      </c>
      <c r="I37" s="267">
        <f>E37*H37</f>
        <v>0.525</v>
      </c>
      <c r="J37" s="266"/>
      <c r="K37" s="267">
        <f>E37*J37</f>
        <v>0</v>
      </c>
      <c r="O37" s="259">
        <v>2</v>
      </c>
      <c r="AA37" s="232">
        <v>3</v>
      </c>
      <c r="AB37" s="232">
        <v>1</v>
      </c>
      <c r="AC37" s="232">
        <v>55340352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3</v>
      </c>
      <c r="CB37" s="259">
        <v>1</v>
      </c>
    </row>
    <row r="38" spans="1:15" ht="12.75">
      <c r="A38" s="268"/>
      <c r="B38" s="271"/>
      <c r="C38" s="331" t="s">
        <v>178</v>
      </c>
      <c r="D38" s="332"/>
      <c r="E38" s="272">
        <v>5</v>
      </c>
      <c r="F38" s="273"/>
      <c r="G38" s="274"/>
      <c r="H38" s="275"/>
      <c r="I38" s="269"/>
      <c r="J38" s="276"/>
      <c r="K38" s="269"/>
      <c r="M38" s="270">
        <v>5</v>
      </c>
      <c r="O38" s="259"/>
    </row>
    <row r="39" spans="1:80" ht="12.75">
      <c r="A39" s="260">
        <v>9</v>
      </c>
      <c r="B39" s="261" t="s">
        <v>489</v>
      </c>
      <c r="C39" s="262" t="s">
        <v>490</v>
      </c>
      <c r="D39" s="263" t="s">
        <v>174</v>
      </c>
      <c r="E39" s="264">
        <v>5</v>
      </c>
      <c r="F39" s="264">
        <v>0</v>
      </c>
      <c r="G39" s="265">
        <f>E39*F39</f>
        <v>0</v>
      </c>
      <c r="H39" s="266">
        <v>0.096</v>
      </c>
      <c r="I39" s="267">
        <f>E39*H39</f>
        <v>0.48</v>
      </c>
      <c r="J39" s="266"/>
      <c r="K39" s="267">
        <f>E39*J39</f>
        <v>0</v>
      </c>
      <c r="O39" s="259">
        <v>2</v>
      </c>
      <c r="AA39" s="232">
        <v>3</v>
      </c>
      <c r="AB39" s="232">
        <v>1</v>
      </c>
      <c r="AC39" s="232">
        <v>592238521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3</v>
      </c>
      <c r="CB39" s="259">
        <v>1</v>
      </c>
    </row>
    <row r="40" spans="1:15" ht="12.75">
      <c r="A40" s="268"/>
      <c r="B40" s="271"/>
      <c r="C40" s="331" t="s">
        <v>178</v>
      </c>
      <c r="D40" s="332"/>
      <c r="E40" s="272">
        <v>5</v>
      </c>
      <c r="F40" s="273"/>
      <c r="G40" s="274"/>
      <c r="H40" s="275"/>
      <c r="I40" s="269"/>
      <c r="J40" s="276"/>
      <c r="K40" s="269"/>
      <c r="M40" s="270">
        <v>5</v>
      </c>
      <c r="O40" s="259"/>
    </row>
    <row r="41" spans="1:80" ht="12.75">
      <c r="A41" s="260">
        <v>10</v>
      </c>
      <c r="B41" s="261" t="s">
        <v>491</v>
      </c>
      <c r="C41" s="262" t="s">
        <v>492</v>
      </c>
      <c r="D41" s="263" t="s">
        <v>174</v>
      </c>
      <c r="E41" s="264">
        <v>5</v>
      </c>
      <c r="F41" s="264">
        <v>0</v>
      </c>
      <c r="G41" s="265">
        <f>E41*F41</f>
        <v>0</v>
      </c>
      <c r="H41" s="266">
        <v>0.111</v>
      </c>
      <c r="I41" s="267">
        <f>E41*H41</f>
        <v>0.555</v>
      </c>
      <c r="J41" s="266"/>
      <c r="K41" s="267">
        <f>E41*J41</f>
        <v>0</v>
      </c>
      <c r="O41" s="259">
        <v>2</v>
      </c>
      <c r="AA41" s="232">
        <v>3</v>
      </c>
      <c r="AB41" s="232">
        <v>1</v>
      </c>
      <c r="AC41" s="232">
        <v>59223858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3</v>
      </c>
      <c r="CB41" s="259">
        <v>1</v>
      </c>
    </row>
    <row r="42" spans="1:15" ht="12.75">
      <c r="A42" s="268"/>
      <c r="B42" s="271"/>
      <c r="C42" s="331" t="s">
        <v>178</v>
      </c>
      <c r="D42" s="332"/>
      <c r="E42" s="272">
        <v>5</v>
      </c>
      <c r="F42" s="273"/>
      <c r="G42" s="274"/>
      <c r="H42" s="275"/>
      <c r="I42" s="269"/>
      <c r="J42" s="276"/>
      <c r="K42" s="269"/>
      <c r="M42" s="270">
        <v>5</v>
      </c>
      <c r="O42" s="259"/>
    </row>
    <row r="43" spans="1:80" ht="12.75">
      <c r="A43" s="260">
        <v>11</v>
      </c>
      <c r="B43" s="261" t="s">
        <v>493</v>
      </c>
      <c r="C43" s="262" t="s">
        <v>494</v>
      </c>
      <c r="D43" s="263" t="s">
        <v>174</v>
      </c>
      <c r="E43" s="264">
        <v>5</v>
      </c>
      <c r="F43" s="264">
        <v>0</v>
      </c>
      <c r="G43" s="265">
        <f>E43*F43</f>
        <v>0</v>
      </c>
      <c r="H43" s="266">
        <v>0.04</v>
      </c>
      <c r="I43" s="267">
        <f>E43*H43</f>
        <v>0.2</v>
      </c>
      <c r="J43" s="266"/>
      <c r="K43" s="267">
        <f>E43*J43</f>
        <v>0</v>
      </c>
      <c r="O43" s="259">
        <v>2</v>
      </c>
      <c r="AA43" s="232">
        <v>3</v>
      </c>
      <c r="AB43" s="232">
        <v>1</v>
      </c>
      <c r="AC43" s="232">
        <v>59223860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3</v>
      </c>
      <c r="CB43" s="259">
        <v>1</v>
      </c>
    </row>
    <row r="44" spans="1:15" ht="12.75">
      <c r="A44" s="268"/>
      <c r="B44" s="271"/>
      <c r="C44" s="331" t="s">
        <v>178</v>
      </c>
      <c r="D44" s="332"/>
      <c r="E44" s="272">
        <v>5</v>
      </c>
      <c r="F44" s="273"/>
      <c r="G44" s="274"/>
      <c r="H44" s="275"/>
      <c r="I44" s="269"/>
      <c r="J44" s="276"/>
      <c r="K44" s="269"/>
      <c r="M44" s="270">
        <v>5</v>
      </c>
      <c r="O44" s="259"/>
    </row>
    <row r="45" spans="1:57" ht="12.75">
      <c r="A45" s="277"/>
      <c r="B45" s="278" t="s">
        <v>101</v>
      </c>
      <c r="C45" s="279" t="s">
        <v>211</v>
      </c>
      <c r="D45" s="280"/>
      <c r="E45" s="281"/>
      <c r="F45" s="282"/>
      <c r="G45" s="283">
        <f>SUM(G12:G44)</f>
        <v>0</v>
      </c>
      <c r="H45" s="284"/>
      <c r="I45" s="285">
        <f>SUM(I12:I44)</f>
        <v>3.4645</v>
      </c>
      <c r="J45" s="284"/>
      <c r="K45" s="285">
        <f>SUM(K12:K44)</f>
        <v>0</v>
      </c>
      <c r="O45" s="259">
        <v>4</v>
      </c>
      <c r="BA45" s="286">
        <f>SUM(BA12:BA44)</f>
        <v>0</v>
      </c>
      <c r="BB45" s="286">
        <f>SUM(BB12:BB44)</f>
        <v>0</v>
      </c>
      <c r="BC45" s="286">
        <f>SUM(BC12:BC44)</f>
        <v>0</v>
      </c>
      <c r="BD45" s="286">
        <f>SUM(BD12:BD44)</f>
        <v>0</v>
      </c>
      <c r="BE45" s="286">
        <f>SUM(BE12:BE44)</f>
        <v>0</v>
      </c>
    </row>
    <row r="46" spans="1:15" ht="12.75">
      <c r="A46" s="249" t="s">
        <v>97</v>
      </c>
      <c r="B46" s="250" t="s">
        <v>278</v>
      </c>
      <c r="C46" s="251" t="s">
        <v>279</v>
      </c>
      <c r="D46" s="252"/>
      <c r="E46" s="253"/>
      <c r="F46" s="253"/>
      <c r="G46" s="254"/>
      <c r="H46" s="255"/>
      <c r="I46" s="256"/>
      <c r="J46" s="257"/>
      <c r="K46" s="258"/>
      <c r="O46" s="259">
        <v>1</v>
      </c>
    </row>
    <row r="47" spans="1:80" ht="12.75">
      <c r="A47" s="260">
        <v>12</v>
      </c>
      <c r="B47" s="261" t="s">
        <v>495</v>
      </c>
      <c r="C47" s="262" t="s">
        <v>496</v>
      </c>
      <c r="D47" s="263" t="s">
        <v>251</v>
      </c>
      <c r="E47" s="264">
        <v>4.2</v>
      </c>
      <c r="F47" s="264">
        <v>0</v>
      </c>
      <c r="G47" s="265">
        <f>E47*F47</f>
        <v>0</v>
      </c>
      <c r="H47" s="266">
        <v>0</v>
      </c>
      <c r="I47" s="267">
        <f>E47*H47</f>
        <v>0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2</v>
      </c>
      <c r="AC47" s="232">
        <v>2</v>
      </c>
      <c r="AZ47" s="232">
        <v>1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2</v>
      </c>
    </row>
    <row r="48" spans="1:15" ht="12.75">
      <c r="A48" s="268"/>
      <c r="B48" s="271"/>
      <c r="C48" s="331" t="s">
        <v>497</v>
      </c>
      <c r="D48" s="332"/>
      <c r="E48" s="272">
        <v>4.2</v>
      </c>
      <c r="F48" s="273"/>
      <c r="G48" s="274"/>
      <c r="H48" s="275"/>
      <c r="I48" s="269"/>
      <c r="J48" s="276"/>
      <c r="K48" s="269"/>
      <c r="M48" s="270" t="s">
        <v>497</v>
      </c>
      <c r="O48" s="259"/>
    </row>
    <row r="49" spans="1:57" ht="12.75">
      <c r="A49" s="277"/>
      <c r="B49" s="278" t="s">
        <v>101</v>
      </c>
      <c r="C49" s="279" t="s">
        <v>280</v>
      </c>
      <c r="D49" s="280"/>
      <c r="E49" s="281"/>
      <c r="F49" s="282"/>
      <c r="G49" s="283">
        <f>SUM(G46:G48)</f>
        <v>0</v>
      </c>
      <c r="H49" s="284"/>
      <c r="I49" s="285">
        <f>SUM(I46:I48)</f>
        <v>0</v>
      </c>
      <c r="J49" s="284"/>
      <c r="K49" s="285">
        <f>SUM(K46:K48)</f>
        <v>0</v>
      </c>
      <c r="O49" s="259">
        <v>4</v>
      </c>
      <c r="BA49" s="286">
        <f>SUM(BA46:BA48)</f>
        <v>0</v>
      </c>
      <c r="BB49" s="286">
        <f>SUM(BB46:BB48)</f>
        <v>0</v>
      </c>
      <c r="BC49" s="286">
        <f>SUM(BC46:BC48)</f>
        <v>0</v>
      </c>
      <c r="BD49" s="286">
        <f>SUM(BD46:BD48)</f>
        <v>0</v>
      </c>
      <c r="BE49" s="286">
        <f>SUM(BE46:BE48)</f>
        <v>0</v>
      </c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spans="1:7" ht="12.75">
      <c r="A73" s="276"/>
      <c r="B73" s="276"/>
      <c r="C73" s="276"/>
      <c r="D73" s="276"/>
      <c r="E73" s="276"/>
      <c r="F73" s="276"/>
      <c r="G73" s="276"/>
    </row>
    <row r="74" spans="1:7" ht="12.75">
      <c r="A74" s="276"/>
      <c r="B74" s="276"/>
      <c r="C74" s="276"/>
      <c r="D74" s="276"/>
      <c r="E74" s="276"/>
      <c r="F74" s="276"/>
      <c r="G74" s="276"/>
    </row>
    <row r="75" spans="1:7" ht="12.75">
      <c r="A75" s="276"/>
      <c r="B75" s="276"/>
      <c r="C75" s="276"/>
      <c r="D75" s="276"/>
      <c r="E75" s="276"/>
      <c r="F75" s="276"/>
      <c r="G75" s="276"/>
    </row>
    <row r="76" spans="1:7" ht="12.75">
      <c r="A76" s="276"/>
      <c r="B76" s="276"/>
      <c r="C76" s="276"/>
      <c r="D76" s="276"/>
      <c r="E76" s="276"/>
      <c r="F76" s="276"/>
      <c r="G76" s="276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ht="12.75">
      <c r="E93" s="232"/>
    </row>
    <row r="94" ht="12.75">
      <c r="E94" s="232"/>
    </row>
    <row r="95" ht="12.75">
      <c r="E95" s="232"/>
    </row>
    <row r="96" ht="12.75">
      <c r="E96" s="232"/>
    </row>
    <row r="97" ht="12.75">
      <c r="E97" s="232"/>
    </row>
    <row r="98" ht="12.75">
      <c r="E98" s="232"/>
    </row>
    <row r="99" ht="12.75">
      <c r="E99" s="232"/>
    </row>
    <row r="100" ht="12.75">
      <c r="E100" s="232"/>
    </row>
    <row r="101" ht="12.75">
      <c r="E101" s="232"/>
    </row>
    <row r="102" ht="12.75">
      <c r="E102" s="232"/>
    </row>
    <row r="103" ht="12.75">
      <c r="E103" s="232"/>
    </row>
    <row r="104" ht="12.75">
      <c r="E104" s="232"/>
    </row>
    <row r="105" ht="12.75">
      <c r="E105" s="232"/>
    </row>
    <row r="106" ht="12.75">
      <c r="E106" s="232"/>
    </row>
    <row r="107" ht="12.75">
      <c r="E107" s="232"/>
    </row>
    <row r="108" spans="1:2" ht="12.75">
      <c r="A108" s="287"/>
      <c r="B108" s="287"/>
    </row>
    <row r="109" spans="1:7" ht="12.75">
      <c r="A109" s="276"/>
      <c r="B109" s="276"/>
      <c r="C109" s="288"/>
      <c r="D109" s="288"/>
      <c r="E109" s="289"/>
      <c r="F109" s="288"/>
      <c r="G109" s="290"/>
    </row>
    <row r="110" spans="1:7" ht="12.75">
      <c r="A110" s="291"/>
      <c r="B110" s="291"/>
      <c r="C110" s="276"/>
      <c r="D110" s="276"/>
      <c r="E110" s="292"/>
      <c r="F110" s="276"/>
      <c r="G110" s="276"/>
    </row>
    <row r="111" spans="1:7" ht="12.75">
      <c r="A111" s="276"/>
      <c r="B111" s="276"/>
      <c r="C111" s="276"/>
      <c r="D111" s="276"/>
      <c r="E111" s="292"/>
      <c r="F111" s="276"/>
      <c r="G111" s="276"/>
    </row>
    <row r="112" spans="1:7" ht="12.75">
      <c r="A112" s="276"/>
      <c r="B112" s="276"/>
      <c r="C112" s="276"/>
      <c r="D112" s="276"/>
      <c r="E112" s="292"/>
      <c r="F112" s="276"/>
      <c r="G112" s="276"/>
    </row>
    <row r="113" spans="1:7" ht="12.75">
      <c r="A113" s="276"/>
      <c r="B113" s="276"/>
      <c r="C113" s="276"/>
      <c r="D113" s="276"/>
      <c r="E113" s="292"/>
      <c r="F113" s="276"/>
      <c r="G113" s="276"/>
    </row>
    <row r="114" spans="1:7" ht="12.75">
      <c r="A114" s="276"/>
      <c r="B114" s="276"/>
      <c r="C114" s="276"/>
      <c r="D114" s="276"/>
      <c r="E114" s="292"/>
      <c r="F114" s="276"/>
      <c r="G114" s="276"/>
    </row>
    <row r="115" spans="1:7" ht="12.75">
      <c r="A115" s="276"/>
      <c r="B115" s="276"/>
      <c r="C115" s="276"/>
      <c r="D115" s="276"/>
      <c r="E115" s="292"/>
      <c r="F115" s="276"/>
      <c r="G115" s="276"/>
    </row>
    <row r="116" spans="1:7" ht="12.75">
      <c r="A116" s="276"/>
      <c r="B116" s="276"/>
      <c r="C116" s="276"/>
      <c r="D116" s="276"/>
      <c r="E116" s="292"/>
      <c r="F116" s="276"/>
      <c r="G116" s="276"/>
    </row>
    <row r="117" spans="1:7" ht="12.75">
      <c r="A117" s="276"/>
      <c r="B117" s="276"/>
      <c r="C117" s="276"/>
      <c r="D117" s="276"/>
      <c r="E117" s="292"/>
      <c r="F117" s="276"/>
      <c r="G117" s="276"/>
    </row>
    <row r="118" spans="1:7" ht="12.75">
      <c r="A118" s="276"/>
      <c r="B118" s="276"/>
      <c r="C118" s="276"/>
      <c r="D118" s="276"/>
      <c r="E118" s="292"/>
      <c r="F118" s="276"/>
      <c r="G118" s="276"/>
    </row>
    <row r="119" spans="1:7" ht="12.75">
      <c r="A119" s="276"/>
      <c r="B119" s="276"/>
      <c r="C119" s="276"/>
      <c r="D119" s="276"/>
      <c r="E119" s="292"/>
      <c r="F119" s="276"/>
      <c r="G119" s="276"/>
    </row>
    <row r="120" spans="1:7" ht="12.75">
      <c r="A120" s="276"/>
      <c r="B120" s="276"/>
      <c r="C120" s="276"/>
      <c r="D120" s="276"/>
      <c r="E120" s="292"/>
      <c r="F120" s="276"/>
      <c r="G120" s="276"/>
    </row>
    <row r="121" spans="1:7" ht="12.75">
      <c r="A121" s="276"/>
      <c r="B121" s="276"/>
      <c r="C121" s="276"/>
      <c r="D121" s="276"/>
      <c r="E121" s="292"/>
      <c r="F121" s="276"/>
      <c r="G121" s="276"/>
    </row>
    <row r="122" spans="1:7" ht="12.75">
      <c r="A122" s="276"/>
      <c r="B122" s="276"/>
      <c r="C122" s="276"/>
      <c r="D122" s="276"/>
      <c r="E122" s="292"/>
      <c r="F122" s="276"/>
      <c r="G122" s="276"/>
    </row>
  </sheetData>
  <mergeCells count="29">
    <mergeCell ref="C10:D10"/>
    <mergeCell ref="A1:G1"/>
    <mergeCell ref="A3:B3"/>
    <mergeCell ref="A4:B4"/>
    <mergeCell ref="E4:G4"/>
    <mergeCell ref="C9:D9"/>
    <mergeCell ref="C31:D31"/>
    <mergeCell ref="C14:D14"/>
    <mergeCell ref="C15:D15"/>
    <mergeCell ref="C16:D16"/>
    <mergeCell ref="C17:D17"/>
    <mergeCell ref="C19:D19"/>
    <mergeCell ref="C20:D20"/>
    <mergeCell ref="C21:D21"/>
    <mergeCell ref="C23:D23"/>
    <mergeCell ref="C24:D24"/>
    <mergeCell ref="C25:D25"/>
    <mergeCell ref="C26:D26"/>
    <mergeCell ref="C28:D28"/>
    <mergeCell ref="C29:D29"/>
    <mergeCell ref="C42:D42"/>
    <mergeCell ref="C44:D44"/>
    <mergeCell ref="C48:D48"/>
    <mergeCell ref="C32:D32"/>
    <mergeCell ref="C33:D33"/>
    <mergeCell ref="C34:D34"/>
    <mergeCell ref="C36:D36"/>
    <mergeCell ref="C38:D38"/>
    <mergeCell ref="C40:D40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500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499</v>
      </c>
      <c r="B5" s="110"/>
      <c r="C5" s="111" t="s">
        <v>500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 t="s">
        <v>126</v>
      </c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 t="s">
        <v>125</v>
      </c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 t="s">
        <v>124</v>
      </c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'SO 05 1 Rek'!E12</f>
        <v>0</v>
      </c>
      <c r="D15" s="149" t="str">
        <f>'SO 05 1 Rek'!A17</f>
        <v>Ztížené výrobní podmínky</v>
      </c>
      <c r="E15" s="150"/>
      <c r="F15" s="151"/>
      <c r="G15" s="148">
        <f>'SO 05 1 Rek'!I17</f>
        <v>0</v>
      </c>
    </row>
    <row r="16" spans="1:7" ht="15.95" customHeight="1">
      <c r="A16" s="146" t="s">
        <v>52</v>
      </c>
      <c r="B16" s="147" t="s">
        <v>53</v>
      </c>
      <c r="C16" s="148">
        <f>'SO 05 1 Rek'!F12</f>
        <v>0</v>
      </c>
      <c r="D16" s="101" t="str">
        <f>'SO 05 1 Rek'!A18</f>
        <v>Oborová přirážka</v>
      </c>
      <c r="E16" s="152"/>
      <c r="F16" s="153"/>
      <c r="G16" s="148">
        <f>'SO 05 1 Rek'!I18</f>
        <v>0</v>
      </c>
    </row>
    <row r="17" spans="1:7" ht="15.95" customHeight="1">
      <c r="A17" s="146" t="s">
        <v>54</v>
      </c>
      <c r="B17" s="147" t="s">
        <v>55</v>
      </c>
      <c r="C17" s="148">
        <f>'SO 05 1 Rek'!H12</f>
        <v>0</v>
      </c>
      <c r="D17" s="101" t="str">
        <f>'SO 05 1 Rek'!A19</f>
        <v>Přesun stavebních kapacit</v>
      </c>
      <c r="E17" s="152"/>
      <c r="F17" s="153"/>
      <c r="G17" s="148">
        <f>'SO 05 1 Rek'!I19</f>
        <v>0</v>
      </c>
    </row>
    <row r="18" spans="1:7" ht="15.95" customHeight="1">
      <c r="A18" s="154" t="s">
        <v>56</v>
      </c>
      <c r="B18" s="155" t="s">
        <v>57</v>
      </c>
      <c r="C18" s="148">
        <f>'SO 05 1 Rek'!G12</f>
        <v>0</v>
      </c>
      <c r="D18" s="101" t="str">
        <f>'SO 05 1 Rek'!A20</f>
        <v>Mimostaveništní doprava</v>
      </c>
      <c r="E18" s="152"/>
      <c r="F18" s="153"/>
      <c r="G18" s="148">
        <f>'SO 05 1 Rek'!I20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05 1 Rek'!A21</f>
        <v>Zařízení staveniště</v>
      </c>
      <c r="E19" s="152"/>
      <c r="F19" s="153"/>
      <c r="G19" s="148">
        <f>'SO 05 1 Rek'!I21</f>
        <v>0</v>
      </c>
    </row>
    <row r="20" spans="1:7" ht="15.95" customHeight="1">
      <c r="A20" s="156"/>
      <c r="B20" s="147"/>
      <c r="C20" s="148"/>
      <c r="D20" s="101" t="str">
        <f>'SO 05 1 Rek'!A22</f>
        <v>Provoz investora</v>
      </c>
      <c r="E20" s="152"/>
      <c r="F20" s="153"/>
      <c r="G20" s="148">
        <f>'SO 05 1 Rek'!I22</f>
        <v>0</v>
      </c>
    </row>
    <row r="21" spans="1:7" ht="15.95" customHeight="1">
      <c r="A21" s="156" t="s">
        <v>29</v>
      </c>
      <c r="B21" s="147"/>
      <c r="C21" s="148">
        <f>'SO 05 1 Rek'!I12</f>
        <v>0</v>
      </c>
      <c r="D21" s="101" t="str">
        <f>'SO 05 1 Rek'!A23</f>
        <v>Kompletační činnost (IČD)</v>
      </c>
      <c r="E21" s="152"/>
      <c r="F21" s="153"/>
      <c r="G21" s="148">
        <f>'SO 05 1 Rek'!I23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05 1 Rek'!H25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501</v>
      </c>
      <c r="D2" s="193"/>
      <c r="E2" s="194"/>
      <c r="F2" s="193"/>
      <c r="G2" s="321" t="s">
        <v>500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05 1 Pol'!B7</f>
        <v>1</v>
      </c>
      <c r="B7" s="62" t="str">
        <f>'SO 05 1 Pol'!C7</f>
        <v>Zemní práce</v>
      </c>
      <c r="D7" s="204"/>
      <c r="E7" s="294">
        <f>'SO 05 1 Pol'!BA27</f>
        <v>0</v>
      </c>
      <c r="F7" s="295">
        <f>'SO 05 1 Pol'!BB27</f>
        <v>0</v>
      </c>
      <c r="G7" s="295">
        <f>'SO 05 1 Pol'!BC27</f>
        <v>0</v>
      </c>
      <c r="H7" s="295">
        <f>'SO 05 1 Pol'!BD27</f>
        <v>0</v>
      </c>
      <c r="I7" s="296">
        <f>'SO 05 1 Pol'!BE27</f>
        <v>0</v>
      </c>
    </row>
    <row r="8" spans="1:9" s="127" customFormat="1" ht="12.75">
      <c r="A8" s="293" t="str">
        <f>'SO 05 1 Pol'!B28</f>
        <v>5</v>
      </c>
      <c r="B8" s="62" t="str">
        <f>'SO 05 1 Pol'!C28</f>
        <v>Komunikace</v>
      </c>
      <c r="D8" s="204"/>
      <c r="E8" s="294">
        <f>'SO 05 1 Pol'!BA76</f>
        <v>0</v>
      </c>
      <c r="F8" s="295">
        <f>'SO 05 1 Pol'!BB76</f>
        <v>0</v>
      </c>
      <c r="G8" s="295">
        <f>'SO 05 1 Pol'!BC76</f>
        <v>0</v>
      </c>
      <c r="H8" s="295">
        <f>'SO 05 1 Pol'!BD76</f>
        <v>0</v>
      </c>
      <c r="I8" s="296">
        <f>'SO 05 1 Pol'!BE76</f>
        <v>0</v>
      </c>
    </row>
    <row r="9" spans="1:9" s="127" customFormat="1" ht="12.75">
      <c r="A9" s="293" t="str">
        <f>'SO 05 1 Pol'!B77</f>
        <v>91</v>
      </c>
      <c r="B9" s="62" t="str">
        <f>'SO 05 1 Pol'!C77</f>
        <v>Doplňující práce na komunikaci</v>
      </c>
      <c r="D9" s="204"/>
      <c r="E9" s="294">
        <f>'SO 05 1 Pol'!BA88</f>
        <v>0</v>
      </c>
      <c r="F9" s="295">
        <f>'SO 05 1 Pol'!BB88</f>
        <v>0</v>
      </c>
      <c r="G9" s="295">
        <f>'SO 05 1 Pol'!BC88</f>
        <v>0</v>
      </c>
      <c r="H9" s="295">
        <f>'SO 05 1 Pol'!BD88</f>
        <v>0</v>
      </c>
      <c r="I9" s="296">
        <f>'SO 05 1 Pol'!BE88</f>
        <v>0</v>
      </c>
    </row>
    <row r="10" spans="1:9" s="127" customFormat="1" ht="12.75">
      <c r="A10" s="293" t="str">
        <f>'SO 05 1 Pol'!B89</f>
        <v>97</v>
      </c>
      <c r="B10" s="62" t="str">
        <f>'SO 05 1 Pol'!C89</f>
        <v>Prorážení otvorů</v>
      </c>
      <c r="D10" s="204"/>
      <c r="E10" s="294">
        <f>'SO 05 1 Pol'!BA103</f>
        <v>0</v>
      </c>
      <c r="F10" s="295">
        <f>'SO 05 1 Pol'!BB103</f>
        <v>0</v>
      </c>
      <c r="G10" s="295">
        <f>'SO 05 1 Pol'!BC103</f>
        <v>0</v>
      </c>
      <c r="H10" s="295">
        <f>'SO 05 1 Pol'!BD103</f>
        <v>0</v>
      </c>
      <c r="I10" s="296">
        <f>'SO 05 1 Pol'!BE103</f>
        <v>0</v>
      </c>
    </row>
    <row r="11" spans="1:9" s="127" customFormat="1" ht="13.5" thickBot="1">
      <c r="A11" s="293" t="str">
        <f>'SO 05 1 Pol'!B104</f>
        <v>99</v>
      </c>
      <c r="B11" s="62" t="str">
        <f>'SO 05 1 Pol'!C104</f>
        <v>Staveništní přesun hmot</v>
      </c>
      <c r="D11" s="204"/>
      <c r="E11" s="294">
        <f>'SO 05 1 Pol'!BA110</f>
        <v>0</v>
      </c>
      <c r="F11" s="295">
        <f>'SO 05 1 Pol'!BB110</f>
        <v>0</v>
      </c>
      <c r="G11" s="295">
        <f>'SO 05 1 Pol'!BC110</f>
        <v>0</v>
      </c>
      <c r="H11" s="295">
        <f>'SO 05 1 Pol'!BD110</f>
        <v>0</v>
      </c>
      <c r="I11" s="296">
        <f>'SO 05 1 Pol'!BE110</f>
        <v>0</v>
      </c>
    </row>
    <row r="12" spans="1:9" s="14" customFormat="1" ht="13.5" thickBot="1">
      <c r="A12" s="205"/>
      <c r="B12" s="206" t="s">
        <v>79</v>
      </c>
      <c r="C12" s="206"/>
      <c r="D12" s="207"/>
      <c r="E12" s="208">
        <f>SUM(E7:E11)</f>
        <v>0</v>
      </c>
      <c r="F12" s="209">
        <f>SUM(F7:F11)</f>
        <v>0</v>
      </c>
      <c r="G12" s="209">
        <f>SUM(G7:G11)</f>
        <v>0</v>
      </c>
      <c r="H12" s="209">
        <f>SUM(H7:H11)</f>
        <v>0</v>
      </c>
      <c r="I12" s="210">
        <f>SUM(I7:I11)</f>
        <v>0</v>
      </c>
    </row>
    <row r="13" spans="1:9" ht="12.7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57" ht="19.5" customHeight="1">
      <c r="A14" s="196" t="s">
        <v>80</v>
      </c>
      <c r="B14" s="196"/>
      <c r="C14" s="196"/>
      <c r="D14" s="196"/>
      <c r="E14" s="196"/>
      <c r="F14" s="196"/>
      <c r="G14" s="211"/>
      <c r="H14" s="196"/>
      <c r="I14" s="196"/>
      <c r="BA14" s="133"/>
      <c r="BB14" s="133"/>
      <c r="BC14" s="133"/>
      <c r="BD14" s="133"/>
      <c r="BE14" s="133"/>
    </row>
    <row r="15" ht="13.5" thickBot="1"/>
    <row r="16" spans="1:9" ht="12.75">
      <c r="A16" s="162" t="s">
        <v>81</v>
      </c>
      <c r="B16" s="163"/>
      <c r="C16" s="163"/>
      <c r="D16" s="212"/>
      <c r="E16" s="213" t="s">
        <v>82</v>
      </c>
      <c r="F16" s="214" t="s">
        <v>12</v>
      </c>
      <c r="G16" s="215" t="s">
        <v>83</v>
      </c>
      <c r="H16" s="216"/>
      <c r="I16" s="217" t="s">
        <v>82</v>
      </c>
    </row>
    <row r="17" spans="1:53" ht="12.75">
      <c r="A17" s="156" t="s">
        <v>116</v>
      </c>
      <c r="B17" s="147"/>
      <c r="C17" s="147"/>
      <c r="D17" s="218"/>
      <c r="E17" s="219"/>
      <c r="F17" s="220"/>
      <c r="G17" s="221">
        <v>0</v>
      </c>
      <c r="H17" s="222"/>
      <c r="I17" s="223">
        <f aca="true" t="shared" si="0" ref="I17:I24">E17+F17*G17/100</f>
        <v>0</v>
      </c>
      <c r="BA17" s="1">
        <v>0</v>
      </c>
    </row>
    <row r="18" spans="1:53" ht="12.75">
      <c r="A18" s="156" t="s">
        <v>117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156" t="s">
        <v>118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0</v>
      </c>
    </row>
    <row r="20" spans="1:53" ht="12.75">
      <c r="A20" s="156" t="s">
        <v>119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0</v>
      </c>
    </row>
    <row r="21" spans="1:53" ht="12.75">
      <c r="A21" s="156" t="s">
        <v>120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1</v>
      </c>
    </row>
    <row r="22" spans="1:53" ht="12.75">
      <c r="A22" s="156" t="s">
        <v>121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1</v>
      </c>
    </row>
    <row r="23" spans="1:53" ht="12.75">
      <c r="A23" s="156" t="s">
        <v>122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2</v>
      </c>
    </row>
    <row r="24" spans="1:53" ht="12.75">
      <c r="A24" s="156" t="s">
        <v>123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2</v>
      </c>
    </row>
    <row r="25" spans="1:9" ht="13.5" thickBot="1">
      <c r="A25" s="224"/>
      <c r="B25" s="225" t="s">
        <v>84</v>
      </c>
      <c r="C25" s="226"/>
      <c r="D25" s="227"/>
      <c r="E25" s="228"/>
      <c r="F25" s="229"/>
      <c r="G25" s="229"/>
      <c r="H25" s="324">
        <f>SUM(I17:I24)</f>
        <v>0</v>
      </c>
      <c r="I25" s="325"/>
    </row>
    <row r="27" spans="2:9" ht="12.75">
      <c r="B27" s="14"/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3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customWidth="1"/>
    <col min="9" max="9" width="11.625" style="232" customWidth="1"/>
    <col min="10" max="10" width="10.00390625" style="232" customWidth="1"/>
    <col min="11" max="11" width="9.25390625" style="232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6" t="s">
        <v>103</v>
      </c>
      <c r="B1" s="326"/>
      <c r="C1" s="326"/>
      <c r="D1" s="326"/>
      <c r="E1" s="326"/>
      <c r="F1" s="326"/>
      <c r="G1" s="326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106</v>
      </c>
      <c r="D3" s="236"/>
      <c r="E3" s="237" t="s">
        <v>85</v>
      </c>
      <c r="F3" s="238" t="str">
        <f>'SO 05 1 Rek'!H1</f>
        <v>1</v>
      </c>
      <c r="G3" s="239"/>
    </row>
    <row r="4" spans="1:7" ht="13.5" thickBot="1">
      <c r="A4" s="327" t="s">
        <v>76</v>
      </c>
      <c r="B4" s="320"/>
      <c r="C4" s="192" t="s">
        <v>501</v>
      </c>
      <c r="D4" s="240"/>
      <c r="E4" s="328" t="str">
        <f>'SO 05 1 Rek'!G2</f>
        <v>Dopravní připojení pozemku p.č. 305/1</v>
      </c>
      <c r="F4" s="329"/>
      <c r="G4" s="330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293</v>
      </c>
      <c r="C8" s="262" t="s">
        <v>294</v>
      </c>
      <c r="D8" s="263" t="s">
        <v>134</v>
      </c>
      <c r="E8" s="264">
        <v>22.2798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-0.225</v>
      </c>
      <c r="K8" s="267">
        <f>E8*J8</f>
        <v>-5.012955000000001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1" t="s">
        <v>502</v>
      </c>
      <c r="D9" s="332"/>
      <c r="E9" s="272">
        <v>0</v>
      </c>
      <c r="F9" s="273"/>
      <c r="G9" s="274"/>
      <c r="H9" s="275"/>
      <c r="I9" s="269"/>
      <c r="J9" s="276"/>
      <c r="K9" s="269"/>
      <c r="M9" s="270" t="s">
        <v>502</v>
      </c>
      <c r="O9" s="259"/>
    </row>
    <row r="10" spans="1:15" ht="12.75">
      <c r="A10" s="268"/>
      <c r="B10" s="271"/>
      <c r="C10" s="331" t="s">
        <v>503</v>
      </c>
      <c r="D10" s="332"/>
      <c r="E10" s="272">
        <v>0</v>
      </c>
      <c r="F10" s="273"/>
      <c r="G10" s="274"/>
      <c r="H10" s="275"/>
      <c r="I10" s="269"/>
      <c r="J10" s="276"/>
      <c r="K10" s="269"/>
      <c r="M10" s="270" t="s">
        <v>503</v>
      </c>
      <c r="O10" s="259"/>
    </row>
    <row r="11" spans="1:15" ht="12.75">
      <c r="A11" s="268"/>
      <c r="B11" s="271"/>
      <c r="C11" s="331" t="s">
        <v>504</v>
      </c>
      <c r="D11" s="332"/>
      <c r="E11" s="272">
        <v>12.78</v>
      </c>
      <c r="F11" s="273"/>
      <c r="G11" s="274"/>
      <c r="H11" s="275"/>
      <c r="I11" s="269"/>
      <c r="J11" s="276"/>
      <c r="K11" s="269"/>
      <c r="M11" s="270" t="s">
        <v>504</v>
      </c>
      <c r="O11" s="259"/>
    </row>
    <row r="12" spans="1:15" ht="12.75">
      <c r="A12" s="268"/>
      <c r="B12" s="271"/>
      <c r="C12" s="331" t="s">
        <v>505</v>
      </c>
      <c r="D12" s="332"/>
      <c r="E12" s="272">
        <v>0</v>
      </c>
      <c r="F12" s="273"/>
      <c r="G12" s="274"/>
      <c r="H12" s="275"/>
      <c r="I12" s="269"/>
      <c r="J12" s="276"/>
      <c r="K12" s="269"/>
      <c r="M12" s="270" t="s">
        <v>505</v>
      </c>
      <c r="O12" s="259"/>
    </row>
    <row r="13" spans="1:15" ht="12.75">
      <c r="A13" s="268"/>
      <c r="B13" s="271"/>
      <c r="C13" s="331" t="s">
        <v>506</v>
      </c>
      <c r="D13" s="332"/>
      <c r="E13" s="272">
        <v>9.4998</v>
      </c>
      <c r="F13" s="273"/>
      <c r="G13" s="274"/>
      <c r="H13" s="275"/>
      <c r="I13" s="269"/>
      <c r="J13" s="276"/>
      <c r="K13" s="269"/>
      <c r="M13" s="270" t="s">
        <v>506</v>
      </c>
      <c r="O13" s="259"/>
    </row>
    <row r="14" spans="1:80" ht="12.75">
      <c r="A14" s="260">
        <v>2</v>
      </c>
      <c r="B14" s="261" t="s">
        <v>296</v>
      </c>
      <c r="C14" s="262" t="s">
        <v>507</v>
      </c>
      <c r="D14" s="263" t="s">
        <v>134</v>
      </c>
      <c r="E14" s="264">
        <v>22.2798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-0.235</v>
      </c>
      <c r="K14" s="267">
        <f>E14*J14</f>
        <v>-5.235753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15" ht="12.75">
      <c r="A15" s="268"/>
      <c r="B15" s="271"/>
      <c r="C15" s="331" t="s">
        <v>508</v>
      </c>
      <c r="D15" s="332"/>
      <c r="E15" s="272">
        <v>0</v>
      </c>
      <c r="F15" s="273"/>
      <c r="G15" s="274"/>
      <c r="H15" s="275"/>
      <c r="I15" s="269"/>
      <c r="J15" s="276"/>
      <c r="K15" s="269"/>
      <c r="M15" s="270" t="s">
        <v>508</v>
      </c>
      <c r="O15" s="259"/>
    </row>
    <row r="16" spans="1:15" ht="12.75">
      <c r="A16" s="268"/>
      <c r="B16" s="271"/>
      <c r="C16" s="331" t="s">
        <v>504</v>
      </c>
      <c r="D16" s="332"/>
      <c r="E16" s="272">
        <v>12.78</v>
      </c>
      <c r="F16" s="273"/>
      <c r="G16" s="274"/>
      <c r="H16" s="275"/>
      <c r="I16" s="269"/>
      <c r="J16" s="276"/>
      <c r="K16" s="269"/>
      <c r="M16" s="270" t="s">
        <v>504</v>
      </c>
      <c r="O16" s="259"/>
    </row>
    <row r="17" spans="1:15" ht="12.75">
      <c r="A17" s="268"/>
      <c r="B17" s="271"/>
      <c r="C17" s="331" t="s">
        <v>505</v>
      </c>
      <c r="D17" s="332"/>
      <c r="E17" s="272">
        <v>0</v>
      </c>
      <c r="F17" s="273"/>
      <c r="G17" s="274"/>
      <c r="H17" s="275"/>
      <c r="I17" s="269"/>
      <c r="J17" s="276"/>
      <c r="K17" s="269"/>
      <c r="M17" s="270" t="s">
        <v>505</v>
      </c>
      <c r="O17" s="259"/>
    </row>
    <row r="18" spans="1:15" ht="12.75">
      <c r="A18" s="268"/>
      <c r="B18" s="271"/>
      <c r="C18" s="331" t="s">
        <v>506</v>
      </c>
      <c r="D18" s="332"/>
      <c r="E18" s="272">
        <v>9.4998</v>
      </c>
      <c r="F18" s="273"/>
      <c r="G18" s="274"/>
      <c r="H18" s="275"/>
      <c r="I18" s="269"/>
      <c r="J18" s="276"/>
      <c r="K18" s="269"/>
      <c r="M18" s="270" t="s">
        <v>506</v>
      </c>
      <c r="O18" s="259"/>
    </row>
    <row r="19" spans="1:80" ht="12.75">
      <c r="A19" s="260">
        <v>3</v>
      </c>
      <c r="B19" s="261" t="s">
        <v>315</v>
      </c>
      <c r="C19" s="262" t="s">
        <v>316</v>
      </c>
      <c r="D19" s="263" t="s">
        <v>166</v>
      </c>
      <c r="E19" s="264">
        <v>4.0887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31" t="s">
        <v>509</v>
      </c>
      <c r="D20" s="332"/>
      <c r="E20" s="272">
        <v>0</v>
      </c>
      <c r="F20" s="273"/>
      <c r="G20" s="274"/>
      <c r="H20" s="275"/>
      <c r="I20" s="269"/>
      <c r="J20" s="276"/>
      <c r="K20" s="269"/>
      <c r="M20" s="270" t="s">
        <v>509</v>
      </c>
      <c r="O20" s="259"/>
    </row>
    <row r="21" spans="1:15" ht="12.75">
      <c r="A21" s="268"/>
      <c r="B21" s="271"/>
      <c r="C21" s="331" t="s">
        <v>510</v>
      </c>
      <c r="D21" s="332"/>
      <c r="E21" s="272">
        <v>4.0887</v>
      </c>
      <c r="F21" s="273"/>
      <c r="G21" s="274"/>
      <c r="H21" s="275"/>
      <c r="I21" s="269"/>
      <c r="J21" s="276"/>
      <c r="K21" s="269"/>
      <c r="M21" s="270" t="s">
        <v>510</v>
      </c>
      <c r="O21" s="259"/>
    </row>
    <row r="22" spans="1:80" ht="12.75">
      <c r="A22" s="260">
        <v>4</v>
      </c>
      <c r="B22" s="261" t="s">
        <v>170</v>
      </c>
      <c r="C22" s="262" t="s">
        <v>171</v>
      </c>
      <c r="D22" s="263" t="s">
        <v>134</v>
      </c>
      <c r="E22" s="264">
        <v>22.2798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15" ht="12.75">
      <c r="A23" s="268"/>
      <c r="B23" s="271"/>
      <c r="C23" s="331" t="s">
        <v>511</v>
      </c>
      <c r="D23" s="332"/>
      <c r="E23" s="272">
        <v>22.2798</v>
      </c>
      <c r="F23" s="273"/>
      <c r="G23" s="274"/>
      <c r="H23" s="275"/>
      <c r="I23" s="269"/>
      <c r="J23" s="276"/>
      <c r="K23" s="269"/>
      <c r="M23" s="270" t="s">
        <v>511</v>
      </c>
      <c r="O23" s="259"/>
    </row>
    <row r="24" spans="1:80" ht="12.75">
      <c r="A24" s="260">
        <v>5</v>
      </c>
      <c r="B24" s="261" t="s">
        <v>98</v>
      </c>
      <c r="C24" s="262" t="s">
        <v>173</v>
      </c>
      <c r="D24" s="263" t="s">
        <v>174</v>
      </c>
      <c r="E24" s="264">
        <v>1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/>
      <c r="K24" s="267">
        <f>E24*J24</f>
        <v>0</v>
      </c>
      <c r="O24" s="259">
        <v>2</v>
      </c>
      <c r="AA24" s="232">
        <v>12</v>
      </c>
      <c r="AB24" s="232">
        <v>0</v>
      </c>
      <c r="AC24" s="232">
        <v>17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12</v>
      </c>
      <c r="CB24" s="259">
        <v>0</v>
      </c>
    </row>
    <row r="25" spans="1:15" ht="12.75">
      <c r="A25" s="268"/>
      <c r="B25" s="271"/>
      <c r="C25" s="331" t="s">
        <v>512</v>
      </c>
      <c r="D25" s="332"/>
      <c r="E25" s="272">
        <v>0</v>
      </c>
      <c r="F25" s="273"/>
      <c r="G25" s="274"/>
      <c r="H25" s="275"/>
      <c r="I25" s="269"/>
      <c r="J25" s="276"/>
      <c r="K25" s="269"/>
      <c r="M25" s="270" t="s">
        <v>512</v>
      </c>
      <c r="O25" s="259"/>
    </row>
    <row r="26" spans="1:15" ht="12.75">
      <c r="A26" s="268"/>
      <c r="B26" s="271"/>
      <c r="C26" s="331" t="s">
        <v>98</v>
      </c>
      <c r="D26" s="332"/>
      <c r="E26" s="272">
        <v>1</v>
      </c>
      <c r="F26" s="273"/>
      <c r="G26" s="274"/>
      <c r="H26" s="275"/>
      <c r="I26" s="269"/>
      <c r="J26" s="276"/>
      <c r="K26" s="269"/>
      <c r="M26" s="270">
        <v>1</v>
      </c>
      <c r="O26" s="259"/>
    </row>
    <row r="27" spans="1:57" ht="12.75">
      <c r="A27" s="277"/>
      <c r="B27" s="278" t="s">
        <v>101</v>
      </c>
      <c r="C27" s="279" t="s">
        <v>131</v>
      </c>
      <c r="D27" s="280"/>
      <c r="E27" s="281"/>
      <c r="F27" s="282"/>
      <c r="G27" s="283">
        <f>SUM(G7:G26)</f>
        <v>0</v>
      </c>
      <c r="H27" s="284"/>
      <c r="I27" s="285">
        <f>SUM(I7:I26)</f>
        <v>0</v>
      </c>
      <c r="J27" s="284"/>
      <c r="K27" s="285">
        <f>SUM(K7:K26)</f>
        <v>-10.248708</v>
      </c>
      <c r="O27" s="259">
        <v>4</v>
      </c>
      <c r="BA27" s="286">
        <f>SUM(BA7:BA26)</f>
        <v>0</v>
      </c>
      <c r="BB27" s="286">
        <f>SUM(BB7:BB26)</f>
        <v>0</v>
      </c>
      <c r="BC27" s="286">
        <f>SUM(BC7:BC26)</f>
        <v>0</v>
      </c>
      <c r="BD27" s="286">
        <f>SUM(BD7:BD26)</f>
        <v>0</v>
      </c>
      <c r="BE27" s="286">
        <f>SUM(BE7:BE26)</f>
        <v>0</v>
      </c>
    </row>
    <row r="28" spans="1:15" ht="12.75">
      <c r="A28" s="249" t="s">
        <v>97</v>
      </c>
      <c r="B28" s="250" t="s">
        <v>178</v>
      </c>
      <c r="C28" s="251" t="s">
        <v>129</v>
      </c>
      <c r="D28" s="252"/>
      <c r="E28" s="253"/>
      <c r="F28" s="253"/>
      <c r="G28" s="254"/>
      <c r="H28" s="255"/>
      <c r="I28" s="256"/>
      <c r="J28" s="257"/>
      <c r="K28" s="258"/>
      <c r="O28" s="259">
        <v>1</v>
      </c>
    </row>
    <row r="29" spans="1:80" ht="22.5">
      <c r="A29" s="260">
        <v>6</v>
      </c>
      <c r="B29" s="261" t="s">
        <v>513</v>
      </c>
      <c r="C29" s="262" t="s">
        <v>514</v>
      </c>
      <c r="D29" s="263" t="s">
        <v>134</v>
      </c>
      <c r="E29" s="264">
        <v>14.1</v>
      </c>
      <c r="F29" s="264">
        <v>0</v>
      </c>
      <c r="G29" s="265">
        <f>E29*F29</f>
        <v>0</v>
      </c>
      <c r="H29" s="266">
        <v>0.38625</v>
      </c>
      <c r="I29" s="267">
        <f>E29*H29</f>
        <v>5.446124999999999</v>
      </c>
      <c r="J29" s="266">
        <v>0</v>
      </c>
      <c r="K29" s="267">
        <f>E29*J29</f>
        <v>0</v>
      </c>
      <c r="O29" s="259">
        <v>2</v>
      </c>
      <c r="AA29" s="232">
        <v>1</v>
      </c>
      <c r="AB29" s="232">
        <v>1</v>
      </c>
      <c r="AC29" s="232">
        <v>1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</v>
      </c>
      <c r="CB29" s="259">
        <v>1</v>
      </c>
    </row>
    <row r="30" spans="1:15" ht="12.75">
      <c r="A30" s="268"/>
      <c r="B30" s="271"/>
      <c r="C30" s="331" t="s">
        <v>515</v>
      </c>
      <c r="D30" s="332"/>
      <c r="E30" s="272">
        <v>0</v>
      </c>
      <c r="F30" s="273"/>
      <c r="G30" s="274"/>
      <c r="H30" s="275"/>
      <c r="I30" s="269"/>
      <c r="J30" s="276"/>
      <c r="K30" s="269"/>
      <c r="M30" s="270" t="s">
        <v>515</v>
      </c>
      <c r="O30" s="259"/>
    </row>
    <row r="31" spans="1:15" ht="12.75">
      <c r="A31" s="268"/>
      <c r="B31" s="271"/>
      <c r="C31" s="331" t="s">
        <v>516</v>
      </c>
      <c r="D31" s="332"/>
      <c r="E31" s="272">
        <v>0</v>
      </c>
      <c r="F31" s="273"/>
      <c r="G31" s="274"/>
      <c r="H31" s="275"/>
      <c r="I31" s="269"/>
      <c r="J31" s="276"/>
      <c r="K31" s="269"/>
      <c r="M31" s="270" t="s">
        <v>516</v>
      </c>
      <c r="O31" s="259"/>
    </row>
    <row r="32" spans="1:15" ht="12.75">
      <c r="A32" s="268"/>
      <c r="B32" s="271"/>
      <c r="C32" s="331" t="s">
        <v>517</v>
      </c>
      <c r="D32" s="332"/>
      <c r="E32" s="272">
        <v>12</v>
      </c>
      <c r="F32" s="273"/>
      <c r="G32" s="274"/>
      <c r="H32" s="275"/>
      <c r="I32" s="269"/>
      <c r="J32" s="276"/>
      <c r="K32" s="269"/>
      <c r="M32" s="270" t="s">
        <v>517</v>
      </c>
      <c r="O32" s="259"/>
    </row>
    <row r="33" spans="1:15" ht="12.75">
      <c r="A33" s="268"/>
      <c r="B33" s="271"/>
      <c r="C33" s="331" t="s">
        <v>518</v>
      </c>
      <c r="D33" s="332"/>
      <c r="E33" s="272">
        <v>0</v>
      </c>
      <c r="F33" s="273"/>
      <c r="G33" s="274"/>
      <c r="H33" s="275"/>
      <c r="I33" s="269"/>
      <c r="J33" s="276"/>
      <c r="K33" s="269"/>
      <c r="M33" s="270" t="s">
        <v>518</v>
      </c>
      <c r="O33" s="259"/>
    </row>
    <row r="34" spans="1:15" ht="12.75">
      <c r="A34" s="268"/>
      <c r="B34" s="271"/>
      <c r="C34" s="331" t="s">
        <v>519</v>
      </c>
      <c r="D34" s="332"/>
      <c r="E34" s="272">
        <v>2.1</v>
      </c>
      <c r="F34" s="273"/>
      <c r="G34" s="274"/>
      <c r="H34" s="275"/>
      <c r="I34" s="269"/>
      <c r="J34" s="276"/>
      <c r="K34" s="269"/>
      <c r="M34" s="270" t="s">
        <v>519</v>
      </c>
      <c r="O34" s="259"/>
    </row>
    <row r="35" spans="1:80" ht="12.75">
      <c r="A35" s="260">
        <v>7</v>
      </c>
      <c r="B35" s="261" t="s">
        <v>184</v>
      </c>
      <c r="C35" s="262" t="s">
        <v>185</v>
      </c>
      <c r="D35" s="263" t="s">
        <v>134</v>
      </c>
      <c r="E35" s="264">
        <v>11.1868</v>
      </c>
      <c r="F35" s="264">
        <v>0</v>
      </c>
      <c r="G35" s="265">
        <f>E35*F35</f>
        <v>0</v>
      </c>
      <c r="H35" s="266">
        <v>0.15826</v>
      </c>
      <c r="I35" s="267">
        <f>E35*H35</f>
        <v>1.770422968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12.75">
      <c r="A36" s="268"/>
      <c r="B36" s="271"/>
      <c r="C36" s="331" t="s">
        <v>520</v>
      </c>
      <c r="D36" s="332"/>
      <c r="E36" s="272">
        <v>0</v>
      </c>
      <c r="F36" s="273"/>
      <c r="G36" s="274"/>
      <c r="H36" s="275"/>
      <c r="I36" s="269"/>
      <c r="J36" s="276"/>
      <c r="K36" s="269"/>
      <c r="M36" s="270" t="s">
        <v>520</v>
      </c>
      <c r="O36" s="259"/>
    </row>
    <row r="37" spans="1:15" ht="12.75">
      <c r="A37" s="268"/>
      <c r="B37" s="271"/>
      <c r="C37" s="331" t="s">
        <v>516</v>
      </c>
      <c r="D37" s="332"/>
      <c r="E37" s="272">
        <v>0</v>
      </c>
      <c r="F37" s="273"/>
      <c r="G37" s="274"/>
      <c r="H37" s="275"/>
      <c r="I37" s="269"/>
      <c r="J37" s="276"/>
      <c r="K37" s="269"/>
      <c r="M37" s="270" t="s">
        <v>516</v>
      </c>
      <c r="O37" s="259"/>
    </row>
    <row r="38" spans="1:15" ht="12.75">
      <c r="A38" s="268"/>
      <c r="B38" s="271"/>
      <c r="C38" s="331" t="s">
        <v>517</v>
      </c>
      <c r="D38" s="332"/>
      <c r="E38" s="272">
        <v>12</v>
      </c>
      <c r="F38" s="273"/>
      <c r="G38" s="274"/>
      <c r="H38" s="275"/>
      <c r="I38" s="269"/>
      <c r="J38" s="276"/>
      <c r="K38" s="269"/>
      <c r="M38" s="270" t="s">
        <v>517</v>
      </c>
      <c r="O38" s="259"/>
    </row>
    <row r="39" spans="1:15" ht="12.75">
      <c r="A39" s="268"/>
      <c r="B39" s="271"/>
      <c r="C39" s="331" t="s">
        <v>518</v>
      </c>
      <c r="D39" s="332"/>
      <c r="E39" s="272">
        <v>0</v>
      </c>
      <c r="F39" s="273"/>
      <c r="G39" s="274"/>
      <c r="H39" s="275"/>
      <c r="I39" s="269"/>
      <c r="J39" s="276"/>
      <c r="K39" s="269"/>
      <c r="M39" s="270" t="s">
        <v>518</v>
      </c>
      <c r="O39" s="259"/>
    </row>
    <row r="40" spans="1:15" ht="12.75">
      <c r="A40" s="268"/>
      <c r="B40" s="271"/>
      <c r="C40" s="331" t="s">
        <v>519</v>
      </c>
      <c r="D40" s="332"/>
      <c r="E40" s="272">
        <v>2.1</v>
      </c>
      <c r="F40" s="273"/>
      <c r="G40" s="274"/>
      <c r="H40" s="275"/>
      <c r="I40" s="269"/>
      <c r="J40" s="276"/>
      <c r="K40" s="269"/>
      <c r="M40" s="270" t="s">
        <v>519</v>
      </c>
      <c r="O40" s="259"/>
    </row>
    <row r="41" spans="1:15" ht="12.75">
      <c r="A41" s="268"/>
      <c r="B41" s="271"/>
      <c r="C41" s="331" t="s">
        <v>521</v>
      </c>
      <c r="D41" s="332"/>
      <c r="E41" s="272">
        <v>0</v>
      </c>
      <c r="F41" s="273"/>
      <c r="G41" s="274"/>
      <c r="H41" s="275"/>
      <c r="I41" s="269"/>
      <c r="J41" s="276"/>
      <c r="K41" s="269"/>
      <c r="M41" s="270" t="s">
        <v>521</v>
      </c>
      <c r="O41" s="259"/>
    </row>
    <row r="42" spans="1:15" ht="12.75">
      <c r="A42" s="268"/>
      <c r="B42" s="271"/>
      <c r="C42" s="331" t="s">
        <v>522</v>
      </c>
      <c r="D42" s="332"/>
      <c r="E42" s="272">
        <v>-2.9132</v>
      </c>
      <c r="F42" s="273"/>
      <c r="G42" s="274"/>
      <c r="H42" s="275"/>
      <c r="I42" s="269"/>
      <c r="J42" s="276"/>
      <c r="K42" s="269"/>
      <c r="M42" s="270" t="s">
        <v>522</v>
      </c>
      <c r="O42" s="259"/>
    </row>
    <row r="43" spans="1:80" ht="12.75">
      <c r="A43" s="260">
        <v>8</v>
      </c>
      <c r="B43" s="261" t="s">
        <v>523</v>
      </c>
      <c r="C43" s="262" t="s">
        <v>524</v>
      </c>
      <c r="D43" s="263" t="s">
        <v>134</v>
      </c>
      <c r="E43" s="264">
        <v>14.1</v>
      </c>
      <c r="F43" s="264">
        <v>0</v>
      </c>
      <c r="G43" s="265">
        <f>E43*F43</f>
        <v>0</v>
      </c>
      <c r="H43" s="266">
        <v>0.30651</v>
      </c>
      <c r="I43" s="267">
        <f>E43*H43</f>
        <v>4.321791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12.75">
      <c r="A44" s="268"/>
      <c r="B44" s="271"/>
      <c r="C44" s="331" t="s">
        <v>525</v>
      </c>
      <c r="D44" s="332"/>
      <c r="E44" s="272">
        <v>0</v>
      </c>
      <c r="F44" s="273"/>
      <c r="G44" s="274"/>
      <c r="H44" s="275"/>
      <c r="I44" s="269"/>
      <c r="J44" s="276"/>
      <c r="K44" s="269"/>
      <c r="M44" s="270" t="s">
        <v>525</v>
      </c>
      <c r="O44" s="259"/>
    </row>
    <row r="45" spans="1:15" ht="12.75">
      <c r="A45" s="268"/>
      <c r="B45" s="271"/>
      <c r="C45" s="331" t="s">
        <v>516</v>
      </c>
      <c r="D45" s="332"/>
      <c r="E45" s="272">
        <v>0</v>
      </c>
      <c r="F45" s="273"/>
      <c r="G45" s="274"/>
      <c r="H45" s="275"/>
      <c r="I45" s="269"/>
      <c r="J45" s="276"/>
      <c r="K45" s="269"/>
      <c r="M45" s="270" t="s">
        <v>516</v>
      </c>
      <c r="O45" s="259"/>
    </row>
    <row r="46" spans="1:15" ht="12.75">
      <c r="A46" s="268"/>
      <c r="B46" s="271"/>
      <c r="C46" s="331" t="s">
        <v>517</v>
      </c>
      <c r="D46" s="332"/>
      <c r="E46" s="272">
        <v>12</v>
      </c>
      <c r="F46" s="273"/>
      <c r="G46" s="274"/>
      <c r="H46" s="275"/>
      <c r="I46" s="269"/>
      <c r="J46" s="276"/>
      <c r="K46" s="269"/>
      <c r="M46" s="270" t="s">
        <v>517</v>
      </c>
      <c r="O46" s="259"/>
    </row>
    <row r="47" spans="1:15" ht="12.75">
      <c r="A47" s="268"/>
      <c r="B47" s="271"/>
      <c r="C47" s="331" t="s">
        <v>518</v>
      </c>
      <c r="D47" s="332"/>
      <c r="E47" s="272">
        <v>0</v>
      </c>
      <c r="F47" s="273"/>
      <c r="G47" s="274"/>
      <c r="H47" s="275"/>
      <c r="I47" s="269"/>
      <c r="J47" s="276"/>
      <c r="K47" s="269"/>
      <c r="M47" s="270" t="s">
        <v>518</v>
      </c>
      <c r="O47" s="259"/>
    </row>
    <row r="48" spans="1:15" ht="12.75">
      <c r="A48" s="268"/>
      <c r="B48" s="271"/>
      <c r="C48" s="331" t="s">
        <v>519</v>
      </c>
      <c r="D48" s="332"/>
      <c r="E48" s="272">
        <v>2.1</v>
      </c>
      <c r="F48" s="273"/>
      <c r="G48" s="274"/>
      <c r="H48" s="275"/>
      <c r="I48" s="269"/>
      <c r="J48" s="276"/>
      <c r="K48" s="269"/>
      <c r="M48" s="270" t="s">
        <v>519</v>
      </c>
      <c r="O48" s="259"/>
    </row>
    <row r="49" spans="1:80" ht="12.75">
      <c r="A49" s="260">
        <v>9</v>
      </c>
      <c r="B49" s="261" t="s">
        <v>526</v>
      </c>
      <c r="C49" s="262" t="s">
        <v>527</v>
      </c>
      <c r="D49" s="263" t="s">
        <v>134</v>
      </c>
      <c r="E49" s="264">
        <v>4.3698</v>
      </c>
      <c r="F49" s="264">
        <v>0</v>
      </c>
      <c r="G49" s="265">
        <f>E49*F49</f>
        <v>0</v>
      </c>
      <c r="H49" s="266">
        <v>0.35516</v>
      </c>
      <c r="I49" s="267">
        <f>E49*H49</f>
        <v>1.5519781679999998</v>
      </c>
      <c r="J49" s="266">
        <v>0</v>
      </c>
      <c r="K49" s="267">
        <f>E49*J49</f>
        <v>0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12.75">
      <c r="A50" s="268"/>
      <c r="B50" s="271"/>
      <c r="C50" s="331" t="s">
        <v>528</v>
      </c>
      <c r="D50" s="332"/>
      <c r="E50" s="272">
        <v>0</v>
      </c>
      <c r="F50" s="273"/>
      <c r="G50" s="274"/>
      <c r="H50" s="275"/>
      <c r="I50" s="269"/>
      <c r="J50" s="276"/>
      <c r="K50" s="269"/>
      <c r="M50" s="270" t="s">
        <v>528</v>
      </c>
      <c r="O50" s="259"/>
    </row>
    <row r="51" spans="1:15" ht="12.75">
      <c r="A51" s="268"/>
      <c r="B51" s="271"/>
      <c r="C51" s="331" t="s">
        <v>529</v>
      </c>
      <c r="D51" s="332"/>
      <c r="E51" s="272">
        <v>4.3698</v>
      </c>
      <c r="F51" s="273"/>
      <c r="G51" s="274"/>
      <c r="H51" s="275"/>
      <c r="I51" s="269"/>
      <c r="J51" s="276"/>
      <c r="K51" s="269"/>
      <c r="M51" s="270" t="s">
        <v>529</v>
      </c>
      <c r="O51" s="259"/>
    </row>
    <row r="52" spans="1:80" ht="12.75">
      <c r="A52" s="260">
        <v>10</v>
      </c>
      <c r="B52" s="261" t="s">
        <v>190</v>
      </c>
      <c r="C52" s="262" t="s">
        <v>191</v>
      </c>
      <c r="D52" s="263" t="s">
        <v>134</v>
      </c>
      <c r="E52" s="264">
        <v>11.1868</v>
      </c>
      <c r="F52" s="264">
        <v>0</v>
      </c>
      <c r="G52" s="265">
        <f>E52*F52</f>
        <v>0</v>
      </c>
      <c r="H52" s="266">
        <v>0.10373</v>
      </c>
      <c r="I52" s="267">
        <f>E52*H52</f>
        <v>1.160406764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15" ht="12.75">
      <c r="A53" s="268"/>
      <c r="B53" s="271"/>
      <c r="C53" s="331" t="s">
        <v>530</v>
      </c>
      <c r="D53" s="332"/>
      <c r="E53" s="272">
        <v>0</v>
      </c>
      <c r="F53" s="273"/>
      <c r="G53" s="274"/>
      <c r="H53" s="275"/>
      <c r="I53" s="269"/>
      <c r="J53" s="276"/>
      <c r="K53" s="269"/>
      <c r="M53" s="270" t="s">
        <v>530</v>
      </c>
      <c r="O53" s="259"/>
    </row>
    <row r="54" spans="1:15" ht="12.75">
      <c r="A54" s="268"/>
      <c r="B54" s="271"/>
      <c r="C54" s="331" t="s">
        <v>516</v>
      </c>
      <c r="D54" s="332"/>
      <c r="E54" s="272">
        <v>0</v>
      </c>
      <c r="F54" s="273"/>
      <c r="G54" s="274"/>
      <c r="H54" s="275"/>
      <c r="I54" s="269"/>
      <c r="J54" s="276"/>
      <c r="K54" s="269"/>
      <c r="M54" s="270" t="s">
        <v>516</v>
      </c>
      <c r="O54" s="259"/>
    </row>
    <row r="55" spans="1:15" ht="12.75">
      <c r="A55" s="268"/>
      <c r="B55" s="271"/>
      <c r="C55" s="331" t="s">
        <v>517</v>
      </c>
      <c r="D55" s="332"/>
      <c r="E55" s="272">
        <v>12</v>
      </c>
      <c r="F55" s="273"/>
      <c r="G55" s="274"/>
      <c r="H55" s="275"/>
      <c r="I55" s="269"/>
      <c r="J55" s="276"/>
      <c r="K55" s="269"/>
      <c r="M55" s="270" t="s">
        <v>517</v>
      </c>
      <c r="O55" s="259"/>
    </row>
    <row r="56" spans="1:15" ht="12.75">
      <c r="A56" s="268"/>
      <c r="B56" s="271"/>
      <c r="C56" s="331" t="s">
        <v>518</v>
      </c>
      <c r="D56" s="332"/>
      <c r="E56" s="272">
        <v>0</v>
      </c>
      <c r="F56" s="273"/>
      <c r="G56" s="274"/>
      <c r="H56" s="275"/>
      <c r="I56" s="269"/>
      <c r="J56" s="276"/>
      <c r="K56" s="269"/>
      <c r="M56" s="270" t="s">
        <v>518</v>
      </c>
      <c r="O56" s="259"/>
    </row>
    <row r="57" spans="1:15" ht="12.75">
      <c r="A57" s="268"/>
      <c r="B57" s="271"/>
      <c r="C57" s="331" t="s">
        <v>519</v>
      </c>
      <c r="D57" s="332"/>
      <c r="E57" s="272">
        <v>2.1</v>
      </c>
      <c r="F57" s="273"/>
      <c r="G57" s="274"/>
      <c r="H57" s="275"/>
      <c r="I57" s="269"/>
      <c r="J57" s="276"/>
      <c r="K57" s="269"/>
      <c r="M57" s="270" t="s">
        <v>519</v>
      </c>
      <c r="O57" s="259"/>
    </row>
    <row r="58" spans="1:15" ht="12.75">
      <c r="A58" s="268"/>
      <c r="B58" s="271"/>
      <c r="C58" s="331" t="s">
        <v>521</v>
      </c>
      <c r="D58" s="332"/>
      <c r="E58" s="272">
        <v>0</v>
      </c>
      <c r="F58" s="273"/>
      <c r="G58" s="274"/>
      <c r="H58" s="275"/>
      <c r="I58" s="269"/>
      <c r="J58" s="276"/>
      <c r="K58" s="269"/>
      <c r="M58" s="270" t="s">
        <v>521</v>
      </c>
      <c r="O58" s="259"/>
    </row>
    <row r="59" spans="1:15" ht="12.75">
      <c r="A59" s="268"/>
      <c r="B59" s="271"/>
      <c r="C59" s="331" t="s">
        <v>522</v>
      </c>
      <c r="D59" s="332"/>
      <c r="E59" s="272">
        <v>-2.9132</v>
      </c>
      <c r="F59" s="273"/>
      <c r="G59" s="274"/>
      <c r="H59" s="275"/>
      <c r="I59" s="269"/>
      <c r="J59" s="276"/>
      <c r="K59" s="269"/>
      <c r="M59" s="270" t="s">
        <v>522</v>
      </c>
      <c r="O59" s="259"/>
    </row>
    <row r="60" spans="1:80" ht="12.75">
      <c r="A60" s="260">
        <v>11</v>
      </c>
      <c r="B60" s="261" t="s">
        <v>379</v>
      </c>
      <c r="C60" s="262" t="s">
        <v>380</v>
      </c>
      <c r="D60" s="263" t="s">
        <v>134</v>
      </c>
      <c r="E60" s="264">
        <v>12.413</v>
      </c>
      <c r="F60" s="264">
        <v>0</v>
      </c>
      <c r="G60" s="265">
        <f>E60*F60</f>
        <v>0</v>
      </c>
      <c r="H60" s="266">
        <v>0.0739</v>
      </c>
      <c r="I60" s="267">
        <f>E60*H60</f>
        <v>0.9173207</v>
      </c>
      <c r="J60" s="266">
        <v>0</v>
      </c>
      <c r="K60" s="267">
        <f>E60*J60</f>
        <v>0</v>
      </c>
      <c r="O60" s="259">
        <v>2</v>
      </c>
      <c r="AA60" s="232">
        <v>1</v>
      </c>
      <c r="AB60" s="232">
        <v>1</v>
      </c>
      <c r="AC60" s="232">
        <v>1</v>
      </c>
      <c r="AZ60" s="232">
        <v>1</v>
      </c>
      <c r="BA60" s="232">
        <f>IF(AZ60=1,G60,0)</f>
        <v>0</v>
      </c>
      <c r="BB60" s="232">
        <f>IF(AZ60=2,G60,0)</f>
        <v>0</v>
      </c>
      <c r="BC60" s="232">
        <f>IF(AZ60=3,G60,0)</f>
        <v>0</v>
      </c>
      <c r="BD60" s="232">
        <f>IF(AZ60=4,G60,0)</f>
        <v>0</v>
      </c>
      <c r="BE60" s="232">
        <f>IF(AZ60=5,G60,0)</f>
        <v>0</v>
      </c>
      <c r="CA60" s="259">
        <v>1</v>
      </c>
      <c r="CB60" s="259">
        <v>1</v>
      </c>
    </row>
    <row r="61" spans="1:15" ht="12.75">
      <c r="A61" s="268"/>
      <c r="B61" s="271"/>
      <c r="C61" s="331" t="s">
        <v>531</v>
      </c>
      <c r="D61" s="332"/>
      <c r="E61" s="272">
        <v>0</v>
      </c>
      <c r="F61" s="273"/>
      <c r="G61" s="274"/>
      <c r="H61" s="275"/>
      <c r="I61" s="269"/>
      <c r="J61" s="276"/>
      <c r="K61" s="269"/>
      <c r="M61" s="270" t="s">
        <v>531</v>
      </c>
      <c r="O61" s="259"/>
    </row>
    <row r="62" spans="1:15" ht="12.75">
      <c r="A62" s="268"/>
      <c r="B62" s="271"/>
      <c r="C62" s="331" t="s">
        <v>532</v>
      </c>
      <c r="D62" s="332"/>
      <c r="E62" s="272">
        <v>0</v>
      </c>
      <c r="F62" s="273"/>
      <c r="G62" s="274"/>
      <c r="H62" s="275"/>
      <c r="I62" s="269"/>
      <c r="J62" s="276"/>
      <c r="K62" s="269"/>
      <c r="M62" s="270" t="s">
        <v>532</v>
      </c>
      <c r="O62" s="259"/>
    </row>
    <row r="63" spans="1:15" ht="12.75">
      <c r="A63" s="268"/>
      <c r="B63" s="271"/>
      <c r="C63" s="331" t="s">
        <v>506</v>
      </c>
      <c r="D63" s="332"/>
      <c r="E63" s="272">
        <v>9.4998</v>
      </c>
      <c r="F63" s="273"/>
      <c r="G63" s="274"/>
      <c r="H63" s="275"/>
      <c r="I63" s="269"/>
      <c r="J63" s="276"/>
      <c r="K63" s="269"/>
      <c r="M63" s="270" t="s">
        <v>506</v>
      </c>
      <c r="O63" s="259"/>
    </row>
    <row r="64" spans="1:15" ht="12.75">
      <c r="A64" s="268"/>
      <c r="B64" s="271"/>
      <c r="C64" s="331" t="s">
        <v>533</v>
      </c>
      <c r="D64" s="332"/>
      <c r="E64" s="272">
        <v>0</v>
      </c>
      <c r="F64" s="273"/>
      <c r="G64" s="274"/>
      <c r="H64" s="275"/>
      <c r="I64" s="269"/>
      <c r="J64" s="276"/>
      <c r="K64" s="269"/>
      <c r="M64" s="270" t="s">
        <v>533</v>
      </c>
      <c r="O64" s="259"/>
    </row>
    <row r="65" spans="1:15" ht="12.75">
      <c r="A65" s="268"/>
      <c r="B65" s="271"/>
      <c r="C65" s="331" t="s">
        <v>534</v>
      </c>
      <c r="D65" s="332"/>
      <c r="E65" s="272">
        <v>2.9132</v>
      </c>
      <c r="F65" s="273"/>
      <c r="G65" s="274"/>
      <c r="H65" s="275"/>
      <c r="I65" s="269"/>
      <c r="J65" s="276"/>
      <c r="K65" s="269"/>
      <c r="M65" s="270" t="s">
        <v>534</v>
      </c>
      <c r="O65" s="259"/>
    </row>
    <row r="66" spans="1:80" ht="12.75">
      <c r="A66" s="260">
        <v>12</v>
      </c>
      <c r="B66" s="261" t="s">
        <v>389</v>
      </c>
      <c r="C66" s="262" t="s">
        <v>390</v>
      </c>
      <c r="D66" s="263" t="s">
        <v>134</v>
      </c>
      <c r="E66" s="264">
        <v>6.2845</v>
      </c>
      <c r="F66" s="264">
        <v>0</v>
      </c>
      <c r="G66" s="265">
        <f>E66*F66</f>
        <v>0</v>
      </c>
      <c r="H66" s="266">
        <v>0.17824</v>
      </c>
      <c r="I66" s="267">
        <f>E66*H66</f>
        <v>1.1201492800000001</v>
      </c>
      <c r="J66" s="266"/>
      <c r="K66" s="267">
        <f>E66*J66</f>
        <v>0</v>
      </c>
      <c r="O66" s="259">
        <v>2</v>
      </c>
      <c r="AA66" s="232">
        <v>3</v>
      </c>
      <c r="AB66" s="232">
        <v>1</v>
      </c>
      <c r="AC66" s="232">
        <v>592451158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3</v>
      </c>
      <c r="CB66" s="259">
        <v>1</v>
      </c>
    </row>
    <row r="67" spans="1:15" ht="12.75">
      <c r="A67" s="268"/>
      <c r="B67" s="271"/>
      <c r="C67" s="331" t="s">
        <v>535</v>
      </c>
      <c r="D67" s="332"/>
      <c r="E67" s="272">
        <v>0</v>
      </c>
      <c r="F67" s="273"/>
      <c r="G67" s="274"/>
      <c r="H67" s="275"/>
      <c r="I67" s="269"/>
      <c r="J67" s="276"/>
      <c r="K67" s="269"/>
      <c r="M67" s="270" t="s">
        <v>535</v>
      </c>
      <c r="O67" s="259"/>
    </row>
    <row r="68" spans="1:15" ht="12.75">
      <c r="A68" s="268"/>
      <c r="B68" s="271"/>
      <c r="C68" s="331" t="s">
        <v>536</v>
      </c>
      <c r="D68" s="332"/>
      <c r="E68" s="272">
        <v>3.2045</v>
      </c>
      <c r="F68" s="273"/>
      <c r="G68" s="274"/>
      <c r="H68" s="275"/>
      <c r="I68" s="269"/>
      <c r="J68" s="276"/>
      <c r="K68" s="269"/>
      <c r="M68" s="270" t="s">
        <v>536</v>
      </c>
      <c r="O68" s="259"/>
    </row>
    <row r="69" spans="1:15" ht="12.75">
      <c r="A69" s="268"/>
      <c r="B69" s="271"/>
      <c r="C69" s="331" t="s">
        <v>537</v>
      </c>
      <c r="D69" s="332"/>
      <c r="E69" s="272">
        <v>0</v>
      </c>
      <c r="F69" s="273"/>
      <c r="G69" s="274"/>
      <c r="H69" s="275"/>
      <c r="I69" s="269"/>
      <c r="J69" s="276"/>
      <c r="K69" s="269"/>
      <c r="M69" s="270" t="s">
        <v>537</v>
      </c>
      <c r="O69" s="259"/>
    </row>
    <row r="70" spans="1:15" ht="12.75">
      <c r="A70" s="268"/>
      <c r="B70" s="271"/>
      <c r="C70" s="331" t="s">
        <v>538</v>
      </c>
      <c r="D70" s="332"/>
      <c r="E70" s="272">
        <v>3.08</v>
      </c>
      <c r="F70" s="273"/>
      <c r="G70" s="274"/>
      <c r="H70" s="275"/>
      <c r="I70" s="269"/>
      <c r="J70" s="276"/>
      <c r="K70" s="269"/>
      <c r="M70" s="270" t="s">
        <v>538</v>
      </c>
      <c r="O70" s="259"/>
    </row>
    <row r="71" spans="1:80" ht="12.75">
      <c r="A71" s="260">
        <v>13</v>
      </c>
      <c r="B71" s="261" t="s">
        <v>396</v>
      </c>
      <c r="C71" s="262" t="s">
        <v>397</v>
      </c>
      <c r="D71" s="263" t="s">
        <v>134</v>
      </c>
      <c r="E71" s="264">
        <v>7.3698</v>
      </c>
      <c r="F71" s="264">
        <v>0</v>
      </c>
      <c r="G71" s="265">
        <f>E71*F71</f>
        <v>0</v>
      </c>
      <c r="H71" s="266">
        <v>0.17245</v>
      </c>
      <c r="I71" s="267">
        <f>E71*H71</f>
        <v>1.2709220099999998</v>
      </c>
      <c r="J71" s="266"/>
      <c r="K71" s="267">
        <f>E71*J71</f>
        <v>0</v>
      </c>
      <c r="O71" s="259">
        <v>2</v>
      </c>
      <c r="AA71" s="232">
        <v>3</v>
      </c>
      <c r="AB71" s="232">
        <v>1</v>
      </c>
      <c r="AC71" s="232">
        <v>592451170</v>
      </c>
      <c r="AZ71" s="232">
        <v>1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3</v>
      </c>
      <c r="CB71" s="259">
        <v>1</v>
      </c>
    </row>
    <row r="72" spans="1:15" ht="12.75">
      <c r="A72" s="268"/>
      <c r="B72" s="271"/>
      <c r="C72" s="331" t="s">
        <v>505</v>
      </c>
      <c r="D72" s="332"/>
      <c r="E72" s="272">
        <v>0</v>
      </c>
      <c r="F72" s="273"/>
      <c r="G72" s="274"/>
      <c r="H72" s="275"/>
      <c r="I72" s="269"/>
      <c r="J72" s="276"/>
      <c r="K72" s="269"/>
      <c r="M72" s="270" t="s">
        <v>505</v>
      </c>
      <c r="O72" s="259"/>
    </row>
    <row r="73" spans="1:15" ht="12.75">
      <c r="A73" s="268"/>
      <c r="B73" s="271"/>
      <c r="C73" s="331" t="s">
        <v>539</v>
      </c>
      <c r="D73" s="332"/>
      <c r="E73" s="272">
        <v>10.4498</v>
      </c>
      <c r="F73" s="273"/>
      <c r="G73" s="274"/>
      <c r="H73" s="275"/>
      <c r="I73" s="269"/>
      <c r="J73" s="276"/>
      <c r="K73" s="269"/>
      <c r="M73" s="270" t="s">
        <v>539</v>
      </c>
      <c r="O73" s="259"/>
    </row>
    <row r="74" spans="1:15" ht="12.75">
      <c r="A74" s="268"/>
      <c r="B74" s="271"/>
      <c r="C74" s="331" t="s">
        <v>540</v>
      </c>
      <c r="D74" s="332"/>
      <c r="E74" s="272">
        <v>0</v>
      </c>
      <c r="F74" s="273"/>
      <c r="G74" s="274"/>
      <c r="H74" s="275"/>
      <c r="I74" s="269"/>
      <c r="J74" s="276"/>
      <c r="K74" s="269"/>
      <c r="M74" s="270" t="s">
        <v>540</v>
      </c>
      <c r="O74" s="259"/>
    </row>
    <row r="75" spans="1:15" ht="12.75">
      <c r="A75" s="268"/>
      <c r="B75" s="271"/>
      <c r="C75" s="331" t="s">
        <v>541</v>
      </c>
      <c r="D75" s="332"/>
      <c r="E75" s="272">
        <v>-3.08</v>
      </c>
      <c r="F75" s="273"/>
      <c r="G75" s="274"/>
      <c r="H75" s="275"/>
      <c r="I75" s="269"/>
      <c r="J75" s="276"/>
      <c r="K75" s="269"/>
      <c r="M75" s="270" t="s">
        <v>541</v>
      </c>
      <c r="O75" s="259"/>
    </row>
    <row r="76" spans="1:57" ht="12.75">
      <c r="A76" s="277"/>
      <c r="B76" s="278" t="s">
        <v>101</v>
      </c>
      <c r="C76" s="279" t="s">
        <v>179</v>
      </c>
      <c r="D76" s="280"/>
      <c r="E76" s="281"/>
      <c r="F76" s="282"/>
      <c r="G76" s="283">
        <f>SUM(G28:G75)</f>
        <v>0</v>
      </c>
      <c r="H76" s="284"/>
      <c r="I76" s="285">
        <f>SUM(I28:I75)</f>
        <v>17.559115889999998</v>
      </c>
      <c r="J76" s="284"/>
      <c r="K76" s="285">
        <f>SUM(K28:K75)</f>
        <v>0</v>
      </c>
      <c r="O76" s="259">
        <v>4</v>
      </c>
      <c r="BA76" s="286">
        <f>SUM(BA28:BA75)</f>
        <v>0</v>
      </c>
      <c r="BB76" s="286">
        <f>SUM(BB28:BB75)</f>
        <v>0</v>
      </c>
      <c r="BC76" s="286">
        <f>SUM(BC28:BC75)</f>
        <v>0</v>
      </c>
      <c r="BD76" s="286">
        <f>SUM(BD28:BD75)</f>
        <v>0</v>
      </c>
      <c r="BE76" s="286">
        <f>SUM(BE28:BE75)</f>
        <v>0</v>
      </c>
    </row>
    <row r="77" spans="1:15" ht="12.75">
      <c r="A77" s="249" t="s">
        <v>97</v>
      </c>
      <c r="B77" s="250" t="s">
        <v>215</v>
      </c>
      <c r="C77" s="251" t="s">
        <v>216</v>
      </c>
      <c r="D77" s="252"/>
      <c r="E77" s="253"/>
      <c r="F77" s="253"/>
      <c r="G77" s="254"/>
      <c r="H77" s="255"/>
      <c r="I77" s="256"/>
      <c r="J77" s="257"/>
      <c r="K77" s="258"/>
      <c r="O77" s="259">
        <v>1</v>
      </c>
    </row>
    <row r="78" spans="1:80" ht="22.5">
      <c r="A78" s="260">
        <v>14</v>
      </c>
      <c r="B78" s="261" t="s">
        <v>455</v>
      </c>
      <c r="C78" s="262" t="s">
        <v>456</v>
      </c>
      <c r="D78" s="263" t="s">
        <v>134</v>
      </c>
      <c r="E78" s="264">
        <v>3.4</v>
      </c>
      <c r="F78" s="264">
        <v>0</v>
      </c>
      <c r="G78" s="265">
        <f>E78*F78</f>
        <v>0</v>
      </c>
      <c r="H78" s="266">
        <v>0</v>
      </c>
      <c r="I78" s="267">
        <f>E78*H78</f>
        <v>0</v>
      </c>
      <c r="J78" s="266">
        <v>0</v>
      </c>
      <c r="K78" s="267">
        <f>E78*J78</f>
        <v>0</v>
      </c>
      <c r="O78" s="259">
        <v>2</v>
      </c>
      <c r="AA78" s="232">
        <v>1</v>
      </c>
      <c r="AB78" s="232">
        <v>1</v>
      </c>
      <c r="AC78" s="232">
        <v>1</v>
      </c>
      <c r="AZ78" s="232">
        <v>1</v>
      </c>
      <c r="BA78" s="232">
        <f>IF(AZ78=1,G78,0)</f>
        <v>0</v>
      </c>
      <c r="BB78" s="232">
        <f>IF(AZ78=2,G78,0)</f>
        <v>0</v>
      </c>
      <c r="BC78" s="232">
        <f>IF(AZ78=3,G78,0)</f>
        <v>0</v>
      </c>
      <c r="BD78" s="232">
        <f>IF(AZ78=4,G78,0)</f>
        <v>0</v>
      </c>
      <c r="BE78" s="232">
        <f>IF(AZ78=5,G78,0)</f>
        <v>0</v>
      </c>
      <c r="CA78" s="259">
        <v>1</v>
      </c>
      <c r="CB78" s="259">
        <v>1</v>
      </c>
    </row>
    <row r="79" spans="1:15" ht="12.75">
      <c r="A79" s="268"/>
      <c r="B79" s="271"/>
      <c r="C79" s="331" t="s">
        <v>457</v>
      </c>
      <c r="D79" s="332"/>
      <c r="E79" s="272">
        <v>0</v>
      </c>
      <c r="F79" s="273"/>
      <c r="G79" s="274"/>
      <c r="H79" s="275"/>
      <c r="I79" s="269"/>
      <c r="J79" s="276"/>
      <c r="K79" s="269"/>
      <c r="M79" s="270" t="s">
        <v>457</v>
      </c>
      <c r="O79" s="259"/>
    </row>
    <row r="80" spans="1:15" ht="12.75">
      <c r="A80" s="268"/>
      <c r="B80" s="271"/>
      <c r="C80" s="331" t="s">
        <v>542</v>
      </c>
      <c r="D80" s="332"/>
      <c r="E80" s="272">
        <v>3.4</v>
      </c>
      <c r="F80" s="273"/>
      <c r="G80" s="274"/>
      <c r="H80" s="275"/>
      <c r="I80" s="269"/>
      <c r="J80" s="276"/>
      <c r="K80" s="269"/>
      <c r="M80" s="270" t="s">
        <v>542</v>
      </c>
      <c r="O80" s="259"/>
    </row>
    <row r="81" spans="1:80" ht="12.75">
      <c r="A81" s="260">
        <v>15</v>
      </c>
      <c r="B81" s="261" t="s">
        <v>218</v>
      </c>
      <c r="C81" s="262" t="s">
        <v>219</v>
      </c>
      <c r="D81" s="263" t="s">
        <v>159</v>
      </c>
      <c r="E81" s="264">
        <v>8.512</v>
      </c>
      <c r="F81" s="264">
        <v>0</v>
      </c>
      <c r="G81" s="265">
        <f>E81*F81</f>
        <v>0</v>
      </c>
      <c r="H81" s="266">
        <v>0.18806</v>
      </c>
      <c r="I81" s="267">
        <f>E81*H81</f>
        <v>1.6007667200000002</v>
      </c>
      <c r="J81" s="266">
        <v>0</v>
      </c>
      <c r="K81" s="267">
        <f>E81*J81</f>
        <v>0</v>
      </c>
      <c r="O81" s="259">
        <v>2</v>
      </c>
      <c r="AA81" s="232">
        <v>1</v>
      </c>
      <c r="AB81" s="232">
        <v>1</v>
      </c>
      <c r="AC81" s="232">
        <v>1</v>
      </c>
      <c r="AZ81" s="232">
        <v>1</v>
      </c>
      <c r="BA81" s="232">
        <f>IF(AZ81=1,G81,0)</f>
        <v>0</v>
      </c>
      <c r="BB81" s="232">
        <f>IF(AZ81=2,G81,0)</f>
        <v>0</v>
      </c>
      <c r="BC81" s="232">
        <f>IF(AZ81=3,G81,0)</f>
        <v>0</v>
      </c>
      <c r="BD81" s="232">
        <f>IF(AZ81=4,G81,0)</f>
        <v>0</v>
      </c>
      <c r="BE81" s="232">
        <f>IF(AZ81=5,G81,0)</f>
        <v>0</v>
      </c>
      <c r="CA81" s="259">
        <v>1</v>
      </c>
      <c r="CB81" s="259">
        <v>1</v>
      </c>
    </row>
    <row r="82" spans="1:15" ht="12.75">
      <c r="A82" s="268"/>
      <c r="B82" s="271"/>
      <c r="C82" s="331" t="s">
        <v>543</v>
      </c>
      <c r="D82" s="332"/>
      <c r="E82" s="272">
        <v>0</v>
      </c>
      <c r="F82" s="273"/>
      <c r="G82" s="274"/>
      <c r="H82" s="275"/>
      <c r="I82" s="269"/>
      <c r="J82" s="276"/>
      <c r="K82" s="269"/>
      <c r="M82" s="270" t="s">
        <v>543</v>
      </c>
      <c r="O82" s="259"/>
    </row>
    <row r="83" spans="1:15" ht="12.75">
      <c r="A83" s="268"/>
      <c r="B83" s="271"/>
      <c r="C83" s="331" t="s">
        <v>544</v>
      </c>
      <c r="D83" s="332"/>
      <c r="E83" s="272">
        <v>6.512</v>
      </c>
      <c r="F83" s="273"/>
      <c r="G83" s="274"/>
      <c r="H83" s="275"/>
      <c r="I83" s="269"/>
      <c r="J83" s="276"/>
      <c r="K83" s="269"/>
      <c r="M83" s="270" t="s">
        <v>544</v>
      </c>
      <c r="O83" s="259"/>
    </row>
    <row r="84" spans="1:15" ht="12.75">
      <c r="A84" s="268"/>
      <c r="B84" s="271"/>
      <c r="C84" s="331" t="s">
        <v>545</v>
      </c>
      <c r="D84" s="332"/>
      <c r="E84" s="272">
        <v>0</v>
      </c>
      <c r="F84" s="273"/>
      <c r="G84" s="274"/>
      <c r="H84" s="275"/>
      <c r="I84" s="269"/>
      <c r="J84" s="276"/>
      <c r="K84" s="269"/>
      <c r="M84" s="270" t="s">
        <v>545</v>
      </c>
      <c r="O84" s="259"/>
    </row>
    <row r="85" spans="1:15" ht="12.75">
      <c r="A85" s="268"/>
      <c r="B85" s="271"/>
      <c r="C85" s="331" t="s">
        <v>212</v>
      </c>
      <c r="D85" s="332"/>
      <c r="E85" s="272">
        <v>2</v>
      </c>
      <c r="F85" s="273"/>
      <c r="G85" s="274"/>
      <c r="H85" s="275"/>
      <c r="I85" s="269"/>
      <c r="J85" s="276"/>
      <c r="K85" s="269"/>
      <c r="M85" s="270">
        <v>2</v>
      </c>
      <c r="O85" s="259"/>
    </row>
    <row r="86" spans="1:80" ht="12.75">
      <c r="A86" s="260">
        <v>16</v>
      </c>
      <c r="B86" s="261" t="s">
        <v>546</v>
      </c>
      <c r="C86" s="262" t="s">
        <v>547</v>
      </c>
      <c r="D86" s="263" t="s">
        <v>174</v>
      </c>
      <c r="E86" s="264">
        <v>6</v>
      </c>
      <c r="F86" s="264">
        <v>0</v>
      </c>
      <c r="G86" s="265">
        <f>E86*F86</f>
        <v>0</v>
      </c>
      <c r="H86" s="266">
        <v>0.07</v>
      </c>
      <c r="I86" s="267">
        <f>E86*H86</f>
        <v>0.42000000000000004</v>
      </c>
      <c r="J86" s="266"/>
      <c r="K86" s="267">
        <f>E86*J86</f>
        <v>0</v>
      </c>
      <c r="O86" s="259">
        <v>2</v>
      </c>
      <c r="AA86" s="232">
        <v>3</v>
      </c>
      <c r="AB86" s="232">
        <v>1</v>
      </c>
      <c r="AC86" s="232">
        <v>59217496</v>
      </c>
      <c r="AZ86" s="232">
        <v>1</v>
      </c>
      <c r="BA86" s="232">
        <f>IF(AZ86=1,G86,0)</f>
        <v>0</v>
      </c>
      <c r="BB86" s="232">
        <f>IF(AZ86=2,G86,0)</f>
        <v>0</v>
      </c>
      <c r="BC86" s="232">
        <f>IF(AZ86=3,G86,0)</f>
        <v>0</v>
      </c>
      <c r="BD86" s="232">
        <f>IF(AZ86=4,G86,0)</f>
        <v>0</v>
      </c>
      <c r="BE86" s="232">
        <f>IF(AZ86=5,G86,0)</f>
        <v>0</v>
      </c>
      <c r="CA86" s="259">
        <v>3</v>
      </c>
      <c r="CB86" s="259">
        <v>1</v>
      </c>
    </row>
    <row r="87" spans="1:15" ht="12.75">
      <c r="A87" s="268"/>
      <c r="B87" s="271"/>
      <c r="C87" s="331" t="s">
        <v>548</v>
      </c>
      <c r="D87" s="332"/>
      <c r="E87" s="272">
        <v>6</v>
      </c>
      <c r="F87" s="273"/>
      <c r="G87" s="274"/>
      <c r="H87" s="275"/>
      <c r="I87" s="269"/>
      <c r="J87" s="276"/>
      <c r="K87" s="269"/>
      <c r="M87" s="270" t="s">
        <v>548</v>
      </c>
      <c r="O87" s="259"/>
    </row>
    <row r="88" spans="1:57" ht="12.75">
      <c r="A88" s="277"/>
      <c r="B88" s="278" t="s">
        <v>101</v>
      </c>
      <c r="C88" s="279" t="s">
        <v>217</v>
      </c>
      <c r="D88" s="280"/>
      <c r="E88" s="281"/>
      <c r="F88" s="282"/>
      <c r="G88" s="283">
        <f>SUM(G77:G87)</f>
        <v>0</v>
      </c>
      <c r="H88" s="284"/>
      <c r="I88" s="285">
        <f>SUM(I77:I87)</f>
        <v>2.02076672</v>
      </c>
      <c r="J88" s="284"/>
      <c r="K88" s="285">
        <f>SUM(K77:K87)</f>
        <v>0</v>
      </c>
      <c r="O88" s="259">
        <v>4</v>
      </c>
      <c r="BA88" s="286">
        <f>SUM(BA77:BA87)</f>
        <v>0</v>
      </c>
      <c r="BB88" s="286">
        <f>SUM(BB77:BB87)</f>
        <v>0</v>
      </c>
      <c r="BC88" s="286">
        <f>SUM(BC77:BC87)</f>
        <v>0</v>
      </c>
      <c r="BD88" s="286">
        <f>SUM(BD77:BD87)</f>
        <v>0</v>
      </c>
      <c r="BE88" s="286">
        <f>SUM(BE77:BE87)</f>
        <v>0</v>
      </c>
    </row>
    <row r="89" spans="1:15" ht="12.75">
      <c r="A89" s="249" t="s">
        <v>97</v>
      </c>
      <c r="B89" s="250" t="s">
        <v>242</v>
      </c>
      <c r="C89" s="251" t="s">
        <v>243</v>
      </c>
      <c r="D89" s="252"/>
      <c r="E89" s="253"/>
      <c r="F89" s="253"/>
      <c r="G89" s="254"/>
      <c r="H89" s="255"/>
      <c r="I89" s="256"/>
      <c r="J89" s="257"/>
      <c r="K89" s="258"/>
      <c r="O89" s="259">
        <v>1</v>
      </c>
    </row>
    <row r="90" spans="1:80" ht="12.75">
      <c r="A90" s="260">
        <v>17</v>
      </c>
      <c r="B90" s="261" t="s">
        <v>249</v>
      </c>
      <c r="C90" s="262" t="s">
        <v>250</v>
      </c>
      <c r="D90" s="263" t="s">
        <v>251</v>
      </c>
      <c r="E90" s="264">
        <v>14.3574</v>
      </c>
      <c r="F90" s="264">
        <v>0</v>
      </c>
      <c r="G90" s="265">
        <f>E90*F90</f>
        <v>0</v>
      </c>
      <c r="H90" s="266">
        <v>0</v>
      </c>
      <c r="I90" s="267">
        <f>E90*H90</f>
        <v>0</v>
      </c>
      <c r="J90" s="266">
        <v>0</v>
      </c>
      <c r="K90" s="267">
        <f>E90*J90</f>
        <v>0</v>
      </c>
      <c r="O90" s="259">
        <v>2</v>
      </c>
      <c r="AA90" s="232">
        <v>1</v>
      </c>
      <c r="AB90" s="232">
        <v>3</v>
      </c>
      <c r="AC90" s="232">
        <v>3</v>
      </c>
      <c r="AZ90" s="232">
        <v>1</v>
      </c>
      <c r="BA90" s="232">
        <f>IF(AZ90=1,G90,0)</f>
        <v>0</v>
      </c>
      <c r="BB90" s="232">
        <f>IF(AZ90=2,G90,0)</f>
        <v>0</v>
      </c>
      <c r="BC90" s="232">
        <f>IF(AZ90=3,G90,0)</f>
        <v>0</v>
      </c>
      <c r="BD90" s="232">
        <f>IF(AZ90=4,G90,0)</f>
        <v>0</v>
      </c>
      <c r="BE90" s="232">
        <f>IF(AZ90=5,G90,0)</f>
        <v>0</v>
      </c>
      <c r="CA90" s="259">
        <v>1</v>
      </c>
      <c r="CB90" s="259">
        <v>3</v>
      </c>
    </row>
    <row r="91" spans="1:15" ht="12.75">
      <c r="A91" s="268"/>
      <c r="B91" s="271"/>
      <c r="C91" s="331" t="s">
        <v>549</v>
      </c>
      <c r="D91" s="332"/>
      <c r="E91" s="272">
        <v>0</v>
      </c>
      <c r="F91" s="273"/>
      <c r="G91" s="274"/>
      <c r="H91" s="275"/>
      <c r="I91" s="269"/>
      <c r="J91" s="276"/>
      <c r="K91" s="269"/>
      <c r="M91" s="270" t="s">
        <v>549</v>
      </c>
      <c r="O91" s="259"/>
    </row>
    <row r="92" spans="1:15" ht="12.75">
      <c r="A92" s="268"/>
      <c r="B92" s="271"/>
      <c r="C92" s="331" t="s">
        <v>550</v>
      </c>
      <c r="D92" s="332"/>
      <c r="E92" s="272">
        <v>1.5336</v>
      </c>
      <c r="F92" s="273"/>
      <c r="G92" s="274"/>
      <c r="H92" s="275"/>
      <c r="I92" s="269"/>
      <c r="J92" s="276"/>
      <c r="K92" s="269"/>
      <c r="M92" s="270" t="s">
        <v>550</v>
      </c>
      <c r="O92" s="259"/>
    </row>
    <row r="93" spans="1:15" ht="12.75">
      <c r="A93" s="268"/>
      <c r="B93" s="271"/>
      <c r="C93" s="331" t="s">
        <v>551</v>
      </c>
      <c r="D93" s="332"/>
      <c r="E93" s="272">
        <v>1.14</v>
      </c>
      <c r="F93" s="273"/>
      <c r="G93" s="274"/>
      <c r="H93" s="275"/>
      <c r="I93" s="269"/>
      <c r="J93" s="276"/>
      <c r="K93" s="269"/>
      <c r="M93" s="270" t="s">
        <v>551</v>
      </c>
      <c r="O93" s="259"/>
    </row>
    <row r="94" spans="1:15" ht="12.75">
      <c r="A94" s="268"/>
      <c r="B94" s="271"/>
      <c r="C94" s="331" t="s">
        <v>552</v>
      </c>
      <c r="D94" s="332"/>
      <c r="E94" s="272">
        <v>1.44</v>
      </c>
      <c r="F94" s="273"/>
      <c r="G94" s="274"/>
      <c r="H94" s="275"/>
      <c r="I94" s="269"/>
      <c r="J94" s="276"/>
      <c r="K94" s="269"/>
      <c r="M94" s="270" t="s">
        <v>552</v>
      </c>
      <c r="O94" s="259"/>
    </row>
    <row r="95" spans="1:15" ht="12.75">
      <c r="A95" s="268"/>
      <c r="B95" s="271"/>
      <c r="C95" s="331" t="s">
        <v>553</v>
      </c>
      <c r="D95" s="332"/>
      <c r="E95" s="272">
        <v>0</v>
      </c>
      <c r="F95" s="273"/>
      <c r="G95" s="274"/>
      <c r="H95" s="275"/>
      <c r="I95" s="269"/>
      <c r="J95" s="276"/>
      <c r="K95" s="269"/>
      <c r="M95" s="270" t="s">
        <v>553</v>
      </c>
      <c r="O95" s="259"/>
    </row>
    <row r="96" spans="1:15" ht="12.75">
      <c r="A96" s="268"/>
      <c r="B96" s="271"/>
      <c r="C96" s="331" t="s">
        <v>554</v>
      </c>
      <c r="D96" s="332"/>
      <c r="E96" s="272">
        <v>3.2589</v>
      </c>
      <c r="F96" s="273"/>
      <c r="G96" s="274"/>
      <c r="H96" s="275"/>
      <c r="I96" s="269"/>
      <c r="J96" s="276"/>
      <c r="K96" s="269"/>
      <c r="M96" s="270" t="s">
        <v>554</v>
      </c>
      <c r="O96" s="259"/>
    </row>
    <row r="97" spans="1:15" ht="12.75">
      <c r="A97" s="268"/>
      <c r="B97" s="271"/>
      <c r="C97" s="331" t="s">
        <v>509</v>
      </c>
      <c r="D97" s="332"/>
      <c r="E97" s="272">
        <v>0</v>
      </c>
      <c r="F97" s="273"/>
      <c r="G97" s="274"/>
      <c r="H97" s="275"/>
      <c r="I97" s="269"/>
      <c r="J97" s="276"/>
      <c r="K97" s="269"/>
      <c r="M97" s="270" t="s">
        <v>509</v>
      </c>
      <c r="O97" s="259"/>
    </row>
    <row r="98" spans="1:15" ht="12.75">
      <c r="A98" s="268"/>
      <c r="B98" s="271"/>
      <c r="C98" s="331" t="s">
        <v>555</v>
      </c>
      <c r="D98" s="332"/>
      <c r="E98" s="272">
        <v>6.9849</v>
      </c>
      <c r="F98" s="273"/>
      <c r="G98" s="274"/>
      <c r="H98" s="275"/>
      <c r="I98" s="269"/>
      <c r="J98" s="276"/>
      <c r="K98" s="269"/>
      <c r="M98" s="270" t="s">
        <v>555</v>
      </c>
      <c r="O98" s="259"/>
    </row>
    <row r="99" spans="1:80" ht="12.75">
      <c r="A99" s="260">
        <v>18</v>
      </c>
      <c r="B99" s="261" t="s">
        <v>269</v>
      </c>
      <c r="C99" s="262" t="s">
        <v>270</v>
      </c>
      <c r="D99" s="263" t="s">
        <v>251</v>
      </c>
      <c r="E99" s="264">
        <v>100.5018</v>
      </c>
      <c r="F99" s="264">
        <v>0</v>
      </c>
      <c r="G99" s="265">
        <f>E99*F99</f>
        <v>0</v>
      </c>
      <c r="H99" s="266">
        <v>0</v>
      </c>
      <c r="I99" s="267">
        <f>E99*H99</f>
        <v>0</v>
      </c>
      <c r="J99" s="266">
        <v>0</v>
      </c>
      <c r="K99" s="267">
        <f>E99*J99</f>
        <v>0</v>
      </c>
      <c r="O99" s="259">
        <v>2</v>
      </c>
      <c r="AA99" s="232">
        <v>1</v>
      </c>
      <c r="AB99" s="232">
        <v>3</v>
      </c>
      <c r="AC99" s="232">
        <v>3</v>
      </c>
      <c r="AZ99" s="232">
        <v>1</v>
      </c>
      <c r="BA99" s="232">
        <f>IF(AZ99=1,G99,0)</f>
        <v>0</v>
      </c>
      <c r="BB99" s="232">
        <f>IF(AZ99=2,G99,0)</f>
        <v>0</v>
      </c>
      <c r="BC99" s="232">
        <f>IF(AZ99=3,G99,0)</f>
        <v>0</v>
      </c>
      <c r="BD99" s="232">
        <f>IF(AZ99=4,G99,0)</f>
        <v>0</v>
      </c>
      <c r="BE99" s="232">
        <f>IF(AZ99=5,G99,0)</f>
        <v>0</v>
      </c>
      <c r="CA99" s="259">
        <v>1</v>
      </c>
      <c r="CB99" s="259">
        <v>3</v>
      </c>
    </row>
    <row r="100" spans="1:15" ht="12.75">
      <c r="A100" s="268"/>
      <c r="B100" s="271"/>
      <c r="C100" s="331" t="s">
        <v>556</v>
      </c>
      <c r="D100" s="332"/>
      <c r="E100" s="272">
        <v>100.5018</v>
      </c>
      <c r="F100" s="273"/>
      <c r="G100" s="274"/>
      <c r="H100" s="275"/>
      <c r="I100" s="269"/>
      <c r="J100" s="276"/>
      <c r="K100" s="269"/>
      <c r="M100" s="270" t="s">
        <v>556</v>
      </c>
      <c r="O100" s="259"/>
    </row>
    <row r="101" spans="1:80" ht="12.75">
      <c r="A101" s="260">
        <v>19</v>
      </c>
      <c r="B101" s="261" t="s">
        <v>274</v>
      </c>
      <c r="C101" s="262" t="s">
        <v>275</v>
      </c>
      <c r="D101" s="263" t="s">
        <v>251</v>
      </c>
      <c r="E101" s="264">
        <v>14.3574</v>
      </c>
      <c r="F101" s="264">
        <v>0</v>
      </c>
      <c r="G101" s="265">
        <f>E101*F101</f>
        <v>0</v>
      </c>
      <c r="H101" s="266">
        <v>0</v>
      </c>
      <c r="I101" s="267">
        <f>E101*H101</f>
        <v>0</v>
      </c>
      <c r="J101" s="266">
        <v>0</v>
      </c>
      <c r="K101" s="267">
        <f>E101*J101</f>
        <v>0</v>
      </c>
      <c r="O101" s="259">
        <v>2</v>
      </c>
      <c r="AA101" s="232">
        <v>1</v>
      </c>
      <c r="AB101" s="232">
        <v>0</v>
      </c>
      <c r="AC101" s="232">
        <v>0</v>
      </c>
      <c r="AZ101" s="232">
        <v>1</v>
      </c>
      <c r="BA101" s="232">
        <f>IF(AZ101=1,G101,0)</f>
        <v>0</v>
      </c>
      <c r="BB101" s="232">
        <f>IF(AZ101=2,G101,0)</f>
        <v>0</v>
      </c>
      <c r="BC101" s="232">
        <f>IF(AZ101=3,G101,0)</f>
        <v>0</v>
      </c>
      <c r="BD101" s="232">
        <f>IF(AZ101=4,G101,0)</f>
        <v>0</v>
      </c>
      <c r="BE101" s="232">
        <f>IF(AZ101=5,G101,0)</f>
        <v>0</v>
      </c>
      <c r="CA101" s="259">
        <v>1</v>
      </c>
      <c r="CB101" s="259">
        <v>0</v>
      </c>
    </row>
    <row r="102" spans="1:15" ht="12.75">
      <c r="A102" s="268"/>
      <c r="B102" s="271"/>
      <c r="C102" s="331" t="s">
        <v>557</v>
      </c>
      <c r="D102" s="332"/>
      <c r="E102" s="272">
        <v>14.3574</v>
      </c>
      <c r="F102" s="273"/>
      <c r="G102" s="274"/>
      <c r="H102" s="275"/>
      <c r="I102" s="269"/>
      <c r="J102" s="276"/>
      <c r="K102" s="269"/>
      <c r="M102" s="297">
        <v>143574</v>
      </c>
      <c r="O102" s="259"/>
    </row>
    <row r="103" spans="1:57" ht="12.75">
      <c r="A103" s="277"/>
      <c r="B103" s="278" t="s">
        <v>101</v>
      </c>
      <c r="C103" s="279" t="s">
        <v>244</v>
      </c>
      <c r="D103" s="280"/>
      <c r="E103" s="281"/>
      <c r="F103" s="282"/>
      <c r="G103" s="283">
        <f>SUM(G89:G102)</f>
        <v>0</v>
      </c>
      <c r="H103" s="284"/>
      <c r="I103" s="285">
        <f>SUM(I89:I102)</f>
        <v>0</v>
      </c>
      <c r="J103" s="284"/>
      <c r="K103" s="285">
        <f>SUM(K89:K102)</f>
        <v>0</v>
      </c>
      <c r="O103" s="259">
        <v>4</v>
      </c>
      <c r="BA103" s="286">
        <f>SUM(BA89:BA102)</f>
        <v>0</v>
      </c>
      <c r="BB103" s="286">
        <f>SUM(BB89:BB102)</f>
        <v>0</v>
      </c>
      <c r="BC103" s="286">
        <f>SUM(BC89:BC102)</f>
        <v>0</v>
      </c>
      <c r="BD103" s="286">
        <f>SUM(BD89:BD102)</f>
        <v>0</v>
      </c>
      <c r="BE103" s="286">
        <f>SUM(BE89:BE102)</f>
        <v>0</v>
      </c>
    </row>
    <row r="104" spans="1:15" ht="12.75">
      <c r="A104" s="249" t="s">
        <v>97</v>
      </c>
      <c r="B104" s="250" t="s">
        <v>278</v>
      </c>
      <c r="C104" s="251" t="s">
        <v>279</v>
      </c>
      <c r="D104" s="252"/>
      <c r="E104" s="253"/>
      <c r="F104" s="253"/>
      <c r="G104" s="254"/>
      <c r="H104" s="255"/>
      <c r="I104" s="256"/>
      <c r="J104" s="257"/>
      <c r="K104" s="258"/>
      <c r="O104" s="259">
        <v>1</v>
      </c>
    </row>
    <row r="105" spans="1:80" ht="12.75">
      <c r="A105" s="260">
        <v>20</v>
      </c>
      <c r="B105" s="261" t="s">
        <v>281</v>
      </c>
      <c r="C105" s="262" t="s">
        <v>282</v>
      </c>
      <c r="D105" s="263" t="s">
        <v>283</v>
      </c>
      <c r="E105" s="264">
        <v>3</v>
      </c>
      <c r="F105" s="264">
        <v>0</v>
      </c>
      <c r="G105" s="265">
        <f>E105*F105</f>
        <v>0</v>
      </c>
      <c r="H105" s="266">
        <v>0</v>
      </c>
      <c r="I105" s="267">
        <f>E105*H105</f>
        <v>0</v>
      </c>
      <c r="J105" s="266">
        <v>0</v>
      </c>
      <c r="K105" s="267">
        <f>E105*J105</f>
        <v>0</v>
      </c>
      <c r="O105" s="259">
        <v>2</v>
      </c>
      <c r="AA105" s="232">
        <v>1</v>
      </c>
      <c r="AB105" s="232">
        <v>1</v>
      </c>
      <c r="AC105" s="232">
        <v>1</v>
      </c>
      <c r="AZ105" s="232">
        <v>1</v>
      </c>
      <c r="BA105" s="232">
        <f>IF(AZ105=1,G105,0)</f>
        <v>0</v>
      </c>
      <c r="BB105" s="232">
        <f>IF(AZ105=2,G105,0)</f>
        <v>0</v>
      </c>
      <c r="BC105" s="232">
        <f>IF(AZ105=3,G105,0)</f>
        <v>0</v>
      </c>
      <c r="BD105" s="232">
        <f>IF(AZ105=4,G105,0)</f>
        <v>0</v>
      </c>
      <c r="BE105" s="232">
        <f>IF(AZ105=5,G105,0)</f>
        <v>0</v>
      </c>
      <c r="CA105" s="259">
        <v>1</v>
      </c>
      <c r="CB105" s="259">
        <v>1</v>
      </c>
    </row>
    <row r="106" spans="1:15" ht="12.75">
      <c r="A106" s="268"/>
      <c r="B106" s="271"/>
      <c r="C106" s="331" t="s">
        <v>558</v>
      </c>
      <c r="D106" s="332"/>
      <c r="E106" s="272">
        <v>0</v>
      </c>
      <c r="F106" s="273"/>
      <c r="G106" s="274"/>
      <c r="H106" s="275"/>
      <c r="I106" s="269"/>
      <c r="J106" s="276"/>
      <c r="K106" s="269"/>
      <c r="M106" s="270" t="s">
        <v>558</v>
      </c>
      <c r="O106" s="259"/>
    </row>
    <row r="107" spans="1:15" ht="12.75">
      <c r="A107" s="268"/>
      <c r="B107" s="271"/>
      <c r="C107" s="331" t="s">
        <v>359</v>
      </c>
      <c r="D107" s="332"/>
      <c r="E107" s="272">
        <v>3</v>
      </c>
      <c r="F107" s="273"/>
      <c r="G107" s="274"/>
      <c r="H107" s="275"/>
      <c r="I107" s="269"/>
      <c r="J107" s="276"/>
      <c r="K107" s="269"/>
      <c r="M107" s="270">
        <v>3</v>
      </c>
      <c r="O107" s="259"/>
    </row>
    <row r="108" spans="1:80" ht="12.75">
      <c r="A108" s="260">
        <v>21</v>
      </c>
      <c r="B108" s="261" t="s">
        <v>286</v>
      </c>
      <c r="C108" s="262" t="s">
        <v>287</v>
      </c>
      <c r="D108" s="263" t="s">
        <v>251</v>
      </c>
      <c r="E108" s="264">
        <v>20.69</v>
      </c>
      <c r="F108" s="264">
        <v>0</v>
      </c>
      <c r="G108" s="265">
        <f>E108*F108</f>
        <v>0</v>
      </c>
      <c r="H108" s="266">
        <v>0</v>
      </c>
      <c r="I108" s="267">
        <f>E108*H108</f>
        <v>0</v>
      </c>
      <c r="J108" s="266">
        <v>0</v>
      </c>
      <c r="K108" s="267">
        <f>E108*J108</f>
        <v>0</v>
      </c>
      <c r="O108" s="259">
        <v>2</v>
      </c>
      <c r="AA108" s="232">
        <v>1</v>
      </c>
      <c r="AB108" s="232">
        <v>2</v>
      </c>
      <c r="AC108" s="232">
        <v>2</v>
      </c>
      <c r="AZ108" s="232">
        <v>1</v>
      </c>
      <c r="BA108" s="232">
        <f>IF(AZ108=1,G108,0)</f>
        <v>0</v>
      </c>
      <c r="BB108" s="232">
        <f>IF(AZ108=2,G108,0)</f>
        <v>0</v>
      </c>
      <c r="BC108" s="232">
        <f>IF(AZ108=3,G108,0)</f>
        <v>0</v>
      </c>
      <c r="BD108" s="232">
        <f>IF(AZ108=4,G108,0)</f>
        <v>0</v>
      </c>
      <c r="BE108" s="232">
        <f>IF(AZ108=5,G108,0)</f>
        <v>0</v>
      </c>
      <c r="CA108" s="259">
        <v>1</v>
      </c>
      <c r="CB108" s="259">
        <v>2</v>
      </c>
    </row>
    <row r="109" spans="1:15" ht="12.75">
      <c r="A109" s="268"/>
      <c r="B109" s="271"/>
      <c r="C109" s="331" t="s">
        <v>559</v>
      </c>
      <c r="D109" s="332"/>
      <c r="E109" s="272">
        <v>20.69</v>
      </c>
      <c r="F109" s="273"/>
      <c r="G109" s="274"/>
      <c r="H109" s="275"/>
      <c r="I109" s="269"/>
      <c r="J109" s="276"/>
      <c r="K109" s="269"/>
      <c r="M109" s="270" t="s">
        <v>559</v>
      </c>
      <c r="O109" s="259"/>
    </row>
    <row r="110" spans="1:57" ht="12.75">
      <c r="A110" s="277"/>
      <c r="B110" s="278" t="s">
        <v>101</v>
      </c>
      <c r="C110" s="279" t="s">
        <v>280</v>
      </c>
      <c r="D110" s="280"/>
      <c r="E110" s="281"/>
      <c r="F110" s="282"/>
      <c r="G110" s="283">
        <f>SUM(G104:G109)</f>
        <v>0</v>
      </c>
      <c r="H110" s="284"/>
      <c r="I110" s="285">
        <f>SUM(I104:I109)</f>
        <v>0</v>
      </c>
      <c r="J110" s="284"/>
      <c r="K110" s="285">
        <f>SUM(K104:K109)</f>
        <v>0</v>
      </c>
      <c r="O110" s="259">
        <v>4</v>
      </c>
      <c r="BA110" s="286">
        <f>SUM(BA104:BA109)</f>
        <v>0</v>
      </c>
      <c r="BB110" s="286">
        <f>SUM(BB104:BB109)</f>
        <v>0</v>
      </c>
      <c r="BC110" s="286">
        <f>SUM(BC104:BC109)</f>
        <v>0</v>
      </c>
      <c r="BD110" s="286">
        <f>SUM(BD104:BD109)</f>
        <v>0</v>
      </c>
      <c r="BE110" s="286">
        <f>SUM(BE104:BE109)</f>
        <v>0</v>
      </c>
    </row>
    <row r="111" ht="12.75">
      <c r="E111" s="232"/>
    </row>
    <row r="112" ht="12.75">
      <c r="E112" s="232"/>
    </row>
    <row r="113" ht="12.75">
      <c r="E113" s="232"/>
    </row>
    <row r="114" ht="12.75">
      <c r="E114" s="232"/>
    </row>
    <row r="115" ht="12.75">
      <c r="E115" s="232"/>
    </row>
    <row r="116" ht="12.75">
      <c r="E116" s="232"/>
    </row>
    <row r="117" ht="12.75">
      <c r="E117" s="232"/>
    </row>
    <row r="118" ht="12.75">
      <c r="E118" s="232"/>
    </row>
    <row r="119" ht="12.75">
      <c r="E119" s="232"/>
    </row>
    <row r="120" ht="12.75">
      <c r="E120" s="232"/>
    </row>
    <row r="121" ht="12.75">
      <c r="E121" s="232"/>
    </row>
    <row r="122" ht="12.75">
      <c r="E122" s="232"/>
    </row>
    <row r="123" ht="12.75">
      <c r="E123" s="232"/>
    </row>
    <row r="124" ht="12.75">
      <c r="E124" s="232"/>
    </row>
    <row r="125" ht="12.75">
      <c r="E125" s="232"/>
    </row>
    <row r="126" ht="12.75">
      <c r="E126" s="232"/>
    </row>
    <row r="127" ht="12.75">
      <c r="E127" s="232"/>
    </row>
    <row r="128" ht="12.75">
      <c r="E128" s="232"/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spans="1:7" ht="12.75">
      <c r="A134" s="276"/>
      <c r="B134" s="276"/>
      <c r="C134" s="276"/>
      <c r="D134" s="276"/>
      <c r="E134" s="276"/>
      <c r="F134" s="276"/>
      <c r="G134" s="276"/>
    </row>
    <row r="135" spans="1:7" ht="12.75">
      <c r="A135" s="276"/>
      <c r="B135" s="276"/>
      <c r="C135" s="276"/>
      <c r="D135" s="276"/>
      <c r="E135" s="276"/>
      <c r="F135" s="276"/>
      <c r="G135" s="276"/>
    </row>
    <row r="136" spans="1:7" ht="12.75">
      <c r="A136" s="276"/>
      <c r="B136" s="276"/>
      <c r="C136" s="276"/>
      <c r="D136" s="276"/>
      <c r="E136" s="276"/>
      <c r="F136" s="276"/>
      <c r="G136" s="276"/>
    </row>
    <row r="137" spans="1:7" ht="12.75">
      <c r="A137" s="276"/>
      <c r="B137" s="276"/>
      <c r="C137" s="276"/>
      <c r="D137" s="276"/>
      <c r="E137" s="276"/>
      <c r="F137" s="276"/>
      <c r="G137" s="276"/>
    </row>
    <row r="138" ht="12.75">
      <c r="E138" s="232"/>
    </row>
    <row r="139" ht="12.75">
      <c r="E139" s="232"/>
    </row>
    <row r="140" ht="12.75">
      <c r="E140" s="232"/>
    </row>
    <row r="141" ht="12.75">
      <c r="E141" s="232"/>
    </row>
    <row r="142" ht="12.75">
      <c r="E142" s="232"/>
    </row>
    <row r="143" ht="12.75">
      <c r="E143" s="232"/>
    </row>
    <row r="144" ht="12.75">
      <c r="E144" s="232"/>
    </row>
    <row r="145" ht="12.75">
      <c r="E145" s="232"/>
    </row>
    <row r="146" ht="12.75">
      <c r="E146" s="232"/>
    </row>
    <row r="147" ht="12.75">
      <c r="E147" s="232"/>
    </row>
    <row r="148" ht="12.75">
      <c r="E148" s="232"/>
    </row>
    <row r="149" ht="12.75">
      <c r="E149" s="232"/>
    </row>
    <row r="150" ht="12.75">
      <c r="E150" s="232"/>
    </row>
    <row r="151" ht="12.75">
      <c r="E151" s="232"/>
    </row>
    <row r="152" ht="12.75">
      <c r="E152" s="232"/>
    </row>
    <row r="153" ht="12.75">
      <c r="E153" s="232"/>
    </row>
    <row r="154" ht="12.75">
      <c r="E154" s="232"/>
    </row>
    <row r="155" ht="12.75">
      <c r="E155" s="232"/>
    </row>
    <row r="156" ht="12.75">
      <c r="E156" s="232"/>
    </row>
    <row r="157" ht="12.75">
      <c r="E157" s="232"/>
    </row>
    <row r="158" ht="12.75">
      <c r="E158" s="232"/>
    </row>
    <row r="159" ht="12.75">
      <c r="E159" s="232"/>
    </row>
    <row r="160" ht="12.75">
      <c r="E160" s="232"/>
    </row>
    <row r="161" ht="12.75">
      <c r="E161" s="232"/>
    </row>
    <row r="162" ht="12.75">
      <c r="E162" s="232"/>
    </row>
    <row r="163" ht="12.75">
      <c r="E163" s="232"/>
    </row>
    <row r="164" ht="12.75">
      <c r="E164" s="232"/>
    </row>
    <row r="165" ht="12.75">
      <c r="E165" s="232"/>
    </row>
    <row r="166" ht="12.75">
      <c r="E166" s="232"/>
    </row>
    <row r="167" ht="12.75">
      <c r="E167" s="232"/>
    </row>
    <row r="168" ht="12.75">
      <c r="E168" s="232"/>
    </row>
    <row r="169" spans="1:2" ht="12.75">
      <c r="A169" s="287"/>
      <c r="B169" s="287"/>
    </row>
    <row r="170" spans="1:7" ht="12.75">
      <c r="A170" s="276"/>
      <c r="B170" s="276"/>
      <c r="C170" s="288"/>
      <c r="D170" s="288"/>
      <c r="E170" s="289"/>
      <c r="F170" s="288"/>
      <c r="G170" s="290"/>
    </row>
    <row r="171" spans="1:7" ht="12.75">
      <c r="A171" s="291"/>
      <c r="B171" s="291"/>
      <c r="C171" s="276"/>
      <c r="D171" s="276"/>
      <c r="E171" s="292"/>
      <c r="F171" s="276"/>
      <c r="G171" s="276"/>
    </row>
    <row r="172" spans="1:7" ht="12.75">
      <c r="A172" s="276"/>
      <c r="B172" s="276"/>
      <c r="C172" s="276"/>
      <c r="D172" s="276"/>
      <c r="E172" s="292"/>
      <c r="F172" s="276"/>
      <c r="G172" s="276"/>
    </row>
    <row r="173" spans="1:7" ht="12.75">
      <c r="A173" s="276"/>
      <c r="B173" s="276"/>
      <c r="C173" s="276"/>
      <c r="D173" s="276"/>
      <c r="E173" s="292"/>
      <c r="F173" s="276"/>
      <c r="G173" s="276"/>
    </row>
    <row r="174" spans="1:7" ht="12.75">
      <c r="A174" s="276"/>
      <c r="B174" s="276"/>
      <c r="C174" s="276"/>
      <c r="D174" s="276"/>
      <c r="E174" s="292"/>
      <c r="F174" s="276"/>
      <c r="G174" s="276"/>
    </row>
    <row r="175" spans="1:7" ht="12.75">
      <c r="A175" s="276"/>
      <c r="B175" s="276"/>
      <c r="C175" s="276"/>
      <c r="D175" s="276"/>
      <c r="E175" s="292"/>
      <c r="F175" s="276"/>
      <c r="G175" s="276"/>
    </row>
    <row r="176" spans="1:7" ht="12.75">
      <c r="A176" s="276"/>
      <c r="B176" s="276"/>
      <c r="C176" s="276"/>
      <c r="D176" s="276"/>
      <c r="E176" s="292"/>
      <c r="F176" s="276"/>
      <c r="G176" s="276"/>
    </row>
    <row r="177" spans="1:7" ht="12.75">
      <c r="A177" s="276"/>
      <c r="B177" s="276"/>
      <c r="C177" s="276"/>
      <c r="D177" s="276"/>
      <c r="E177" s="292"/>
      <c r="F177" s="276"/>
      <c r="G177" s="276"/>
    </row>
    <row r="178" spans="1:7" ht="12.75">
      <c r="A178" s="276"/>
      <c r="B178" s="276"/>
      <c r="C178" s="276"/>
      <c r="D178" s="276"/>
      <c r="E178" s="292"/>
      <c r="F178" s="276"/>
      <c r="G178" s="276"/>
    </row>
    <row r="179" spans="1:7" ht="12.75">
      <c r="A179" s="276"/>
      <c r="B179" s="276"/>
      <c r="C179" s="276"/>
      <c r="D179" s="276"/>
      <c r="E179" s="292"/>
      <c r="F179" s="276"/>
      <c r="G179" s="276"/>
    </row>
    <row r="180" spans="1:7" ht="12.75">
      <c r="A180" s="276"/>
      <c r="B180" s="276"/>
      <c r="C180" s="276"/>
      <c r="D180" s="276"/>
      <c r="E180" s="292"/>
      <c r="F180" s="276"/>
      <c r="G180" s="276"/>
    </row>
    <row r="181" spans="1:7" ht="12.75">
      <c r="A181" s="276"/>
      <c r="B181" s="276"/>
      <c r="C181" s="276"/>
      <c r="D181" s="276"/>
      <c r="E181" s="292"/>
      <c r="F181" s="276"/>
      <c r="G181" s="276"/>
    </row>
    <row r="182" spans="1:7" ht="12.75">
      <c r="A182" s="276"/>
      <c r="B182" s="276"/>
      <c r="C182" s="276"/>
      <c r="D182" s="276"/>
      <c r="E182" s="292"/>
      <c r="F182" s="276"/>
      <c r="G182" s="276"/>
    </row>
    <row r="183" spans="1:7" ht="12.75">
      <c r="A183" s="276"/>
      <c r="B183" s="276"/>
      <c r="C183" s="276"/>
      <c r="D183" s="276"/>
      <c r="E183" s="292"/>
      <c r="F183" s="276"/>
      <c r="G183" s="276"/>
    </row>
  </sheetData>
  <mergeCells count="77">
    <mergeCell ref="C20:D20"/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40:D40"/>
    <mergeCell ref="C21:D21"/>
    <mergeCell ref="C23:D23"/>
    <mergeCell ref="C25:D25"/>
    <mergeCell ref="C26:D26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55:D55"/>
    <mergeCell ref="C41:D41"/>
    <mergeCell ref="C42:D42"/>
    <mergeCell ref="C44:D44"/>
    <mergeCell ref="C45:D45"/>
    <mergeCell ref="C46:D46"/>
    <mergeCell ref="C47:D47"/>
    <mergeCell ref="C48:D48"/>
    <mergeCell ref="C50:D50"/>
    <mergeCell ref="C51:D51"/>
    <mergeCell ref="C53:D53"/>
    <mergeCell ref="C54:D54"/>
    <mergeCell ref="C69:D69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67:D67"/>
    <mergeCell ref="C68:D68"/>
    <mergeCell ref="C70:D70"/>
    <mergeCell ref="C72:D72"/>
    <mergeCell ref="C73:D73"/>
    <mergeCell ref="C74:D74"/>
    <mergeCell ref="C75:D75"/>
    <mergeCell ref="C96:D96"/>
    <mergeCell ref="C97:D97"/>
    <mergeCell ref="C98:D98"/>
    <mergeCell ref="C79:D79"/>
    <mergeCell ref="C80:D80"/>
    <mergeCell ref="C82:D82"/>
    <mergeCell ref="C83:D83"/>
    <mergeCell ref="C84:D84"/>
    <mergeCell ref="C85:D85"/>
    <mergeCell ref="C87:D87"/>
    <mergeCell ref="C91:D91"/>
    <mergeCell ref="C92:D92"/>
    <mergeCell ref="C93:D93"/>
    <mergeCell ref="C94:D94"/>
    <mergeCell ref="C95:D95"/>
    <mergeCell ref="C100:D100"/>
    <mergeCell ref="C102:D102"/>
    <mergeCell ref="C106:D106"/>
    <mergeCell ref="C107:D107"/>
    <mergeCell ref="C109:D109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107</v>
      </c>
      <c r="B5" s="110"/>
      <c r="C5" s="111" t="s">
        <v>108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 t="s">
        <v>126</v>
      </c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 t="s">
        <v>125</v>
      </c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 t="s">
        <v>124</v>
      </c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'IO 01 1 Rek'!E8</f>
        <v>0</v>
      </c>
      <c r="D15" s="149" t="str">
        <f>'IO 01 1 Rek'!A13</f>
        <v>Ztížené výrobní podmínky</v>
      </c>
      <c r="E15" s="150"/>
      <c r="F15" s="151"/>
      <c r="G15" s="148">
        <f>'IO 01 1 Rek'!I13</f>
        <v>0</v>
      </c>
    </row>
    <row r="16" spans="1:7" ht="15.95" customHeight="1">
      <c r="A16" s="146" t="s">
        <v>52</v>
      </c>
      <c r="B16" s="147" t="s">
        <v>53</v>
      </c>
      <c r="C16" s="148">
        <f>'IO 01 1 Rek'!F8</f>
        <v>0</v>
      </c>
      <c r="D16" s="101" t="str">
        <f>'IO 01 1 Rek'!A14</f>
        <v>Oborová přirážka</v>
      </c>
      <c r="E16" s="152"/>
      <c r="F16" s="153"/>
      <c r="G16" s="148">
        <f>'IO 01 1 Rek'!I14</f>
        <v>0</v>
      </c>
    </row>
    <row r="17" spans="1:7" ht="15.95" customHeight="1">
      <c r="A17" s="146" t="s">
        <v>54</v>
      </c>
      <c r="B17" s="147" t="s">
        <v>55</v>
      </c>
      <c r="C17" s="148">
        <f>'IO 01 1 Rek'!H8</f>
        <v>0</v>
      </c>
      <c r="D17" s="101" t="str">
        <f>'IO 01 1 Rek'!A15</f>
        <v>Přesun stavebních kapacit</v>
      </c>
      <c r="E17" s="152"/>
      <c r="F17" s="153"/>
      <c r="G17" s="148">
        <f>'IO 01 1 Rek'!I15</f>
        <v>0</v>
      </c>
    </row>
    <row r="18" spans="1:7" ht="15.95" customHeight="1">
      <c r="A18" s="154" t="s">
        <v>56</v>
      </c>
      <c r="B18" s="155" t="s">
        <v>57</v>
      </c>
      <c r="C18" s="148">
        <f>'IO 01 1 Rek'!G8</f>
        <v>0</v>
      </c>
      <c r="D18" s="101" t="str">
        <f>'IO 01 1 Rek'!A16</f>
        <v>Mimostaveništní doprava</v>
      </c>
      <c r="E18" s="152"/>
      <c r="F18" s="153"/>
      <c r="G18" s="148">
        <f>'IO 01 1 Rek'!I16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'IO 01 1 Rek'!A17</f>
        <v>Zařízení staveniště</v>
      </c>
      <c r="E19" s="152"/>
      <c r="F19" s="153"/>
      <c r="G19" s="148">
        <f>'IO 01 1 Rek'!I17</f>
        <v>0</v>
      </c>
    </row>
    <row r="20" spans="1:7" ht="15.95" customHeight="1">
      <c r="A20" s="156"/>
      <c r="B20" s="147"/>
      <c r="C20" s="148"/>
      <c r="D20" s="101" t="str">
        <f>'IO 01 1 Rek'!A18</f>
        <v>Provoz investora</v>
      </c>
      <c r="E20" s="152"/>
      <c r="F20" s="153"/>
      <c r="G20" s="148">
        <f>'IO 01 1 Rek'!I18</f>
        <v>0</v>
      </c>
    </row>
    <row r="21" spans="1:7" ht="15.95" customHeight="1">
      <c r="A21" s="156" t="s">
        <v>29</v>
      </c>
      <c r="B21" s="147"/>
      <c r="C21" s="148">
        <f>'IO 01 1 Rek'!I8</f>
        <v>0</v>
      </c>
      <c r="D21" s="101" t="str">
        <f>'IO 01 1 Rek'!A19</f>
        <v>Kompletační činnost (IČD)</v>
      </c>
      <c r="E21" s="152"/>
      <c r="F21" s="153"/>
      <c r="G21" s="148">
        <f>'IO 01 1 Rek'!I19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'IO 01 1 Rek'!H21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109</v>
      </c>
      <c r="D2" s="193"/>
      <c r="E2" s="194"/>
      <c r="F2" s="193"/>
      <c r="G2" s="321" t="s">
        <v>110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3.5" thickBot="1">
      <c r="A7" s="293" t="str">
        <f>'IO 01 1 Pol'!B7</f>
        <v>M21</v>
      </c>
      <c r="B7" s="62" t="str">
        <f>'IO 01 1 Pol'!C7</f>
        <v>Elektromontáže</v>
      </c>
      <c r="D7" s="204"/>
      <c r="E7" s="294">
        <f>'IO 01 1 Pol'!BA10</f>
        <v>0</v>
      </c>
      <c r="F7" s="295">
        <f>'IO 01 1 Pol'!BB10</f>
        <v>0</v>
      </c>
      <c r="G7" s="295">
        <f>'IO 01 1 Pol'!BC10</f>
        <v>0</v>
      </c>
      <c r="H7" s="295">
        <f>'IO 01 1 Pol'!BD10</f>
        <v>0</v>
      </c>
      <c r="I7" s="296">
        <f>'IO 01 1 Pol'!BE10</f>
        <v>0</v>
      </c>
    </row>
    <row r="8" spans="1:9" s="14" customFormat="1" ht="13.5" thickBot="1">
      <c r="A8" s="205"/>
      <c r="B8" s="206" t="s">
        <v>79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80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ht="13.5" thickBot="1"/>
    <row r="12" spans="1:9" ht="12.75">
      <c r="A12" s="162" t="s">
        <v>81</v>
      </c>
      <c r="B12" s="163"/>
      <c r="C12" s="163"/>
      <c r="D12" s="212"/>
      <c r="E12" s="213" t="s">
        <v>82</v>
      </c>
      <c r="F12" s="214" t="s">
        <v>12</v>
      </c>
      <c r="G12" s="215" t="s">
        <v>83</v>
      </c>
      <c r="H12" s="216"/>
      <c r="I12" s="217" t="s">
        <v>82</v>
      </c>
    </row>
    <row r="13" spans="1:53" ht="12.75">
      <c r="A13" s="156" t="s">
        <v>116</v>
      </c>
      <c r="B13" s="147"/>
      <c r="C13" s="147"/>
      <c r="D13" s="218"/>
      <c r="E13" s="219"/>
      <c r="F13" s="220"/>
      <c r="G13" s="221">
        <v>0</v>
      </c>
      <c r="H13" s="222"/>
      <c r="I13" s="223">
        <f aca="true" t="shared" si="0" ref="I13:I20">E13+F13*G13/100</f>
        <v>0</v>
      </c>
      <c r="BA13" s="1">
        <v>0</v>
      </c>
    </row>
    <row r="14" spans="1:53" ht="12.75">
      <c r="A14" s="156" t="s">
        <v>117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3" ht="12.75">
      <c r="A15" s="156" t="s">
        <v>118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 t="s">
        <v>119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120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 ht="12.75">
      <c r="A18" s="156" t="s">
        <v>121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 t="s">
        <v>122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 ht="12.75">
      <c r="A20" s="156" t="s">
        <v>123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9" ht="13.5" thickBot="1">
      <c r="A21" s="224"/>
      <c r="B21" s="225" t="s">
        <v>84</v>
      </c>
      <c r="C21" s="226"/>
      <c r="D21" s="227"/>
      <c r="E21" s="228"/>
      <c r="F21" s="229"/>
      <c r="G21" s="229"/>
      <c r="H21" s="324">
        <f>SUM(I13:I20)</f>
        <v>0</v>
      </c>
      <c r="I21" s="325"/>
    </row>
    <row r="23" spans="2:9" ht="12.75">
      <c r="B23" s="14"/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showGridLines="0" showZeros="0" zoomScaleSheetLayoutView="100" workbookViewId="0" topLeftCell="A1">
      <selection activeCell="F47" sqref="F47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customWidth="1"/>
    <col min="9" max="9" width="11.625" style="232" customWidth="1"/>
    <col min="10" max="10" width="10.375" style="232" customWidth="1"/>
    <col min="11" max="11" width="9.125" style="232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6" t="s">
        <v>103</v>
      </c>
      <c r="B1" s="326"/>
      <c r="C1" s="326"/>
      <c r="D1" s="326"/>
      <c r="E1" s="326"/>
      <c r="F1" s="326"/>
      <c r="G1" s="326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106</v>
      </c>
      <c r="D3" s="236"/>
      <c r="E3" s="237" t="s">
        <v>85</v>
      </c>
      <c r="F3" s="238" t="str">
        <f>'IO 01 1 Rek'!H1</f>
        <v>1</v>
      </c>
      <c r="G3" s="239"/>
    </row>
    <row r="4" spans="1:7" ht="13.5" thickBot="1">
      <c r="A4" s="327" t="s">
        <v>76</v>
      </c>
      <c r="B4" s="320"/>
      <c r="C4" s="192" t="s">
        <v>109</v>
      </c>
      <c r="D4" s="240"/>
      <c r="E4" s="328" t="str">
        <f>'IO 01 1 Rek'!G2</f>
        <v>Veřejné osvětlení</v>
      </c>
      <c r="F4" s="329"/>
      <c r="G4" s="330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111</v>
      </c>
      <c r="C7" s="251" t="s">
        <v>112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98</v>
      </c>
      <c r="C8" s="262" t="s">
        <v>114</v>
      </c>
      <c r="D8" s="263" t="s">
        <v>115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12</v>
      </c>
      <c r="AB8" s="232">
        <v>0</v>
      </c>
      <c r="AC8" s="232">
        <v>1</v>
      </c>
      <c r="AZ8" s="232">
        <v>4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12</v>
      </c>
      <c r="CB8" s="259">
        <v>0</v>
      </c>
    </row>
    <row r="9" spans="1:15" ht="12.75">
      <c r="A9" s="268"/>
      <c r="B9" s="271"/>
      <c r="C9" s="331" t="s">
        <v>98</v>
      </c>
      <c r="D9" s="332"/>
      <c r="E9" s="272">
        <v>1</v>
      </c>
      <c r="F9" s="273"/>
      <c r="G9" s="274"/>
      <c r="H9" s="275"/>
      <c r="I9" s="269"/>
      <c r="J9" s="276"/>
      <c r="K9" s="269"/>
      <c r="M9" s="270">
        <v>1</v>
      </c>
      <c r="O9" s="259"/>
    </row>
    <row r="10" spans="1:57" ht="12.75">
      <c r="A10" s="277"/>
      <c r="B10" s="278" t="s">
        <v>101</v>
      </c>
      <c r="C10" s="279" t="s">
        <v>113</v>
      </c>
      <c r="D10" s="280"/>
      <c r="E10" s="281"/>
      <c r="F10" s="282"/>
      <c r="G10" s="283">
        <f>SUM(G7:G9)</f>
        <v>0</v>
      </c>
      <c r="H10" s="284"/>
      <c r="I10" s="285">
        <f>SUM(I7:I9)</f>
        <v>0</v>
      </c>
      <c r="J10" s="284"/>
      <c r="K10" s="285">
        <f>SUM(K7:K9)</f>
        <v>0</v>
      </c>
      <c r="O10" s="259">
        <v>4</v>
      </c>
      <c r="BA10" s="286">
        <f>SUM(BA7:BA9)</f>
        <v>0</v>
      </c>
      <c r="BB10" s="286">
        <f>SUM(BB7:BB9)</f>
        <v>0</v>
      </c>
      <c r="BC10" s="286">
        <f>SUM(BC7:BC9)</f>
        <v>0</v>
      </c>
      <c r="BD10" s="286">
        <f>SUM(BD7:BD9)</f>
        <v>0</v>
      </c>
      <c r="BE10" s="286">
        <f>SUM(BE7:BE9)</f>
        <v>0</v>
      </c>
    </row>
    <row r="11" ht="12.75">
      <c r="E11" s="232"/>
    </row>
    <row r="12" ht="12.75">
      <c r="E12" s="232"/>
    </row>
    <row r="13" ht="12.75">
      <c r="E13" s="232"/>
    </row>
    <row r="14" ht="12.75">
      <c r="E14" s="232"/>
    </row>
    <row r="15" ht="12.75">
      <c r="E15" s="232"/>
    </row>
    <row r="16" ht="12.75">
      <c r="E16" s="232"/>
    </row>
    <row r="17" ht="12.75">
      <c r="E17" s="232"/>
    </row>
    <row r="18" ht="12.75">
      <c r="E18" s="232"/>
    </row>
    <row r="19" ht="12.75">
      <c r="E19" s="232"/>
    </row>
    <row r="20" ht="12.75">
      <c r="E20" s="232"/>
    </row>
    <row r="21" ht="12.75">
      <c r="E21" s="232"/>
    </row>
    <row r="22" ht="12.75">
      <c r="E22" s="232"/>
    </row>
    <row r="23" ht="12.75">
      <c r="E23" s="232"/>
    </row>
    <row r="24" ht="12.75">
      <c r="E24" s="232"/>
    </row>
    <row r="25" ht="12.75">
      <c r="E25" s="232"/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ht="12.75">
      <c r="E33" s="232"/>
    </row>
    <row r="34" spans="1:7" ht="12.75">
      <c r="A34" s="276"/>
      <c r="B34" s="276"/>
      <c r="C34" s="276"/>
      <c r="D34" s="276"/>
      <c r="E34" s="276"/>
      <c r="F34" s="276"/>
      <c r="G34" s="276"/>
    </row>
    <row r="35" spans="1:7" ht="12.75">
      <c r="A35" s="276"/>
      <c r="B35" s="276"/>
      <c r="C35" s="276"/>
      <c r="D35" s="276"/>
      <c r="E35" s="276"/>
      <c r="F35" s="276"/>
      <c r="G35" s="276"/>
    </row>
    <row r="36" spans="1:7" ht="12.75">
      <c r="A36" s="276"/>
      <c r="B36" s="276"/>
      <c r="C36" s="276"/>
      <c r="D36" s="276"/>
      <c r="E36" s="276"/>
      <c r="F36" s="276"/>
      <c r="G36" s="276"/>
    </row>
    <row r="37" spans="1:7" ht="12.75">
      <c r="A37" s="276"/>
      <c r="B37" s="276"/>
      <c r="C37" s="276"/>
      <c r="D37" s="276"/>
      <c r="E37" s="276"/>
      <c r="F37" s="276"/>
      <c r="G37" s="276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spans="1:2" ht="12.75">
      <c r="A69" s="287"/>
      <c r="B69" s="287"/>
    </row>
    <row r="70" spans="1:7" ht="12.75">
      <c r="A70" s="276"/>
      <c r="B70" s="276"/>
      <c r="C70" s="288"/>
      <c r="D70" s="288"/>
      <c r="E70" s="289"/>
      <c r="F70" s="288"/>
      <c r="G70" s="290"/>
    </row>
    <row r="71" spans="1:7" ht="12.75">
      <c r="A71" s="291"/>
      <c r="B71" s="291"/>
      <c r="C71" s="276"/>
      <c r="D71" s="276"/>
      <c r="E71" s="292"/>
      <c r="F71" s="276"/>
      <c r="G71" s="276"/>
    </row>
    <row r="72" spans="1:7" ht="12.75">
      <c r="A72" s="276"/>
      <c r="B72" s="276"/>
      <c r="C72" s="276"/>
      <c r="D72" s="276"/>
      <c r="E72" s="292"/>
      <c r="F72" s="276"/>
      <c r="G72" s="276"/>
    </row>
    <row r="73" spans="1:7" ht="12.75">
      <c r="A73" s="276"/>
      <c r="B73" s="276"/>
      <c r="C73" s="276"/>
      <c r="D73" s="276"/>
      <c r="E73" s="292"/>
      <c r="F73" s="276"/>
      <c r="G73" s="276"/>
    </row>
    <row r="74" spans="1:7" ht="12.75">
      <c r="A74" s="276"/>
      <c r="B74" s="276"/>
      <c r="C74" s="276"/>
      <c r="D74" s="276"/>
      <c r="E74" s="292"/>
      <c r="F74" s="276"/>
      <c r="G74" s="276"/>
    </row>
    <row r="75" spans="1:7" ht="12.75">
      <c r="A75" s="276"/>
      <c r="B75" s="276"/>
      <c r="C75" s="276"/>
      <c r="D75" s="276"/>
      <c r="E75" s="292"/>
      <c r="F75" s="276"/>
      <c r="G75" s="276"/>
    </row>
    <row r="76" spans="1:7" ht="12.75">
      <c r="A76" s="276"/>
      <c r="B76" s="276"/>
      <c r="C76" s="276"/>
      <c r="D76" s="276"/>
      <c r="E76" s="292"/>
      <c r="F76" s="276"/>
      <c r="G76" s="276"/>
    </row>
    <row r="77" spans="1:7" ht="12.75">
      <c r="A77" s="276"/>
      <c r="B77" s="276"/>
      <c r="C77" s="276"/>
      <c r="D77" s="276"/>
      <c r="E77" s="292"/>
      <c r="F77" s="276"/>
      <c r="G77" s="276"/>
    </row>
    <row r="78" spans="1:7" ht="12.75">
      <c r="A78" s="276"/>
      <c r="B78" s="276"/>
      <c r="C78" s="276"/>
      <c r="D78" s="276"/>
      <c r="E78" s="292"/>
      <c r="F78" s="276"/>
      <c r="G78" s="276"/>
    </row>
    <row r="79" spans="1:7" ht="12.75">
      <c r="A79" s="276"/>
      <c r="B79" s="276"/>
      <c r="C79" s="276"/>
      <c r="D79" s="276"/>
      <c r="E79" s="292"/>
      <c r="F79" s="276"/>
      <c r="G79" s="276"/>
    </row>
    <row r="80" spans="1:7" ht="12.75">
      <c r="A80" s="276"/>
      <c r="B80" s="276"/>
      <c r="C80" s="276"/>
      <c r="D80" s="276"/>
      <c r="E80" s="292"/>
      <c r="F80" s="276"/>
      <c r="G80" s="276"/>
    </row>
    <row r="81" spans="1:7" ht="12.75">
      <c r="A81" s="276"/>
      <c r="B81" s="276"/>
      <c r="C81" s="276"/>
      <c r="D81" s="276"/>
      <c r="E81" s="292"/>
      <c r="F81" s="276"/>
      <c r="G81" s="276"/>
    </row>
    <row r="82" spans="1:7" ht="12.75">
      <c r="A82" s="276"/>
      <c r="B82" s="276"/>
      <c r="C82" s="276"/>
      <c r="D82" s="276"/>
      <c r="E82" s="292"/>
      <c r="F82" s="276"/>
      <c r="G82" s="276"/>
    </row>
    <row r="83" spans="1:7" ht="12.75">
      <c r="A83" s="276"/>
      <c r="B83" s="276"/>
      <c r="C83" s="276"/>
      <c r="D83" s="276"/>
      <c r="E83" s="292"/>
      <c r="F83" s="276"/>
      <c r="G83" s="276"/>
    </row>
  </sheetData>
  <mergeCells count="5">
    <mergeCell ref="A1:G1"/>
    <mergeCell ref="A3:B3"/>
    <mergeCell ref="A4:B4"/>
    <mergeCell ref="E4:G4"/>
    <mergeCell ref="C9:D9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129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128</v>
      </c>
      <c r="B5" s="110"/>
      <c r="C5" s="111" t="s">
        <v>129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 t="s">
        <v>126</v>
      </c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 t="s">
        <v>125</v>
      </c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 t="s">
        <v>124</v>
      </c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'SO 01 1 Rek'!E14</f>
        <v>0</v>
      </c>
      <c r="D15" s="149" t="str">
        <f>'SO 01 1 Rek'!A19</f>
        <v>Ztížené výrobní podmínky</v>
      </c>
      <c r="E15" s="150"/>
      <c r="F15" s="151"/>
      <c r="G15" s="148">
        <f>'SO 01 1 Rek'!I19</f>
        <v>0</v>
      </c>
    </row>
    <row r="16" spans="1:7" ht="15.95" customHeight="1">
      <c r="A16" s="146" t="s">
        <v>52</v>
      </c>
      <c r="B16" s="147" t="s">
        <v>53</v>
      </c>
      <c r="C16" s="148">
        <f>'SO 01 1 Rek'!F14</f>
        <v>0</v>
      </c>
      <c r="D16" s="101" t="str">
        <f>'SO 01 1 Rek'!A20</f>
        <v>Oborová přirážka</v>
      </c>
      <c r="E16" s="152"/>
      <c r="F16" s="153"/>
      <c r="G16" s="148">
        <f>'SO 01 1 Rek'!I20</f>
        <v>0</v>
      </c>
    </row>
    <row r="17" spans="1:7" ht="15.95" customHeight="1">
      <c r="A17" s="146" t="s">
        <v>54</v>
      </c>
      <c r="B17" s="147" t="s">
        <v>55</v>
      </c>
      <c r="C17" s="148">
        <f>'SO 01 1 Rek'!H14</f>
        <v>0</v>
      </c>
      <c r="D17" s="101" t="str">
        <f>'SO 01 1 Rek'!A21</f>
        <v>Přesun stavebních kapacit</v>
      </c>
      <c r="E17" s="152"/>
      <c r="F17" s="153"/>
      <c r="G17" s="148">
        <f>'SO 01 1 Rek'!I21</f>
        <v>0</v>
      </c>
    </row>
    <row r="18" spans="1:7" ht="15.95" customHeight="1">
      <c r="A18" s="154" t="s">
        <v>56</v>
      </c>
      <c r="B18" s="155" t="s">
        <v>57</v>
      </c>
      <c r="C18" s="148">
        <f>'SO 01 1 Rek'!G14</f>
        <v>0</v>
      </c>
      <c r="D18" s="101" t="str">
        <f>'SO 01 1 Rek'!A22</f>
        <v>Mimostaveništní doprava</v>
      </c>
      <c r="E18" s="152"/>
      <c r="F18" s="153"/>
      <c r="G18" s="148">
        <f>'SO 01 1 Rek'!I22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01 1 Rek'!A23</f>
        <v>Zařízení staveniště</v>
      </c>
      <c r="E19" s="152"/>
      <c r="F19" s="153"/>
      <c r="G19" s="148">
        <f>'SO 01 1 Rek'!I23</f>
        <v>0</v>
      </c>
    </row>
    <row r="20" spans="1:7" ht="15.95" customHeight="1">
      <c r="A20" s="156"/>
      <c r="B20" s="147"/>
      <c r="C20" s="148"/>
      <c r="D20" s="101" t="str">
        <f>'SO 01 1 Rek'!A24</f>
        <v>Provoz investora</v>
      </c>
      <c r="E20" s="152"/>
      <c r="F20" s="153"/>
      <c r="G20" s="148">
        <f>'SO 01 1 Rek'!I24</f>
        <v>0</v>
      </c>
    </row>
    <row r="21" spans="1:7" ht="15.95" customHeight="1">
      <c r="A21" s="156" t="s">
        <v>29</v>
      </c>
      <c r="B21" s="147"/>
      <c r="C21" s="148">
        <f>'SO 01 1 Rek'!I14</f>
        <v>0</v>
      </c>
      <c r="D21" s="101" t="str">
        <f>'SO 01 1 Rek'!A25</f>
        <v>Kompletační činnost (IČD)</v>
      </c>
      <c r="E21" s="152"/>
      <c r="F21" s="153"/>
      <c r="G21" s="148">
        <f>'SO 01 1 Rek'!I25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01 1 Rek'!H27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130</v>
      </c>
      <c r="D2" s="193"/>
      <c r="E2" s="194"/>
      <c r="F2" s="193"/>
      <c r="G2" s="321" t="s">
        <v>129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01 1 Pol'!B7</f>
        <v>1</v>
      </c>
      <c r="B7" s="62" t="str">
        <f>'SO 01 1 Pol'!C7</f>
        <v>Zemní práce</v>
      </c>
      <c r="D7" s="204"/>
      <c r="E7" s="294">
        <f>'SO 01 1 Pol'!BA54</f>
        <v>0</v>
      </c>
      <c r="F7" s="295">
        <f>'SO 01 1 Pol'!BB54</f>
        <v>0</v>
      </c>
      <c r="G7" s="295">
        <f>'SO 01 1 Pol'!BC54</f>
        <v>0</v>
      </c>
      <c r="H7" s="295">
        <f>'SO 01 1 Pol'!BD54</f>
        <v>0</v>
      </c>
      <c r="I7" s="296">
        <f>'SO 01 1 Pol'!BE54</f>
        <v>0</v>
      </c>
    </row>
    <row r="8" spans="1:9" s="127" customFormat="1" ht="12.75">
      <c r="A8" s="293" t="str">
        <f>'SO 01 1 Pol'!B55</f>
        <v>5</v>
      </c>
      <c r="B8" s="62" t="str">
        <f>'SO 01 1 Pol'!C55</f>
        <v>Komunikace</v>
      </c>
      <c r="D8" s="204"/>
      <c r="E8" s="294">
        <f>'SO 01 1 Pol'!BA103</f>
        <v>0</v>
      </c>
      <c r="F8" s="295">
        <f>'SO 01 1 Pol'!BB103</f>
        <v>0</v>
      </c>
      <c r="G8" s="295">
        <f>'SO 01 1 Pol'!BC103</f>
        <v>0</v>
      </c>
      <c r="H8" s="295">
        <f>'SO 01 1 Pol'!BD103</f>
        <v>0</v>
      </c>
      <c r="I8" s="296">
        <f>'SO 01 1 Pol'!BE103</f>
        <v>0</v>
      </c>
    </row>
    <row r="9" spans="1:9" s="127" customFormat="1" ht="12.75">
      <c r="A9" s="293" t="str">
        <f>'SO 01 1 Pol'!B104</f>
        <v>8</v>
      </c>
      <c r="B9" s="62" t="str">
        <f>'SO 01 1 Pol'!C104</f>
        <v>Trubní vedení</v>
      </c>
      <c r="D9" s="204"/>
      <c r="E9" s="294">
        <f>'SO 01 1 Pol'!BA108</f>
        <v>0</v>
      </c>
      <c r="F9" s="295">
        <f>'SO 01 1 Pol'!BB108</f>
        <v>0</v>
      </c>
      <c r="G9" s="295">
        <f>'SO 01 1 Pol'!BC108</f>
        <v>0</v>
      </c>
      <c r="H9" s="295">
        <f>'SO 01 1 Pol'!BD108</f>
        <v>0</v>
      </c>
      <c r="I9" s="296">
        <f>'SO 01 1 Pol'!BE108</f>
        <v>0</v>
      </c>
    </row>
    <row r="10" spans="1:9" s="127" customFormat="1" ht="12.75">
      <c r="A10" s="293" t="str">
        <f>'SO 01 1 Pol'!B109</f>
        <v>91</v>
      </c>
      <c r="B10" s="62" t="str">
        <f>'SO 01 1 Pol'!C109</f>
        <v>Doplňující práce na komunikaci</v>
      </c>
      <c r="D10" s="204"/>
      <c r="E10" s="294">
        <f>'SO 01 1 Pol'!BA138</f>
        <v>0</v>
      </c>
      <c r="F10" s="295">
        <f>'SO 01 1 Pol'!BB138</f>
        <v>0</v>
      </c>
      <c r="G10" s="295">
        <f>'SO 01 1 Pol'!BC138</f>
        <v>0</v>
      </c>
      <c r="H10" s="295">
        <f>'SO 01 1 Pol'!BD138</f>
        <v>0</v>
      </c>
      <c r="I10" s="296">
        <f>'SO 01 1 Pol'!BE138</f>
        <v>0</v>
      </c>
    </row>
    <row r="11" spans="1:9" s="127" customFormat="1" ht="12.75">
      <c r="A11" s="293" t="str">
        <f>'SO 01 1 Pol'!B139</f>
        <v>93</v>
      </c>
      <c r="B11" s="62" t="str">
        <f>'SO 01 1 Pol'!C139</f>
        <v>Dokončovací práce inženýrskách staveb</v>
      </c>
      <c r="D11" s="204"/>
      <c r="E11" s="294">
        <f>'SO 01 1 Pol'!BA149</f>
        <v>0</v>
      </c>
      <c r="F11" s="295">
        <f>'SO 01 1 Pol'!BB149</f>
        <v>0</v>
      </c>
      <c r="G11" s="295">
        <f>'SO 01 1 Pol'!BC149</f>
        <v>0</v>
      </c>
      <c r="H11" s="295">
        <f>'SO 01 1 Pol'!BD149</f>
        <v>0</v>
      </c>
      <c r="I11" s="296">
        <f>'SO 01 1 Pol'!BE149</f>
        <v>0</v>
      </c>
    </row>
    <row r="12" spans="1:9" s="127" customFormat="1" ht="12.75">
      <c r="A12" s="293" t="str">
        <f>'SO 01 1 Pol'!B150</f>
        <v>97</v>
      </c>
      <c r="B12" s="62" t="str">
        <f>'SO 01 1 Pol'!C150</f>
        <v>Prorážení otvorů</v>
      </c>
      <c r="D12" s="204"/>
      <c r="E12" s="294">
        <f>'SO 01 1 Pol'!BA246</f>
        <v>0</v>
      </c>
      <c r="F12" s="295">
        <f>'SO 01 1 Pol'!BB246</f>
        <v>0</v>
      </c>
      <c r="G12" s="295">
        <f>'SO 01 1 Pol'!BC246</f>
        <v>0</v>
      </c>
      <c r="H12" s="295">
        <f>'SO 01 1 Pol'!BD246</f>
        <v>0</v>
      </c>
      <c r="I12" s="296">
        <f>'SO 01 1 Pol'!BE246</f>
        <v>0</v>
      </c>
    </row>
    <row r="13" spans="1:9" s="127" customFormat="1" ht="13.5" thickBot="1">
      <c r="A13" s="293" t="str">
        <f>'SO 01 1 Pol'!B247</f>
        <v>99</v>
      </c>
      <c r="B13" s="62" t="str">
        <f>'SO 01 1 Pol'!C247</f>
        <v>Staveništní přesun hmot</v>
      </c>
      <c r="D13" s="204"/>
      <c r="E13" s="294">
        <f>'SO 01 1 Pol'!BA253</f>
        <v>0</v>
      </c>
      <c r="F13" s="295">
        <f>'SO 01 1 Pol'!BB253</f>
        <v>0</v>
      </c>
      <c r="G13" s="295">
        <f>'SO 01 1 Pol'!BC253</f>
        <v>0</v>
      </c>
      <c r="H13" s="295">
        <f>'SO 01 1 Pol'!BD253</f>
        <v>0</v>
      </c>
      <c r="I13" s="296">
        <f>'SO 01 1 Pol'!BE253</f>
        <v>0</v>
      </c>
    </row>
    <row r="14" spans="1:9" s="14" customFormat="1" ht="13.5" thickBot="1">
      <c r="A14" s="205"/>
      <c r="B14" s="206" t="s">
        <v>79</v>
      </c>
      <c r="C14" s="206"/>
      <c r="D14" s="207"/>
      <c r="E14" s="208">
        <f>SUM(E7:E13)</f>
        <v>0</v>
      </c>
      <c r="F14" s="209">
        <f>SUM(F7:F13)</f>
        <v>0</v>
      </c>
      <c r="G14" s="209">
        <f>SUM(G7:G13)</f>
        <v>0</v>
      </c>
      <c r="H14" s="209">
        <f>SUM(H7:H13)</f>
        <v>0</v>
      </c>
      <c r="I14" s="210">
        <f>SUM(I7:I13)</f>
        <v>0</v>
      </c>
    </row>
    <row r="15" spans="1:9" ht="12.75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57" ht="19.5" customHeight="1">
      <c r="A16" s="196" t="s">
        <v>80</v>
      </c>
      <c r="B16" s="196"/>
      <c r="C16" s="196"/>
      <c r="D16" s="196"/>
      <c r="E16" s="196"/>
      <c r="F16" s="196"/>
      <c r="G16" s="211"/>
      <c r="H16" s="196"/>
      <c r="I16" s="196"/>
      <c r="BA16" s="133"/>
      <c r="BB16" s="133"/>
      <c r="BC16" s="133"/>
      <c r="BD16" s="133"/>
      <c r="BE16" s="133"/>
    </row>
    <row r="17" ht="13.5" thickBot="1"/>
    <row r="18" spans="1:9" ht="12.75">
      <c r="A18" s="162" t="s">
        <v>81</v>
      </c>
      <c r="B18" s="163"/>
      <c r="C18" s="163"/>
      <c r="D18" s="212"/>
      <c r="E18" s="213" t="s">
        <v>82</v>
      </c>
      <c r="F18" s="214" t="s">
        <v>12</v>
      </c>
      <c r="G18" s="215" t="s">
        <v>83</v>
      </c>
      <c r="H18" s="216"/>
      <c r="I18" s="217" t="s">
        <v>82</v>
      </c>
    </row>
    <row r="19" spans="1:53" ht="12.75">
      <c r="A19" s="156" t="s">
        <v>116</v>
      </c>
      <c r="B19" s="147"/>
      <c r="C19" s="147"/>
      <c r="D19" s="218"/>
      <c r="E19" s="219"/>
      <c r="F19" s="220"/>
      <c r="G19" s="221">
        <v>0</v>
      </c>
      <c r="H19" s="222"/>
      <c r="I19" s="223">
        <f aca="true" t="shared" si="0" ref="I19:I26">E19+F19*G19/100</f>
        <v>0</v>
      </c>
      <c r="BA19" s="1">
        <v>0</v>
      </c>
    </row>
    <row r="20" spans="1:53" ht="12.75">
      <c r="A20" s="156" t="s">
        <v>117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0</v>
      </c>
    </row>
    <row r="21" spans="1:53" ht="12.75">
      <c r="A21" s="156" t="s">
        <v>118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0</v>
      </c>
    </row>
    <row r="22" spans="1:53" ht="12.75">
      <c r="A22" s="156" t="s">
        <v>119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0</v>
      </c>
    </row>
    <row r="23" spans="1:53" ht="12.75">
      <c r="A23" s="156" t="s">
        <v>120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1</v>
      </c>
    </row>
    <row r="24" spans="1:53" ht="12.75">
      <c r="A24" s="156" t="s">
        <v>121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1</v>
      </c>
    </row>
    <row r="25" spans="1:53" ht="12.75">
      <c r="A25" s="156" t="s">
        <v>122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2</v>
      </c>
    </row>
    <row r="26" spans="1:53" ht="12.75">
      <c r="A26" s="156" t="s">
        <v>123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2</v>
      </c>
    </row>
    <row r="27" spans="1:9" ht="13.5" thickBot="1">
      <c r="A27" s="224"/>
      <c r="B27" s="225" t="s">
        <v>84</v>
      </c>
      <c r="C27" s="226"/>
      <c r="D27" s="227"/>
      <c r="E27" s="228"/>
      <c r="F27" s="229"/>
      <c r="G27" s="229"/>
      <c r="H27" s="324">
        <f>SUM(I19:I26)</f>
        <v>0</v>
      </c>
      <c r="I27" s="325"/>
    </row>
    <row r="29" spans="2:9" ht="12.75">
      <c r="B29" s="14"/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6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customWidth="1"/>
    <col min="9" max="9" width="11.625" style="232" customWidth="1"/>
    <col min="10" max="10" width="9.625" style="232" customWidth="1"/>
    <col min="11" max="11" width="9.375" style="232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6" t="s">
        <v>103</v>
      </c>
      <c r="B1" s="326"/>
      <c r="C1" s="326"/>
      <c r="D1" s="326"/>
      <c r="E1" s="326"/>
      <c r="F1" s="326"/>
      <c r="G1" s="326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106</v>
      </c>
      <c r="D3" s="236"/>
      <c r="E3" s="237" t="s">
        <v>85</v>
      </c>
      <c r="F3" s="238" t="str">
        <f>'SO 01 1 Rek'!H1</f>
        <v>1</v>
      </c>
      <c r="G3" s="239"/>
    </row>
    <row r="4" spans="1:7" ht="13.5" thickBot="1">
      <c r="A4" s="327" t="s">
        <v>76</v>
      </c>
      <c r="B4" s="320"/>
      <c r="C4" s="192" t="s">
        <v>130</v>
      </c>
      <c r="D4" s="240"/>
      <c r="E4" s="328" t="str">
        <f>'SO 01 1 Rek'!G2</f>
        <v>Komunikace</v>
      </c>
      <c r="F4" s="329"/>
      <c r="G4" s="330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132</v>
      </c>
      <c r="C8" s="262" t="s">
        <v>133</v>
      </c>
      <c r="D8" s="263" t="s">
        <v>134</v>
      </c>
      <c r="E8" s="264">
        <v>1440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-0.417</v>
      </c>
      <c r="K8" s="267">
        <f>E8*J8</f>
        <v>-600.48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31" t="s">
        <v>135</v>
      </c>
      <c r="D9" s="332"/>
      <c r="E9" s="272">
        <v>0</v>
      </c>
      <c r="F9" s="273"/>
      <c r="G9" s="274"/>
      <c r="H9" s="275"/>
      <c r="I9" s="269"/>
      <c r="J9" s="276"/>
      <c r="K9" s="269"/>
      <c r="M9" s="270" t="s">
        <v>135</v>
      </c>
      <c r="O9" s="259"/>
    </row>
    <row r="10" spans="1:15" ht="12.75">
      <c r="A10" s="268"/>
      <c r="B10" s="271"/>
      <c r="C10" s="331" t="s">
        <v>136</v>
      </c>
      <c r="D10" s="332"/>
      <c r="E10" s="272">
        <v>0</v>
      </c>
      <c r="F10" s="273"/>
      <c r="G10" s="274"/>
      <c r="H10" s="275"/>
      <c r="I10" s="269"/>
      <c r="J10" s="276"/>
      <c r="K10" s="269"/>
      <c r="M10" s="270" t="s">
        <v>136</v>
      </c>
      <c r="O10" s="259"/>
    </row>
    <row r="11" spans="1:15" ht="12.75">
      <c r="A11" s="268"/>
      <c r="B11" s="271"/>
      <c r="C11" s="331" t="s">
        <v>137</v>
      </c>
      <c r="D11" s="332"/>
      <c r="E11" s="272">
        <v>1105</v>
      </c>
      <c r="F11" s="273"/>
      <c r="G11" s="274"/>
      <c r="H11" s="275"/>
      <c r="I11" s="269"/>
      <c r="J11" s="276"/>
      <c r="K11" s="269"/>
      <c r="M11" s="270">
        <v>1105</v>
      </c>
      <c r="O11" s="259"/>
    </row>
    <row r="12" spans="1:15" ht="12.75">
      <c r="A12" s="268"/>
      <c r="B12" s="271"/>
      <c r="C12" s="331" t="s">
        <v>138</v>
      </c>
      <c r="D12" s="332"/>
      <c r="E12" s="272">
        <v>0</v>
      </c>
      <c r="F12" s="273"/>
      <c r="G12" s="274"/>
      <c r="H12" s="275"/>
      <c r="I12" s="269"/>
      <c r="J12" s="276"/>
      <c r="K12" s="269"/>
      <c r="M12" s="270" t="s">
        <v>138</v>
      </c>
      <c r="O12" s="259"/>
    </row>
    <row r="13" spans="1:15" ht="12.75">
      <c r="A13" s="268"/>
      <c r="B13" s="271"/>
      <c r="C13" s="331" t="s">
        <v>139</v>
      </c>
      <c r="D13" s="332"/>
      <c r="E13" s="272">
        <v>335</v>
      </c>
      <c r="F13" s="273"/>
      <c r="G13" s="274"/>
      <c r="H13" s="275"/>
      <c r="I13" s="269"/>
      <c r="J13" s="276"/>
      <c r="K13" s="269"/>
      <c r="M13" s="270">
        <v>335</v>
      </c>
      <c r="O13" s="259"/>
    </row>
    <row r="14" spans="1:80" ht="12.75">
      <c r="A14" s="260">
        <v>2</v>
      </c>
      <c r="B14" s="261" t="s">
        <v>140</v>
      </c>
      <c r="C14" s="262" t="s">
        <v>141</v>
      </c>
      <c r="D14" s="263" t="s">
        <v>134</v>
      </c>
      <c r="E14" s="264">
        <v>1440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-0.44</v>
      </c>
      <c r="K14" s="267">
        <f>E14*J14</f>
        <v>-633.6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15" ht="12.75">
      <c r="A15" s="268"/>
      <c r="B15" s="271"/>
      <c r="C15" s="331" t="s">
        <v>136</v>
      </c>
      <c r="D15" s="332"/>
      <c r="E15" s="272">
        <v>0</v>
      </c>
      <c r="F15" s="273"/>
      <c r="G15" s="274"/>
      <c r="H15" s="275"/>
      <c r="I15" s="269"/>
      <c r="J15" s="276"/>
      <c r="K15" s="269"/>
      <c r="M15" s="270" t="s">
        <v>136</v>
      </c>
      <c r="O15" s="259"/>
    </row>
    <row r="16" spans="1:15" ht="12.75">
      <c r="A16" s="268"/>
      <c r="B16" s="271"/>
      <c r="C16" s="331" t="s">
        <v>137</v>
      </c>
      <c r="D16" s="332"/>
      <c r="E16" s="272">
        <v>1105</v>
      </c>
      <c r="F16" s="273"/>
      <c r="G16" s="274"/>
      <c r="H16" s="275"/>
      <c r="I16" s="269"/>
      <c r="J16" s="276"/>
      <c r="K16" s="269"/>
      <c r="M16" s="270">
        <v>1105</v>
      </c>
      <c r="O16" s="259"/>
    </row>
    <row r="17" spans="1:15" ht="12.75">
      <c r="A17" s="268"/>
      <c r="B17" s="271"/>
      <c r="C17" s="331" t="s">
        <v>138</v>
      </c>
      <c r="D17" s="332"/>
      <c r="E17" s="272">
        <v>0</v>
      </c>
      <c r="F17" s="273"/>
      <c r="G17" s="274"/>
      <c r="H17" s="275"/>
      <c r="I17" s="269"/>
      <c r="J17" s="276"/>
      <c r="K17" s="269"/>
      <c r="M17" s="270" t="s">
        <v>138</v>
      </c>
      <c r="O17" s="259"/>
    </row>
    <row r="18" spans="1:15" ht="12.75">
      <c r="A18" s="268"/>
      <c r="B18" s="271"/>
      <c r="C18" s="331" t="s">
        <v>139</v>
      </c>
      <c r="D18" s="332"/>
      <c r="E18" s="272">
        <v>335</v>
      </c>
      <c r="F18" s="273"/>
      <c r="G18" s="274"/>
      <c r="H18" s="275"/>
      <c r="I18" s="269"/>
      <c r="J18" s="276"/>
      <c r="K18" s="269"/>
      <c r="M18" s="270">
        <v>335</v>
      </c>
      <c r="O18" s="259"/>
    </row>
    <row r="19" spans="1:80" ht="12.75">
      <c r="A19" s="260">
        <v>3</v>
      </c>
      <c r="B19" s="261" t="s">
        <v>142</v>
      </c>
      <c r="C19" s="262" t="s">
        <v>143</v>
      </c>
      <c r="D19" s="263" t="s">
        <v>134</v>
      </c>
      <c r="E19" s="264">
        <v>1476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-0.24</v>
      </c>
      <c r="K19" s="267">
        <f>E19*J19</f>
        <v>-354.24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31" t="s">
        <v>144</v>
      </c>
      <c r="D20" s="332"/>
      <c r="E20" s="272">
        <v>0</v>
      </c>
      <c r="F20" s="273"/>
      <c r="G20" s="274"/>
      <c r="H20" s="275"/>
      <c r="I20" s="269"/>
      <c r="J20" s="276"/>
      <c r="K20" s="269"/>
      <c r="M20" s="270" t="s">
        <v>144</v>
      </c>
      <c r="O20" s="259"/>
    </row>
    <row r="21" spans="1:15" ht="12.75">
      <c r="A21" s="268"/>
      <c r="B21" s="271"/>
      <c r="C21" s="331" t="s">
        <v>137</v>
      </c>
      <c r="D21" s="332"/>
      <c r="E21" s="272">
        <v>1105</v>
      </c>
      <c r="F21" s="273"/>
      <c r="G21" s="274"/>
      <c r="H21" s="275"/>
      <c r="I21" s="269"/>
      <c r="J21" s="276"/>
      <c r="K21" s="269"/>
      <c r="M21" s="270">
        <v>1105</v>
      </c>
      <c r="O21" s="259"/>
    </row>
    <row r="22" spans="1:15" ht="12.75">
      <c r="A22" s="268"/>
      <c r="B22" s="271"/>
      <c r="C22" s="331" t="s">
        <v>138</v>
      </c>
      <c r="D22" s="332"/>
      <c r="E22" s="272">
        <v>0</v>
      </c>
      <c r="F22" s="273"/>
      <c r="G22" s="274"/>
      <c r="H22" s="275"/>
      <c r="I22" s="269"/>
      <c r="J22" s="276"/>
      <c r="K22" s="269"/>
      <c r="M22" s="270" t="s">
        <v>138</v>
      </c>
      <c r="O22" s="259"/>
    </row>
    <row r="23" spans="1:15" ht="12.75">
      <c r="A23" s="268"/>
      <c r="B23" s="271"/>
      <c r="C23" s="331" t="s">
        <v>139</v>
      </c>
      <c r="D23" s="332"/>
      <c r="E23" s="272">
        <v>335</v>
      </c>
      <c r="F23" s="273"/>
      <c r="G23" s="274"/>
      <c r="H23" s="275"/>
      <c r="I23" s="269"/>
      <c r="J23" s="276"/>
      <c r="K23" s="269"/>
      <c r="M23" s="270">
        <v>335</v>
      </c>
      <c r="O23" s="259"/>
    </row>
    <row r="24" spans="1:15" ht="12.75">
      <c r="A24" s="268"/>
      <c r="B24" s="271"/>
      <c r="C24" s="331" t="s">
        <v>145</v>
      </c>
      <c r="D24" s="332"/>
      <c r="E24" s="272">
        <v>0</v>
      </c>
      <c r="F24" s="273"/>
      <c r="G24" s="274"/>
      <c r="H24" s="275"/>
      <c r="I24" s="269"/>
      <c r="J24" s="276"/>
      <c r="K24" s="269"/>
      <c r="M24" s="270" t="s">
        <v>145</v>
      </c>
      <c r="O24" s="259"/>
    </row>
    <row r="25" spans="1:15" ht="12.75">
      <c r="A25" s="268"/>
      <c r="B25" s="271"/>
      <c r="C25" s="331" t="s">
        <v>146</v>
      </c>
      <c r="D25" s="332"/>
      <c r="E25" s="272">
        <v>36</v>
      </c>
      <c r="F25" s="273"/>
      <c r="G25" s="274"/>
      <c r="H25" s="275"/>
      <c r="I25" s="269"/>
      <c r="J25" s="276"/>
      <c r="K25" s="269"/>
      <c r="M25" s="270">
        <v>36</v>
      </c>
      <c r="O25" s="259"/>
    </row>
    <row r="26" spans="1:80" ht="12.75">
      <c r="A26" s="260">
        <v>4</v>
      </c>
      <c r="B26" s="261" t="s">
        <v>147</v>
      </c>
      <c r="C26" s="262" t="s">
        <v>148</v>
      </c>
      <c r="D26" s="263" t="s">
        <v>134</v>
      </c>
      <c r="E26" s="264">
        <v>504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-0.088</v>
      </c>
      <c r="K26" s="267">
        <f>E26*J26</f>
        <v>-44.352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15" ht="12.75">
      <c r="A27" s="268"/>
      <c r="B27" s="271"/>
      <c r="C27" s="331" t="s">
        <v>149</v>
      </c>
      <c r="D27" s="332"/>
      <c r="E27" s="272">
        <v>0</v>
      </c>
      <c r="F27" s="273"/>
      <c r="G27" s="274"/>
      <c r="H27" s="275"/>
      <c r="I27" s="269"/>
      <c r="J27" s="276"/>
      <c r="K27" s="269"/>
      <c r="M27" s="270" t="s">
        <v>149</v>
      </c>
      <c r="O27" s="259"/>
    </row>
    <row r="28" spans="1:15" ht="12.75">
      <c r="A28" s="268"/>
      <c r="B28" s="271"/>
      <c r="C28" s="331" t="s">
        <v>150</v>
      </c>
      <c r="D28" s="332"/>
      <c r="E28" s="272">
        <v>238</v>
      </c>
      <c r="F28" s="273"/>
      <c r="G28" s="274"/>
      <c r="H28" s="275"/>
      <c r="I28" s="269"/>
      <c r="J28" s="276"/>
      <c r="K28" s="269"/>
      <c r="M28" s="270">
        <v>238</v>
      </c>
      <c r="O28" s="259"/>
    </row>
    <row r="29" spans="1:15" ht="12.75">
      <c r="A29" s="268"/>
      <c r="B29" s="271"/>
      <c r="C29" s="331" t="s">
        <v>151</v>
      </c>
      <c r="D29" s="332"/>
      <c r="E29" s="272">
        <v>0</v>
      </c>
      <c r="F29" s="273"/>
      <c r="G29" s="274"/>
      <c r="H29" s="275"/>
      <c r="I29" s="269"/>
      <c r="J29" s="276"/>
      <c r="K29" s="269"/>
      <c r="M29" s="270" t="s">
        <v>151</v>
      </c>
      <c r="O29" s="259"/>
    </row>
    <row r="30" spans="1:15" ht="12.75">
      <c r="A30" s="268"/>
      <c r="B30" s="271"/>
      <c r="C30" s="331" t="s">
        <v>152</v>
      </c>
      <c r="D30" s="332"/>
      <c r="E30" s="272">
        <v>200</v>
      </c>
      <c r="F30" s="273"/>
      <c r="G30" s="274"/>
      <c r="H30" s="275"/>
      <c r="I30" s="269"/>
      <c r="J30" s="276"/>
      <c r="K30" s="269"/>
      <c r="M30" s="270">
        <v>200</v>
      </c>
      <c r="O30" s="259"/>
    </row>
    <row r="31" spans="1:15" ht="12.75">
      <c r="A31" s="268"/>
      <c r="B31" s="271"/>
      <c r="C31" s="331" t="s">
        <v>153</v>
      </c>
      <c r="D31" s="332"/>
      <c r="E31" s="272">
        <v>0</v>
      </c>
      <c r="F31" s="273"/>
      <c r="G31" s="274"/>
      <c r="H31" s="275"/>
      <c r="I31" s="269"/>
      <c r="J31" s="276"/>
      <c r="K31" s="269"/>
      <c r="M31" s="270" t="s">
        <v>153</v>
      </c>
      <c r="O31" s="259"/>
    </row>
    <row r="32" spans="1:15" ht="12.75">
      <c r="A32" s="268"/>
      <c r="B32" s="271"/>
      <c r="C32" s="331" t="s">
        <v>154</v>
      </c>
      <c r="D32" s="332"/>
      <c r="E32" s="272">
        <v>45</v>
      </c>
      <c r="F32" s="273"/>
      <c r="G32" s="274"/>
      <c r="H32" s="275"/>
      <c r="I32" s="269"/>
      <c r="J32" s="276"/>
      <c r="K32" s="269"/>
      <c r="M32" s="270">
        <v>45</v>
      </c>
      <c r="O32" s="259"/>
    </row>
    <row r="33" spans="1:15" ht="12.75">
      <c r="A33" s="268"/>
      <c r="B33" s="271"/>
      <c r="C33" s="331" t="s">
        <v>155</v>
      </c>
      <c r="D33" s="332"/>
      <c r="E33" s="272">
        <v>0</v>
      </c>
      <c r="F33" s="273"/>
      <c r="G33" s="274"/>
      <c r="H33" s="275"/>
      <c r="I33" s="269"/>
      <c r="J33" s="276"/>
      <c r="K33" s="269"/>
      <c r="M33" s="270" t="s">
        <v>155</v>
      </c>
      <c r="O33" s="259"/>
    </row>
    <row r="34" spans="1:15" ht="12.75">
      <c r="A34" s="268"/>
      <c r="B34" s="271"/>
      <c r="C34" s="331" t="s">
        <v>156</v>
      </c>
      <c r="D34" s="332"/>
      <c r="E34" s="272">
        <v>21</v>
      </c>
      <c r="F34" s="273"/>
      <c r="G34" s="274"/>
      <c r="H34" s="275"/>
      <c r="I34" s="269"/>
      <c r="J34" s="276"/>
      <c r="K34" s="269"/>
      <c r="M34" s="270">
        <v>21</v>
      </c>
      <c r="O34" s="259"/>
    </row>
    <row r="35" spans="1:80" ht="12.75">
      <c r="A35" s="260">
        <v>5</v>
      </c>
      <c r="B35" s="261" t="s">
        <v>157</v>
      </c>
      <c r="C35" s="262" t="s">
        <v>158</v>
      </c>
      <c r="D35" s="263" t="s">
        <v>159</v>
      </c>
      <c r="E35" s="264">
        <v>318.4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>
        <v>-0.27</v>
      </c>
      <c r="K35" s="267">
        <f>E35*J35</f>
        <v>-85.968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12.75">
      <c r="A36" s="268"/>
      <c r="B36" s="271"/>
      <c r="C36" s="331" t="s">
        <v>160</v>
      </c>
      <c r="D36" s="332"/>
      <c r="E36" s="272">
        <v>0</v>
      </c>
      <c r="F36" s="273"/>
      <c r="G36" s="274"/>
      <c r="H36" s="275"/>
      <c r="I36" s="269"/>
      <c r="J36" s="276"/>
      <c r="K36" s="269"/>
      <c r="M36" s="270" t="s">
        <v>160</v>
      </c>
      <c r="O36" s="259"/>
    </row>
    <row r="37" spans="1:15" ht="12.75">
      <c r="A37" s="268"/>
      <c r="B37" s="271"/>
      <c r="C37" s="331" t="s">
        <v>161</v>
      </c>
      <c r="D37" s="332"/>
      <c r="E37" s="272">
        <v>353.4</v>
      </c>
      <c r="F37" s="273"/>
      <c r="G37" s="274"/>
      <c r="H37" s="275"/>
      <c r="I37" s="269"/>
      <c r="J37" s="276"/>
      <c r="K37" s="269"/>
      <c r="M37" s="270" t="s">
        <v>161</v>
      </c>
      <c r="O37" s="259"/>
    </row>
    <row r="38" spans="1:15" ht="12.75">
      <c r="A38" s="268"/>
      <c r="B38" s="271"/>
      <c r="C38" s="331" t="s">
        <v>162</v>
      </c>
      <c r="D38" s="332"/>
      <c r="E38" s="272">
        <v>0</v>
      </c>
      <c r="F38" s="273"/>
      <c r="G38" s="274"/>
      <c r="H38" s="275"/>
      <c r="I38" s="269"/>
      <c r="J38" s="276"/>
      <c r="K38" s="269"/>
      <c r="M38" s="270" t="s">
        <v>162</v>
      </c>
      <c r="O38" s="259"/>
    </row>
    <row r="39" spans="1:15" ht="12.75">
      <c r="A39" s="268"/>
      <c r="B39" s="271"/>
      <c r="C39" s="331" t="s">
        <v>163</v>
      </c>
      <c r="D39" s="332"/>
      <c r="E39" s="272">
        <v>-35</v>
      </c>
      <c r="F39" s="273"/>
      <c r="G39" s="274"/>
      <c r="H39" s="275"/>
      <c r="I39" s="269"/>
      <c r="J39" s="276"/>
      <c r="K39" s="269"/>
      <c r="M39" s="270" t="s">
        <v>163</v>
      </c>
      <c r="O39" s="259"/>
    </row>
    <row r="40" spans="1:80" ht="12.75">
      <c r="A40" s="260">
        <v>6</v>
      </c>
      <c r="B40" s="261" t="s">
        <v>164</v>
      </c>
      <c r="C40" s="262" t="s">
        <v>165</v>
      </c>
      <c r="D40" s="263" t="s">
        <v>166</v>
      </c>
      <c r="E40" s="264">
        <v>9.54</v>
      </c>
      <c r="F40" s="264">
        <v>0</v>
      </c>
      <c r="G40" s="265">
        <f>E40*F40</f>
        <v>0</v>
      </c>
      <c r="H40" s="266">
        <v>0</v>
      </c>
      <c r="I40" s="267">
        <f>E40*H40</f>
        <v>0</v>
      </c>
      <c r="J40" s="266">
        <v>0</v>
      </c>
      <c r="K40" s="267">
        <f>E40*J40</f>
        <v>0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1</v>
      </c>
      <c r="CB40" s="259">
        <v>1</v>
      </c>
    </row>
    <row r="41" spans="1:15" ht="12.75">
      <c r="A41" s="268"/>
      <c r="B41" s="271"/>
      <c r="C41" s="331" t="s">
        <v>167</v>
      </c>
      <c r="D41" s="332"/>
      <c r="E41" s="272">
        <v>0</v>
      </c>
      <c r="F41" s="273"/>
      <c r="G41" s="274"/>
      <c r="H41" s="275"/>
      <c r="I41" s="269"/>
      <c r="J41" s="276"/>
      <c r="K41" s="269"/>
      <c r="M41" s="270" t="s">
        <v>167</v>
      </c>
      <c r="O41" s="259"/>
    </row>
    <row r="42" spans="1:15" ht="12.75">
      <c r="A42" s="268"/>
      <c r="B42" s="271"/>
      <c r="C42" s="331" t="s">
        <v>168</v>
      </c>
      <c r="D42" s="332"/>
      <c r="E42" s="272">
        <v>0</v>
      </c>
      <c r="F42" s="273"/>
      <c r="G42" s="274"/>
      <c r="H42" s="275"/>
      <c r="I42" s="269"/>
      <c r="J42" s="276"/>
      <c r="K42" s="269"/>
      <c r="M42" s="270" t="s">
        <v>168</v>
      </c>
      <c r="O42" s="259"/>
    </row>
    <row r="43" spans="1:15" ht="12.75">
      <c r="A43" s="268"/>
      <c r="B43" s="271"/>
      <c r="C43" s="331" t="s">
        <v>169</v>
      </c>
      <c r="D43" s="332"/>
      <c r="E43" s="272">
        <v>9.54</v>
      </c>
      <c r="F43" s="273"/>
      <c r="G43" s="274"/>
      <c r="H43" s="275"/>
      <c r="I43" s="269"/>
      <c r="J43" s="276"/>
      <c r="K43" s="269"/>
      <c r="M43" s="270" t="s">
        <v>169</v>
      </c>
      <c r="O43" s="259"/>
    </row>
    <row r="44" spans="1:80" ht="12.75">
      <c r="A44" s="260">
        <v>7</v>
      </c>
      <c r="B44" s="261" t="s">
        <v>170</v>
      </c>
      <c r="C44" s="262" t="s">
        <v>171</v>
      </c>
      <c r="D44" s="263" t="s">
        <v>134</v>
      </c>
      <c r="E44" s="264">
        <v>1440</v>
      </c>
      <c r="F44" s="264">
        <v>0</v>
      </c>
      <c r="G44" s="265">
        <f>E44*F44</f>
        <v>0</v>
      </c>
      <c r="H44" s="266">
        <v>0</v>
      </c>
      <c r="I44" s="267">
        <f>E44*H44</f>
        <v>0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1</v>
      </c>
      <c r="AC44" s="232">
        <v>1</v>
      </c>
      <c r="AZ44" s="232">
        <v>1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1</v>
      </c>
    </row>
    <row r="45" spans="1:15" ht="12.75">
      <c r="A45" s="268"/>
      <c r="B45" s="271"/>
      <c r="C45" s="331" t="s">
        <v>172</v>
      </c>
      <c r="D45" s="332"/>
      <c r="E45" s="272">
        <v>0</v>
      </c>
      <c r="F45" s="273"/>
      <c r="G45" s="274"/>
      <c r="H45" s="275"/>
      <c r="I45" s="269"/>
      <c r="J45" s="276"/>
      <c r="K45" s="269"/>
      <c r="M45" s="270" t="s">
        <v>172</v>
      </c>
      <c r="O45" s="259"/>
    </row>
    <row r="46" spans="1:15" ht="12.75">
      <c r="A46" s="268"/>
      <c r="B46" s="271"/>
      <c r="C46" s="331" t="s">
        <v>136</v>
      </c>
      <c r="D46" s="332"/>
      <c r="E46" s="272">
        <v>0</v>
      </c>
      <c r="F46" s="273"/>
      <c r="G46" s="274"/>
      <c r="H46" s="275"/>
      <c r="I46" s="269"/>
      <c r="J46" s="276"/>
      <c r="K46" s="269"/>
      <c r="M46" s="270" t="s">
        <v>136</v>
      </c>
      <c r="O46" s="259"/>
    </row>
    <row r="47" spans="1:15" ht="12.75">
      <c r="A47" s="268"/>
      <c r="B47" s="271"/>
      <c r="C47" s="331" t="s">
        <v>137</v>
      </c>
      <c r="D47" s="332"/>
      <c r="E47" s="272">
        <v>1105</v>
      </c>
      <c r="F47" s="273"/>
      <c r="G47" s="274"/>
      <c r="H47" s="275"/>
      <c r="I47" s="269"/>
      <c r="J47" s="276"/>
      <c r="K47" s="269"/>
      <c r="M47" s="270">
        <v>1105</v>
      </c>
      <c r="O47" s="259"/>
    </row>
    <row r="48" spans="1:15" ht="12.75">
      <c r="A48" s="268"/>
      <c r="B48" s="271"/>
      <c r="C48" s="331" t="s">
        <v>138</v>
      </c>
      <c r="D48" s="332"/>
      <c r="E48" s="272">
        <v>0</v>
      </c>
      <c r="F48" s="273"/>
      <c r="G48" s="274"/>
      <c r="H48" s="275"/>
      <c r="I48" s="269"/>
      <c r="J48" s="276"/>
      <c r="K48" s="269"/>
      <c r="M48" s="270" t="s">
        <v>138</v>
      </c>
      <c r="O48" s="259"/>
    </row>
    <row r="49" spans="1:15" ht="12.75">
      <c r="A49" s="268"/>
      <c r="B49" s="271"/>
      <c r="C49" s="331" t="s">
        <v>139</v>
      </c>
      <c r="D49" s="332"/>
      <c r="E49" s="272">
        <v>335</v>
      </c>
      <c r="F49" s="273"/>
      <c r="G49" s="274"/>
      <c r="H49" s="275"/>
      <c r="I49" s="269"/>
      <c r="J49" s="276"/>
      <c r="K49" s="269"/>
      <c r="M49" s="270">
        <v>335</v>
      </c>
      <c r="O49" s="259"/>
    </row>
    <row r="50" spans="1:80" ht="12.75">
      <c r="A50" s="260">
        <v>8</v>
      </c>
      <c r="B50" s="261" t="s">
        <v>98</v>
      </c>
      <c r="C50" s="262" t="s">
        <v>173</v>
      </c>
      <c r="D50" s="263" t="s">
        <v>174</v>
      </c>
      <c r="E50" s="264">
        <v>6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/>
      <c r="K50" s="267">
        <f>E50*J50</f>
        <v>0</v>
      </c>
      <c r="O50" s="259">
        <v>2</v>
      </c>
      <c r="AA50" s="232">
        <v>12</v>
      </c>
      <c r="AB50" s="232">
        <v>0</v>
      </c>
      <c r="AC50" s="232">
        <v>73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12</v>
      </c>
      <c r="CB50" s="259">
        <v>0</v>
      </c>
    </row>
    <row r="51" spans="1:15" ht="12.75">
      <c r="A51" s="268"/>
      <c r="B51" s="271"/>
      <c r="C51" s="331" t="s">
        <v>175</v>
      </c>
      <c r="D51" s="332"/>
      <c r="E51" s="272">
        <v>0</v>
      </c>
      <c r="F51" s="273"/>
      <c r="G51" s="274"/>
      <c r="H51" s="275"/>
      <c r="I51" s="269"/>
      <c r="J51" s="276"/>
      <c r="K51" s="269"/>
      <c r="M51" s="270" t="s">
        <v>175</v>
      </c>
      <c r="O51" s="259"/>
    </row>
    <row r="52" spans="1:15" ht="12.75">
      <c r="A52" s="268"/>
      <c r="B52" s="271"/>
      <c r="C52" s="331" t="s">
        <v>176</v>
      </c>
      <c r="D52" s="332"/>
      <c r="E52" s="272">
        <v>0</v>
      </c>
      <c r="F52" s="273"/>
      <c r="G52" s="274"/>
      <c r="H52" s="275"/>
      <c r="I52" s="269"/>
      <c r="J52" s="276"/>
      <c r="K52" s="269"/>
      <c r="M52" s="270" t="s">
        <v>176</v>
      </c>
      <c r="O52" s="259"/>
    </row>
    <row r="53" spans="1:15" ht="12.75">
      <c r="A53" s="268"/>
      <c r="B53" s="271"/>
      <c r="C53" s="331" t="s">
        <v>177</v>
      </c>
      <c r="D53" s="332"/>
      <c r="E53" s="272">
        <v>6</v>
      </c>
      <c r="F53" s="273"/>
      <c r="G53" s="274"/>
      <c r="H53" s="275"/>
      <c r="I53" s="269"/>
      <c r="J53" s="276"/>
      <c r="K53" s="269"/>
      <c r="M53" s="270">
        <v>6</v>
      </c>
      <c r="O53" s="259"/>
    </row>
    <row r="54" spans="1:57" ht="12.75">
      <c r="A54" s="277"/>
      <c r="B54" s="278" t="s">
        <v>101</v>
      </c>
      <c r="C54" s="279" t="s">
        <v>131</v>
      </c>
      <c r="D54" s="280"/>
      <c r="E54" s="281"/>
      <c r="F54" s="282"/>
      <c r="G54" s="283">
        <f>SUM(G7:G53)</f>
        <v>0</v>
      </c>
      <c r="H54" s="284"/>
      <c r="I54" s="285">
        <f>SUM(I7:I53)</f>
        <v>0</v>
      </c>
      <c r="J54" s="284"/>
      <c r="K54" s="285">
        <f>SUM(K7:K53)</f>
        <v>-1718.64</v>
      </c>
      <c r="O54" s="259">
        <v>4</v>
      </c>
      <c r="BA54" s="286">
        <f>SUM(BA7:BA53)</f>
        <v>0</v>
      </c>
      <c r="BB54" s="286">
        <f>SUM(BB7:BB53)</f>
        <v>0</v>
      </c>
      <c r="BC54" s="286">
        <f>SUM(BC7:BC53)</f>
        <v>0</v>
      </c>
      <c r="BD54" s="286">
        <f>SUM(BD7:BD53)</f>
        <v>0</v>
      </c>
      <c r="BE54" s="286">
        <f>SUM(BE7:BE53)</f>
        <v>0</v>
      </c>
    </row>
    <row r="55" spans="1:15" ht="12.75">
      <c r="A55" s="249" t="s">
        <v>97</v>
      </c>
      <c r="B55" s="250" t="s">
        <v>178</v>
      </c>
      <c r="C55" s="251" t="s">
        <v>129</v>
      </c>
      <c r="D55" s="252"/>
      <c r="E55" s="253"/>
      <c r="F55" s="253"/>
      <c r="G55" s="254"/>
      <c r="H55" s="255"/>
      <c r="I55" s="256"/>
      <c r="J55" s="257"/>
      <c r="K55" s="258"/>
      <c r="O55" s="259">
        <v>1</v>
      </c>
    </row>
    <row r="56" spans="1:80" ht="22.5">
      <c r="A56" s="260">
        <v>9</v>
      </c>
      <c r="B56" s="261" t="s">
        <v>180</v>
      </c>
      <c r="C56" s="262" t="s">
        <v>181</v>
      </c>
      <c r="D56" s="263" t="s">
        <v>134</v>
      </c>
      <c r="E56" s="264">
        <v>1440</v>
      </c>
      <c r="F56" s="264">
        <v>0</v>
      </c>
      <c r="G56" s="265">
        <f>E56*F56</f>
        <v>0</v>
      </c>
      <c r="H56" s="266">
        <v>0.2979</v>
      </c>
      <c r="I56" s="267">
        <f>E56*H56</f>
        <v>428.976</v>
      </c>
      <c r="J56" s="266">
        <v>0</v>
      </c>
      <c r="K56" s="267">
        <f>E56*J56</f>
        <v>0</v>
      </c>
      <c r="O56" s="259">
        <v>2</v>
      </c>
      <c r="AA56" s="232">
        <v>1</v>
      </c>
      <c r="AB56" s="232">
        <v>1</v>
      </c>
      <c r="AC56" s="232">
        <v>1</v>
      </c>
      <c r="AZ56" s="232">
        <v>1</v>
      </c>
      <c r="BA56" s="232">
        <f>IF(AZ56=1,G56,0)</f>
        <v>0</v>
      </c>
      <c r="BB56" s="232">
        <f>IF(AZ56=2,G56,0)</f>
        <v>0</v>
      </c>
      <c r="BC56" s="232">
        <f>IF(AZ56=3,G56,0)</f>
        <v>0</v>
      </c>
      <c r="BD56" s="232">
        <f>IF(AZ56=4,G56,0)</f>
        <v>0</v>
      </c>
      <c r="BE56" s="232">
        <f>IF(AZ56=5,G56,0)</f>
        <v>0</v>
      </c>
      <c r="CA56" s="259">
        <v>1</v>
      </c>
      <c r="CB56" s="259">
        <v>1</v>
      </c>
    </row>
    <row r="57" spans="1:15" ht="12.75">
      <c r="A57" s="268"/>
      <c r="B57" s="271"/>
      <c r="C57" s="331" t="s">
        <v>136</v>
      </c>
      <c r="D57" s="332"/>
      <c r="E57" s="272">
        <v>0</v>
      </c>
      <c r="F57" s="273"/>
      <c r="G57" s="274"/>
      <c r="H57" s="275"/>
      <c r="I57" s="269"/>
      <c r="J57" s="276"/>
      <c r="K57" s="269"/>
      <c r="M57" s="270" t="s">
        <v>136</v>
      </c>
      <c r="O57" s="259"/>
    </row>
    <row r="58" spans="1:15" ht="12.75">
      <c r="A58" s="268"/>
      <c r="B58" s="271"/>
      <c r="C58" s="331" t="s">
        <v>137</v>
      </c>
      <c r="D58" s="332"/>
      <c r="E58" s="272">
        <v>1105</v>
      </c>
      <c r="F58" s="273"/>
      <c r="G58" s="274"/>
      <c r="H58" s="275"/>
      <c r="I58" s="269"/>
      <c r="J58" s="276"/>
      <c r="K58" s="269"/>
      <c r="M58" s="270">
        <v>1105</v>
      </c>
      <c r="O58" s="259"/>
    </row>
    <row r="59" spans="1:15" ht="12.75">
      <c r="A59" s="268"/>
      <c r="B59" s="271"/>
      <c r="C59" s="331" t="s">
        <v>138</v>
      </c>
      <c r="D59" s="332"/>
      <c r="E59" s="272">
        <v>0</v>
      </c>
      <c r="F59" s="273"/>
      <c r="G59" s="274"/>
      <c r="H59" s="275"/>
      <c r="I59" s="269"/>
      <c r="J59" s="276"/>
      <c r="K59" s="269"/>
      <c r="M59" s="270" t="s">
        <v>138</v>
      </c>
      <c r="O59" s="259"/>
    </row>
    <row r="60" spans="1:15" ht="12.75">
      <c r="A60" s="268"/>
      <c r="B60" s="271"/>
      <c r="C60" s="331" t="s">
        <v>139</v>
      </c>
      <c r="D60" s="332"/>
      <c r="E60" s="272">
        <v>335</v>
      </c>
      <c r="F60" s="273"/>
      <c r="G60" s="274"/>
      <c r="H60" s="275"/>
      <c r="I60" s="269"/>
      <c r="J60" s="276"/>
      <c r="K60" s="269"/>
      <c r="M60" s="270">
        <v>335</v>
      </c>
      <c r="O60" s="259"/>
    </row>
    <row r="61" spans="1:80" ht="12.75">
      <c r="A61" s="260">
        <v>10</v>
      </c>
      <c r="B61" s="261" t="s">
        <v>182</v>
      </c>
      <c r="C61" s="262" t="s">
        <v>183</v>
      </c>
      <c r="D61" s="263" t="s">
        <v>134</v>
      </c>
      <c r="E61" s="264">
        <v>1440</v>
      </c>
      <c r="F61" s="264">
        <v>0</v>
      </c>
      <c r="G61" s="265">
        <f>E61*F61</f>
        <v>0</v>
      </c>
      <c r="H61" s="266">
        <v>0.48574</v>
      </c>
      <c r="I61" s="267">
        <f>E61*H61</f>
        <v>699.4656</v>
      </c>
      <c r="J61" s="266">
        <v>0</v>
      </c>
      <c r="K61" s="267">
        <f>E61*J61</f>
        <v>0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15" ht="12.75">
      <c r="A62" s="268"/>
      <c r="B62" s="271"/>
      <c r="C62" s="331" t="s">
        <v>136</v>
      </c>
      <c r="D62" s="332"/>
      <c r="E62" s="272">
        <v>0</v>
      </c>
      <c r="F62" s="273"/>
      <c r="G62" s="274"/>
      <c r="H62" s="275"/>
      <c r="I62" s="269"/>
      <c r="J62" s="276"/>
      <c r="K62" s="269"/>
      <c r="M62" s="270" t="s">
        <v>136</v>
      </c>
      <c r="O62" s="259"/>
    </row>
    <row r="63" spans="1:15" ht="12.75">
      <c r="A63" s="268"/>
      <c r="B63" s="271"/>
      <c r="C63" s="331" t="s">
        <v>137</v>
      </c>
      <c r="D63" s="332"/>
      <c r="E63" s="272">
        <v>1105</v>
      </c>
      <c r="F63" s="273"/>
      <c r="G63" s="274"/>
      <c r="H63" s="275"/>
      <c r="I63" s="269"/>
      <c r="J63" s="276"/>
      <c r="K63" s="269"/>
      <c r="M63" s="270">
        <v>1105</v>
      </c>
      <c r="O63" s="259"/>
    </row>
    <row r="64" spans="1:15" ht="12.75">
      <c r="A64" s="268"/>
      <c r="B64" s="271"/>
      <c r="C64" s="331" t="s">
        <v>138</v>
      </c>
      <c r="D64" s="332"/>
      <c r="E64" s="272">
        <v>0</v>
      </c>
      <c r="F64" s="273"/>
      <c r="G64" s="274"/>
      <c r="H64" s="275"/>
      <c r="I64" s="269"/>
      <c r="J64" s="276"/>
      <c r="K64" s="269"/>
      <c r="M64" s="270" t="s">
        <v>138</v>
      </c>
      <c r="O64" s="259"/>
    </row>
    <row r="65" spans="1:15" ht="12.75">
      <c r="A65" s="268"/>
      <c r="B65" s="271"/>
      <c r="C65" s="331" t="s">
        <v>139</v>
      </c>
      <c r="D65" s="332"/>
      <c r="E65" s="272">
        <v>335</v>
      </c>
      <c r="F65" s="273"/>
      <c r="G65" s="274"/>
      <c r="H65" s="275"/>
      <c r="I65" s="269"/>
      <c r="J65" s="276"/>
      <c r="K65" s="269"/>
      <c r="M65" s="270">
        <v>335</v>
      </c>
      <c r="O65" s="259"/>
    </row>
    <row r="66" spans="1:80" ht="12.75">
      <c r="A66" s="260">
        <v>11</v>
      </c>
      <c r="B66" s="261" t="s">
        <v>184</v>
      </c>
      <c r="C66" s="262" t="s">
        <v>185</v>
      </c>
      <c r="D66" s="263" t="s">
        <v>134</v>
      </c>
      <c r="E66" s="264">
        <v>1440</v>
      </c>
      <c r="F66" s="264">
        <v>0</v>
      </c>
      <c r="G66" s="265">
        <f>E66*F66</f>
        <v>0</v>
      </c>
      <c r="H66" s="266">
        <v>0.15826</v>
      </c>
      <c r="I66" s="267">
        <f>E66*H66</f>
        <v>227.89440000000002</v>
      </c>
      <c r="J66" s="266">
        <v>0</v>
      </c>
      <c r="K66" s="267">
        <f>E66*J66</f>
        <v>0</v>
      </c>
      <c r="O66" s="259">
        <v>2</v>
      </c>
      <c r="AA66" s="232">
        <v>1</v>
      </c>
      <c r="AB66" s="232">
        <v>1</v>
      </c>
      <c r="AC66" s="232">
        <v>1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1</v>
      </c>
      <c r="CB66" s="259">
        <v>1</v>
      </c>
    </row>
    <row r="67" spans="1:15" ht="12.75">
      <c r="A67" s="268"/>
      <c r="B67" s="271"/>
      <c r="C67" s="331" t="s">
        <v>136</v>
      </c>
      <c r="D67" s="332"/>
      <c r="E67" s="272">
        <v>0</v>
      </c>
      <c r="F67" s="273"/>
      <c r="G67" s="274"/>
      <c r="H67" s="275"/>
      <c r="I67" s="269"/>
      <c r="J67" s="276"/>
      <c r="K67" s="269"/>
      <c r="M67" s="270" t="s">
        <v>136</v>
      </c>
      <c r="O67" s="259"/>
    </row>
    <row r="68" spans="1:15" ht="12.75">
      <c r="A68" s="268"/>
      <c r="B68" s="271"/>
      <c r="C68" s="331" t="s">
        <v>137</v>
      </c>
      <c r="D68" s="332"/>
      <c r="E68" s="272">
        <v>1105</v>
      </c>
      <c r="F68" s="273"/>
      <c r="G68" s="274"/>
      <c r="H68" s="275"/>
      <c r="I68" s="269"/>
      <c r="J68" s="276"/>
      <c r="K68" s="269"/>
      <c r="M68" s="270">
        <v>1105</v>
      </c>
      <c r="O68" s="259"/>
    </row>
    <row r="69" spans="1:15" ht="12.75">
      <c r="A69" s="268"/>
      <c r="B69" s="271"/>
      <c r="C69" s="331" t="s">
        <v>138</v>
      </c>
      <c r="D69" s="332"/>
      <c r="E69" s="272">
        <v>0</v>
      </c>
      <c r="F69" s="273"/>
      <c r="G69" s="274"/>
      <c r="H69" s="275"/>
      <c r="I69" s="269"/>
      <c r="J69" s="276"/>
      <c r="K69" s="269"/>
      <c r="M69" s="270" t="s">
        <v>138</v>
      </c>
      <c r="O69" s="259"/>
    </row>
    <row r="70" spans="1:15" ht="12.75">
      <c r="A70" s="268"/>
      <c r="B70" s="271"/>
      <c r="C70" s="331" t="s">
        <v>139</v>
      </c>
      <c r="D70" s="332"/>
      <c r="E70" s="272">
        <v>335</v>
      </c>
      <c r="F70" s="273"/>
      <c r="G70" s="274"/>
      <c r="H70" s="275"/>
      <c r="I70" s="269"/>
      <c r="J70" s="276"/>
      <c r="K70" s="269"/>
      <c r="M70" s="270">
        <v>335</v>
      </c>
      <c r="O70" s="259"/>
    </row>
    <row r="71" spans="1:80" ht="12.75">
      <c r="A71" s="260">
        <v>12</v>
      </c>
      <c r="B71" s="261" t="s">
        <v>186</v>
      </c>
      <c r="C71" s="262" t="s">
        <v>187</v>
      </c>
      <c r="D71" s="263" t="s">
        <v>134</v>
      </c>
      <c r="E71" s="264">
        <v>1800</v>
      </c>
      <c r="F71" s="264">
        <v>0</v>
      </c>
      <c r="G71" s="265">
        <f>E71*F71</f>
        <v>0</v>
      </c>
      <c r="H71" s="266">
        <v>0.00061</v>
      </c>
      <c r="I71" s="267">
        <f>E71*H71</f>
        <v>1.0979999999999999</v>
      </c>
      <c r="J71" s="266">
        <v>0</v>
      </c>
      <c r="K71" s="267">
        <f>E71*J71</f>
        <v>0</v>
      </c>
      <c r="O71" s="259">
        <v>2</v>
      </c>
      <c r="AA71" s="232">
        <v>1</v>
      </c>
      <c r="AB71" s="232">
        <v>1</v>
      </c>
      <c r="AC71" s="232">
        <v>1</v>
      </c>
      <c r="AZ71" s="232">
        <v>1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</v>
      </c>
      <c r="CB71" s="259">
        <v>1</v>
      </c>
    </row>
    <row r="72" spans="1:15" ht="12.75">
      <c r="A72" s="268"/>
      <c r="B72" s="271"/>
      <c r="C72" s="331" t="s">
        <v>188</v>
      </c>
      <c r="D72" s="332"/>
      <c r="E72" s="272">
        <v>0</v>
      </c>
      <c r="F72" s="273"/>
      <c r="G72" s="274"/>
      <c r="H72" s="275"/>
      <c r="I72" s="269"/>
      <c r="J72" s="276"/>
      <c r="K72" s="269"/>
      <c r="M72" s="270" t="s">
        <v>188</v>
      </c>
      <c r="O72" s="259"/>
    </row>
    <row r="73" spans="1:15" ht="12.75">
      <c r="A73" s="268"/>
      <c r="B73" s="271"/>
      <c r="C73" s="331" t="s">
        <v>189</v>
      </c>
      <c r="D73" s="332"/>
      <c r="E73" s="272">
        <v>1800</v>
      </c>
      <c r="F73" s="273"/>
      <c r="G73" s="274"/>
      <c r="H73" s="275"/>
      <c r="I73" s="269"/>
      <c r="J73" s="276"/>
      <c r="K73" s="269"/>
      <c r="M73" s="270">
        <v>1800</v>
      </c>
      <c r="O73" s="259"/>
    </row>
    <row r="74" spans="1:80" ht="12.75">
      <c r="A74" s="260">
        <v>13</v>
      </c>
      <c r="B74" s="261" t="s">
        <v>190</v>
      </c>
      <c r="C74" s="262" t="s">
        <v>191</v>
      </c>
      <c r="D74" s="263" t="s">
        <v>134</v>
      </c>
      <c r="E74" s="264">
        <v>1656</v>
      </c>
      <c r="F74" s="264">
        <v>0</v>
      </c>
      <c r="G74" s="265">
        <f>E74*F74</f>
        <v>0</v>
      </c>
      <c r="H74" s="266">
        <v>0.10373</v>
      </c>
      <c r="I74" s="267">
        <f>E74*H74</f>
        <v>171.77688</v>
      </c>
      <c r="J74" s="266">
        <v>0</v>
      </c>
      <c r="K74" s="267">
        <f>E74*J74</f>
        <v>0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15" ht="12.75">
      <c r="A75" s="268"/>
      <c r="B75" s="271"/>
      <c r="C75" s="331" t="s">
        <v>149</v>
      </c>
      <c r="D75" s="332"/>
      <c r="E75" s="272">
        <v>0</v>
      </c>
      <c r="F75" s="273"/>
      <c r="G75" s="274"/>
      <c r="H75" s="275"/>
      <c r="I75" s="269"/>
      <c r="J75" s="276"/>
      <c r="K75" s="269"/>
      <c r="M75" s="270" t="s">
        <v>149</v>
      </c>
      <c r="O75" s="259"/>
    </row>
    <row r="76" spans="1:15" ht="12.75">
      <c r="A76" s="268"/>
      <c r="B76" s="271"/>
      <c r="C76" s="331" t="s">
        <v>192</v>
      </c>
      <c r="D76" s="332"/>
      <c r="E76" s="272">
        <v>300</v>
      </c>
      <c r="F76" s="273"/>
      <c r="G76" s="274"/>
      <c r="H76" s="275"/>
      <c r="I76" s="269"/>
      <c r="J76" s="276"/>
      <c r="K76" s="269"/>
      <c r="M76" s="270">
        <v>300</v>
      </c>
      <c r="O76" s="259"/>
    </row>
    <row r="77" spans="1:15" ht="12.75">
      <c r="A77" s="268"/>
      <c r="B77" s="271"/>
      <c r="C77" s="331" t="s">
        <v>136</v>
      </c>
      <c r="D77" s="332"/>
      <c r="E77" s="272">
        <v>0</v>
      </c>
      <c r="F77" s="273"/>
      <c r="G77" s="274"/>
      <c r="H77" s="275"/>
      <c r="I77" s="269"/>
      <c r="J77" s="276"/>
      <c r="K77" s="269"/>
      <c r="M77" s="270" t="s">
        <v>136</v>
      </c>
      <c r="O77" s="259"/>
    </row>
    <row r="78" spans="1:15" ht="12.75">
      <c r="A78" s="268"/>
      <c r="B78" s="271"/>
      <c r="C78" s="331" t="s">
        <v>193</v>
      </c>
      <c r="D78" s="332"/>
      <c r="E78" s="272">
        <v>978</v>
      </c>
      <c r="F78" s="273"/>
      <c r="G78" s="274"/>
      <c r="H78" s="275"/>
      <c r="I78" s="269"/>
      <c r="J78" s="276"/>
      <c r="K78" s="269"/>
      <c r="M78" s="270">
        <v>978</v>
      </c>
      <c r="O78" s="259"/>
    </row>
    <row r="79" spans="1:15" ht="12.75">
      <c r="A79" s="268"/>
      <c r="B79" s="271"/>
      <c r="C79" s="331" t="s">
        <v>138</v>
      </c>
      <c r="D79" s="332"/>
      <c r="E79" s="272">
        <v>0</v>
      </c>
      <c r="F79" s="273"/>
      <c r="G79" s="274"/>
      <c r="H79" s="275"/>
      <c r="I79" s="269"/>
      <c r="J79" s="276"/>
      <c r="K79" s="269"/>
      <c r="M79" s="270" t="s">
        <v>138</v>
      </c>
      <c r="O79" s="259"/>
    </row>
    <row r="80" spans="1:15" ht="12.75">
      <c r="A80" s="268"/>
      <c r="B80" s="271"/>
      <c r="C80" s="331" t="s">
        <v>194</v>
      </c>
      <c r="D80" s="332"/>
      <c r="E80" s="272">
        <v>235</v>
      </c>
      <c r="F80" s="273"/>
      <c r="G80" s="274"/>
      <c r="H80" s="275"/>
      <c r="I80" s="269"/>
      <c r="J80" s="276"/>
      <c r="K80" s="269"/>
      <c r="M80" s="270">
        <v>235</v>
      </c>
      <c r="O80" s="259"/>
    </row>
    <row r="81" spans="1:15" ht="12.75">
      <c r="A81" s="268"/>
      <c r="B81" s="271"/>
      <c r="C81" s="331" t="s">
        <v>153</v>
      </c>
      <c r="D81" s="332"/>
      <c r="E81" s="272">
        <v>0</v>
      </c>
      <c r="F81" s="273"/>
      <c r="G81" s="274"/>
      <c r="H81" s="275"/>
      <c r="I81" s="269"/>
      <c r="J81" s="276"/>
      <c r="K81" s="269"/>
      <c r="M81" s="270" t="s">
        <v>153</v>
      </c>
      <c r="O81" s="259"/>
    </row>
    <row r="82" spans="1:15" ht="12.75">
      <c r="A82" s="268"/>
      <c r="B82" s="271"/>
      <c r="C82" s="331" t="s">
        <v>195</v>
      </c>
      <c r="D82" s="332"/>
      <c r="E82" s="272">
        <v>86</v>
      </c>
      <c r="F82" s="273"/>
      <c r="G82" s="274"/>
      <c r="H82" s="275"/>
      <c r="I82" s="269"/>
      <c r="J82" s="276"/>
      <c r="K82" s="269"/>
      <c r="M82" s="270">
        <v>86</v>
      </c>
      <c r="O82" s="259"/>
    </row>
    <row r="83" spans="1:15" ht="12.75">
      <c r="A83" s="268"/>
      <c r="B83" s="271"/>
      <c r="C83" s="331" t="s">
        <v>155</v>
      </c>
      <c r="D83" s="332"/>
      <c r="E83" s="272">
        <v>0</v>
      </c>
      <c r="F83" s="273"/>
      <c r="G83" s="274"/>
      <c r="H83" s="275"/>
      <c r="I83" s="269"/>
      <c r="J83" s="276"/>
      <c r="K83" s="269"/>
      <c r="M83" s="270" t="s">
        <v>155</v>
      </c>
      <c r="O83" s="259"/>
    </row>
    <row r="84" spans="1:15" ht="12.75">
      <c r="A84" s="268"/>
      <c r="B84" s="271"/>
      <c r="C84" s="331" t="s">
        <v>156</v>
      </c>
      <c r="D84" s="332"/>
      <c r="E84" s="272">
        <v>21</v>
      </c>
      <c r="F84" s="273"/>
      <c r="G84" s="274"/>
      <c r="H84" s="275"/>
      <c r="I84" s="269"/>
      <c r="J84" s="276"/>
      <c r="K84" s="269"/>
      <c r="M84" s="270">
        <v>21</v>
      </c>
      <c r="O84" s="259"/>
    </row>
    <row r="85" spans="1:15" ht="12.75">
      <c r="A85" s="268"/>
      <c r="B85" s="271"/>
      <c r="C85" s="331" t="s">
        <v>145</v>
      </c>
      <c r="D85" s="332"/>
      <c r="E85" s="272">
        <v>0</v>
      </c>
      <c r="F85" s="273"/>
      <c r="G85" s="274"/>
      <c r="H85" s="275"/>
      <c r="I85" s="269"/>
      <c r="J85" s="276"/>
      <c r="K85" s="269"/>
      <c r="M85" s="270" t="s">
        <v>145</v>
      </c>
      <c r="O85" s="259"/>
    </row>
    <row r="86" spans="1:15" ht="12.75">
      <c r="A86" s="268"/>
      <c r="B86" s="271"/>
      <c r="C86" s="331" t="s">
        <v>146</v>
      </c>
      <c r="D86" s="332"/>
      <c r="E86" s="272">
        <v>36</v>
      </c>
      <c r="F86" s="273"/>
      <c r="G86" s="274"/>
      <c r="H86" s="275"/>
      <c r="I86" s="269"/>
      <c r="J86" s="276"/>
      <c r="K86" s="269"/>
      <c r="M86" s="270">
        <v>36</v>
      </c>
      <c r="O86" s="259"/>
    </row>
    <row r="87" spans="1:80" ht="12.75">
      <c r="A87" s="260">
        <v>14</v>
      </c>
      <c r="B87" s="261" t="s">
        <v>196</v>
      </c>
      <c r="C87" s="262" t="s">
        <v>197</v>
      </c>
      <c r="D87" s="263" t="s">
        <v>159</v>
      </c>
      <c r="E87" s="264">
        <v>37.46</v>
      </c>
      <c r="F87" s="264">
        <v>0</v>
      </c>
      <c r="G87" s="265">
        <f>E87*F87</f>
        <v>0</v>
      </c>
      <c r="H87" s="266">
        <v>0.00224</v>
      </c>
      <c r="I87" s="267">
        <f>E87*H87</f>
        <v>0.0839104</v>
      </c>
      <c r="J87" s="266">
        <v>0</v>
      </c>
      <c r="K87" s="267">
        <f>E87*J87</f>
        <v>0</v>
      </c>
      <c r="O87" s="259">
        <v>2</v>
      </c>
      <c r="AA87" s="232">
        <v>1</v>
      </c>
      <c r="AB87" s="232">
        <v>1</v>
      </c>
      <c r="AC87" s="232">
        <v>1</v>
      </c>
      <c r="AZ87" s="232">
        <v>1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1</v>
      </c>
      <c r="CB87" s="259">
        <v>1</v>
      </c>
    </row>
    <row r="88" spans="1:15" ht="12.75">
      <c r="A88" s="268"/>
      <c r="B88" s="271"/>
      <c r="C88" s="331" t="s">
        <v>198</v>
      </c>
      <c r="D88" s="332"/>
      <c r="E88" s="272">
        <v>0</v>
      </c>
      <c r="F88" s="273"/>
      <c r="G88" s="274"/>
      <c r="H88" s="275"/>
      <c r="I88" s="269"/>
      <c r="J88" s="276"/>
      <c r="K88" s="269"/>
      <c r="M88" s="270" t="s">
        <v>198</v>
      </c>
      <c r="O88" s="259"/>
    </row>
    <row r="89" spans="1:15" ht="12.75">
      <c r="A89" s="268"/>
      <c r="B89" s="271"/>
      <c r="C89" s="331" t="s">
        <v>199</v>
      </c>
      <c r="D89" s="332"/>
      <c r="E89" s="272">
        <v>0</v>
      </c>
      <c r="F89" s="273"/>
      <c r="G89" s="274"/>
      <c r="H89" s="275"/>
      <c r="I89" s="269"/>
      <c r="J89" s="276"/>
      <c r="K89" s="269"/>
      <c r="M89" s="270" t="s">
        <v>199</v>
      </c>
      <c r="O89" s="259"/>
    </row>
    <row r="90" spans="1:15" ht="12.75">
      <c r="A90" s="268"/>
      <c r="B90" s="271"/>
      <c r="C90" s="331" t="s">
        <v>200</v>
      </c>
      <c r="D90" s="332"/>
      <c r="E90" s="272">
        <v>13.5</v>
      </c>
      <c r="F90" s="273"/>
      <c r="G90" s="274"/>
      <c r="H90" s="275"/>
      <c r="I90" s="269"/>
      <c r="J90" s="276"/>
      <c r="K90" s="269"/>
      <c r="M90" s="270" t="s">
        <v>200</v>
      </c>
      <c r="O90" s="259"/>
    </row>
    <row r="91" spans="1:15" ht="12.75">
      <c r="A91" s="268"/>
      <c r="B91" s="271"/>
      <c r="C91" s="331" t="s">
        <v>201</v>
      </c>
      <c r="D91" s="332"/>
      <c r="E91" s="272">
        <v>0</v>
      </c>
      <c r="F91" s="273"/>
      <c r="G91" s="274"/>
      <c r="H91" s="275"/>
      <c r="I91" s="269"/>
      <c r="J91" s="276"/>
      <c r="K91" s="269"/>
      <c r="M91" s="270" t="s">
        <v>201</v>
      </c>
      <c r="O91" s="259"/>
    </row>
    <row r="92" spans="1:15" ht="12.75">
      <c r="A92" s="268"/>
      <c r="B92" s="271"/>
      <c r="C92" s="331" t="s">
        <v>202</v>
      </c>
      <c r="D92" s="332"/>
      <c r="E92" s="272">
        <v>7.44</v>
      </c>
      <c r="F92" s="273"/>
      <c r="G92" s="274"/>
      <c r="H92" s="275"/>
      <c r="I92" s="269"/>
      <c r="J92" s="276"/>
      <c r="K92" s="269"/>
      <c r="M92" s="270" t="s">
        <v>202</v>
      </c>
      <c r="O92" s="259"/>
    </row>
    <row r="93" spans="1:15" ht="12.75">
      <c r="A93" s="268"/>
      <c r="B93" s="271"/>
      <c r="C93" s="331" t="s">
        <v>153</v>
      </c>
      <c r="D93" s="332"/>
      <c r="E93" s="272">
        <v>0</v>
      </c>
      <c r="F93" s="273"/>
      <c r="G93" s="274"/>
      <c r="H93" s="275"/>
      <c r="I93" s="269"/>
      <c r="J93" s="276"/>
      <c r="K93" s="269"/>
      <c r="M93" s="270" t="s">
        <v>153</v>
      </c>
      <c r="O93" s="259"/>
    </row>
    <row r="94" spans="1:15" ht="12.75">
      <c r="A94" s="268"/>
      <c r="B94" s="271"/>
      <c r="C94" s="331" t="s">
        <v>203</v>
      </c>
      <c r="D94" s="332"/>
      <c r="E94" s="272">
        <v>6.52</v>
      </c>
      <c r="F94" s="273"/>
      <c r="G94" s="274"/>
      <c r="H94" s="275"/>
      <c r="I94" s="269"/>
      <c r="J94" s="276"/>
      <c r="K94" s="269"/>
      <c r="M94" s="270" t="s">
        <v>203</v>
      </c>
      <c r="O94" s="259"/>
    </row>
    <row r="95" spans="1:15" ht="12.75">
      <c r="A95" s="268"/>
      <c r="B95" s="271"/>
      <c r="C95" s="331" t="s">
        <v>155</v>
      </c>
      <c r="D95" s="332"/>
      <c r="E95" s="272">
        <v>0</v>
      </c>
      <c r="F95" s="273"/>
      <c r="G95" s="274"/>
      <c r="H95" s="275"/>
      <c r="I95" s="269"/>
      <c r="J95" s="276"/>
      <c r="K95" s="269"/>
      <c r="M95" s="270" t="s">
        <v>155</v>
      </c>
      <c r="O95" s="259"/>
    </row>
    <row r="96" spans="1:15" ht="12.75">
      <c r="A96" s="268"/>
      <c r="B96" s="271"/>
      <c r="C96" s="331" t="s">
        <v>204</v>
      </c>
      <c r="D96" s="332"/>
      <c r="E96" s="272">
        <v>10</v>
      </c>
      <c r="F96" s="273"/>
      <c r="G96" s="274"/>
      <c r="H96" s="275"/>
      <c r="I96" s="269"/>
      <c r="J96" s="276"/>
      <c r="K96" s="269"/>
      <c r="M96" s="270">
        <v>10</v>
      </c>
      <c r="O96" s="259"/>
    </row>
    <row r="97" spans="1:80" ht="12.75">
      <c r="A97" s="260">
        <v>15</v>
      </c>
      <c r="B97" s="261" t="s">
        <v>98</v>
      </c>
      <c r="C97" s="262" t="s">
        <v>205</v>
      </c>
      <c r="D97" s="263" t="s">
        <v>159</v>
      </c>
      <c r="E97" s="264">
        <v>333.4</v>
      </c>
      <c r="F97" s="264">
        <v>0</v>
      </c>
      <c r="G97" s="265">
        <f>E97*F97</f>
        <v>0</v>
      </c>
      <c r="H97" s="266">
        <v>0</v>
      </c>
      <c r="I97" s="267">
        <f>E97*H97</f>
        <v>0</v>
      </c>
      <c r="J97" s="266"/>
      <c r="K97" s="267">
        <f>E97*J97</f>
        <v>0</v>
      </c>
      <c r="O97" s="259">
        <v>2</v>
      </c>
      <c r="AA97" s="232">
        <v>12</v>
      </c>
      <c r="AB97" s="232">
        <v>0</v>
      </c>
      <c r="AC97" s="232">
        <v>1</v>
      </c>
      <c r="AZ97" s="232">
        <v>1</v>
      </c>
      <c r="BA97" s="232">
        <f>IF(AZ97=1,G97,0)</f>
        <v>0</v>
      </c>
      <c r="BB97" s="232">
        <f>IF(AZ97=2,G97,0)</f>
        <v>0</v>
      </c>
      <c r="BC97" s="232">
        <f>IF(AZ97=3,G97,0)</f>
        <v>0</v>
      </c>
      <c r="BD97" s="232">
        <f>IF(AZ97=4,G97,0)</f>
        <v>0</v>
      </c>
      <c r="BE97" s="232">
        <f>IF(AZ97=5,G97,0)</f>
        <v>0</v>
      </c>
      <c r="CA97" s="259">
        <v>12</v>
      </c>
      <c r="CB97" s="259">
        <v>0</v>
      </c>
    </row>
    <row r="98" spans="1:15" ht="12.75">
      <c r="A98" s="268"/>
      <c r="B98" s="271"/>
      <c r="C98" s="331" t="s">
        <v>206</v>
      </c>
      <c r="D98" s="332"/>
      <c r="E98" s="272">
        <v>0</v>
      </c>
      <c r="F98" s="273"/>
      <c r="G98" s="274"/>
      <c r="H98" s="275"/>
      <c r="I98" s="269"/>
      <c r="J98" s="276"/>
      <c r="K98" s="269"/>
      <c r="M98" s="270" t="s">
        <v>206</v>
      </c>
      <c r="O98" s="259"/>
    </row>
    <row r="99" spans="1:15" ht="12.75">
      <c r="A99" s="268"/>
      <c r="B99" s="271"/>
      <c r="C99" s="331" t="s">
        <v>207</v>
      </c>
      <c r="D99" s="332"/>
      <c r="E99" s="272">
        <v>0</v>
      </c>
      <c r="F99" s="273"/>
      <c r="G99" s="274"/>
      <c r="H99" s="275"/>
      <c r="I99" s="269"/>
      <c r="J99" s="276"/>
      <c r="K99" s="269"/>
      <c r="M99" s="270" t="s">
        <v>207</v>
      </c>
      <c r="O99" s="259"/>
    </row>
    <row r="100" spans="1:15" ht="12.75">
      <c r="A100" s="268"/>
      <c r="B100" s="271"/>
      <c r="C100" s="331" t="s">
        <v>161</v>
      </c>
      <c r="D100" s="332"/>
      <c r="E100" s="272">
        <v>353.4</v>
      </c>
      <c r="F100" s="273"/>
      <c r="G100" s="274"/>
      <c r="H100" s="275"/>
      <c r="I100" s="269"/>
      <c r="J100" s="276"/>
      <c r="K100" s="269"/>
      <c r="M100" s="270" t="s">
        <v>161</v>
      </c>
      <c r="O100" s="259"/>
    </row>
    <row r="101" spans="1:15" ht="12.75">
      <c r="A101" s="268"/>
      <c r="B101" s="271"/>
      <c r="C101" s="331" t="s">
        <v>162</v>
      </c>
      <c r="D101" s="332"/>
      <c r="E101" s="272">
        <v>0</v>
      </c>
      <c r="F101" s="273"/>
      <c r="G101" s="274"/>
      <c r="H101" s="275"/>
      <c r="I101" s="269"/>
      <c r="J101" s="276"/>
      <c r="K101" s="269"/>
      <c r="M101" s="270" t="s">
        <v>162</v>
      </c>
      <c r="O101" s="259"/>
    </row>
    <row r="102" spans="1:15" ht="12.75">
      <c r="A102" s="268"/>
      <c r="B102" s="271"/>
      <c r="C102" s="331" t="s">
        <v>208</v>
      </c>
      <c r="D102" s="332"/>
      <c r="E102" s="272">
        <v>-20</v>
      </c>
      <c r="F102" s="273"/>
      <c r="G102" s="274"/>
      <c r="H102" s="275"/>
      <c r="I102" s="269"/>
      <c r="J102" s="276"/>
      <c r="K102" s="269"/>
      <c r="M102" s="270" t="s">
        <v>208</v>
      </c>
      <c r="O102" s="259"/>
    </row>
    <row r="103" spans="1:57" ht="12.75">
      <c r="A103" s="277"/>
      <c r="B103" s="278" t="s">
        <v>101</v>
      </c>
      <c r="C103" s="279" t="s">
        <v>179</v>
      </c>
      <c r="D103" s="280"/>
      <c r="E103" s="281"/>
      <c r="F103" s="282"/>
      <c r="G103" s="283">
        <f>SUM(G55:G102)</f>
        <v>0</v>
      </c>
      <c r="H103" s="284"/>
      <c r="I103" s="285">
        <f>SUM(I55:I102)</f>
        <v>1529.2947904</v>
      </c>
      <c r="J103" s="284"/>
      <c r="K103" s="285">
        <f>SUM(K55:K102)</f>
        <v>0</v>
      </c>
      <c r="O103" s="259">
        <v>4</v>
      </c>
      <c r="BA103" s="286">
        <f>SUM(BA55:BA102)</f>
        <v>0</v>
      </c>
      <c r="BB103" s="286">
        <f>SUM(BB55:BB102)</f>
        <v>0</v>
      </c>
      <c r="BC103" s="286">
        <f>SUM(BC55:BC102)</f>
        <v>0</v>
      </c>
      <c r="BD103" s="286">
        <f>SUM(BD55:BD102)</f>
        <v>0</v>
      </c>
      <c r="BE103" s="286">
        <f>SUM(BE55:BE102)</f>
        <v>0</v>
      </c>
    </row>
    <row r="104" spans="1:15" ht="12.75">
      <c r="A104" s="249" t="s">
        <v>97</v>
      </c>
      <c r="B104" s="250" t="s">
        <v>209</v>
      </c>
      <c r="C104" s="251" t="s">
        <v>210</v>
      </c>
      <c r="D104" s="252"/>
      <c r="E104" s="253"/>
      <c r="F104" s="253"/>
      <c r="G104" s="254"/>
      <c r="H104" s="255"/>
      <c r="I104" s="256"/>
      <c r="J104" s="257"/>
      <c r="K104" s="258"/>
      <c r="O104" s="259">
        <v>1</v>
      </c>
    </row>
    <row r="105" spans="1:80" ht="12.75">
      <c r="A105" s="260">
        <v>16</v>
      </c>
      <c r="B105" s="261" t="s">
        <v>212</v>
      </c>
      <c r="C105" s="262" t="s">
        <v>213</v>
      </c>
      <c r="D105" s="263" t="s">
        <v>115</v>
      </c>
      <c r="E105" s="264">
        <v>1</v>
      </c>
      <c r="F105" s="264">
        <v>0</v>
      </c>
      <c r="G105" s="265">
        <f>E105*F105</f>
        <v>0</v>
      </c>
      <c r="H105" s="266">
        <v>0</v>
      </c>
      <c r="I105" s="267">
        <f>E105*H105</f>
        <v>0</v>
      </c>
      <c r="J105" s="266"/>
      <c r="K105" s="267">
        <f>E105*J105</f>
        <v>0</v>
      </c>
      <c r="O105" s="259">
        <v>2</v>
      </c>
      <c r="AA105" s="232">
        <v>12</v>
      </c>
      <c r="AB105" s="232">
        <v>0</v>
      </c>
      <c r="AC105" s="232">
        <v>26</v>
      </c>
      <c r="AZ105" s="232">
        <v>1</v>
      </c>
      <c r="BA105" s="232">
        <f>IF(AZ105=1,G105,0)</f>
        <v>0</v>
      </c>
      <c r="BB105" s="232">
        <f>IF(AZ105=2,G105,0)</f>
        <v>0</v>
      </c>
      <c r="BC105" s="232">
        <f>IF(AZ105=3,G105,0)</f>
        <v>0</v>
      </c>
      <c r="BD105" s="232">
        <f>IF(AZ105=4,G105,0)</f>
        <v>0</v>
      </c>
      <c r="BE105" s="232">
        <f>IF(AZ105=5,G105,0)</f>
        <v>0</v>
      </c>
      <c r="CA105" s="259">
        <v>12</v>
      </c>
      <c r="CB105" s="259">
        <v>0</v>
      </c>
    </row>
    <row r="106" spans="1:15" ht="12.75">
      <c r="A106" s="268"/>
      <c r="B106" s="271"/>
      <c r="C106" s="331" t="s">
        <v>214</v>
      </c>
      <c r="D106" s="332"/>
      <c r="E106" s="272">
        <v>0</v>
      </c>
      <c r="F106" s="273"/>
      <c r="G106" s="274"/>
      <c r="H106" s="275"/>
      <c r="I106" s="269"/>
      <c r="J106" s="276"/>
      <c r="K106" s="269"/>
      <c r="M106" s="270" t="s">
        <v>214</v>
      </c>
      <c r="O106" s="259"/>
    </row>
    <row r="107" spans="1:15" ht="12.75">
      <c r="A107" s="268"/>
      <c r="B107" s="271"/>
      <c r="C107" s="331" t="s">
        <v>98</v>
      </c>
      <c r="D107" s="332"/>
      <c r="E107" s="272">
        <v>1</v>
      </c>
      <c r="F107" s="273"/>
      <c r="G107" s="274"/>
      <c r="H107" s="275"/>
      <c r="I107" s="269"/>
      <c r="J107" s="276"/>
      <c r="K107" s="269"/>
      <c r="M107" s="270">
        <v>1</v>
      </c>
      <c r="O107" s="259"/>
    </row>
    <row r="108" spans="1:57" ht="12.75">
      <c r="A108" s="277"/>
      <c r="B108" s="278" t="s">
        <v>101</v>
      </c>
      <c r="C108" s="279" t="s">
        <v>211</v>
      </c>
      <c r="D108" s="280"/>
      <c r="E108" s="281"/>
      <c r="F108" s="282"/>
      <c r="G108" s="283">
        <f>SUM(G104:G107)</f>
        <v>0</v>
      </c>
      <c r="H108" s="284"/>
      <c r="I108" s="285">
        <f>SUM(I104:I107)</f>
        <v>0</v>
      </c>
      <c r="J108" s="284"/>
      <c r="K108" s="285">
        <f>SUM(K104:K107)</f>
        <v>0</v>
      </c>
      <c r="O108" s="259">
        <v>4</v>
      </c>
      <c r="BA108" s="286">
        <f>SUM(BA104:BA107)</f>
        <v>0</v>
      </c>
      <c r="BB108" s="286">
        <f>SUM(BB104:BB107)</f>
        <v>0</v>
      </c>
      <c r="BC108" s="286">
        <f>SUM(BC104:BC107)</f>
        <v>0</v>
      </c>
      <c r="BD108" s="286">
        <f>SUM(BD104:BD107)</f>
        <v>0</v>
      </c>
      <c r="BE108" s="286">
        <f>SUM(BE104:BE107)</f>
        <v>0</v>
      </c>
    </row>
    <row r="109" spans="1:15" ht="12.75">
      <c r="A109" s="249" t="s">
        <v>97</v>
      </c>
      <c r="B109" s="250" t="s">
        <v>215</v>
      </c>
      <c r="C109" s="251" t="s">
        <v>216</v>
      </c>
      <c r="D109" s="252"/>
      <c r="E109" s="253"/>
      <c r="F109" s="253"/>
      <c r="G109" s="254"/>
      <c r="H109" s="255"/>
      <c r="I109" s="256"/>
      <c r="J109" s="257"/>
      <c r="K109" s="258"/>
      <c r="O109" s="259">
        <v>1</v>
      </c>
    </row>
    <row r="110" spans="1:80" ht="12.75">
      <c r="A110" s="260">
        <v>17</v>
      </c>
      <c r="B110" s="261" t="s">
        <v>218</v>
      </c>
      <c r="C110" s="262" t="s">
        <v>219</v>
      </c>
      <c r="D110" s="263" t="s">
        <v>159</v>
      </c>
      <c r="E110" s="264">
        <v>318.4</v>
      </c>
      <c r="F110" s="264">
        <v>0</v>
      </c>
      <c r="G110" s="265">
        <f>E110*F110</f>
        <v>0</v>
      </c>
      <c r="H110" s="266">
        <v>0.18806</v>
      </c>
      <c r="I110" s="267">
        <f>E110*H110</f>
        <v>59.878304</v>
      </c>
      <c r="J110" s="266">
        <v>0</v>
      </c>
      <c r="K110" s="267">
        <f>E110*J110</f>
        <v>0</v>
      </c>
      <c r="O110" s="259">
        <v>2</v>
      </c>
      <c r="AA110" s="232">
        <v>1</v>
      </c>
      <c r="AB110" s="232">
        <v>1</v>
      </c>
      <c r="AC110" s="232">
        <v>1</v>
      </c>
      <c r="AZ110" s="232">
        <v>1</v>
      </c>
      <c r="BA110" s="232">
        <f>IF(AZ110=1,G110,0)</f>
        <v>0</v>
      </c>
      <c r="BB110" s="232">
        <f>IF(AZ110=2,G110,0)</f>
        <v>0</v>
      </c>
      <c r="BC110" s="232">
        <f>IF(AZ110=3,G110,0)</f>
        <v>0</v>
      </c>
      <c r="BD110" s="232">
        <f>IF(AZ110=4,G110,0)</f>
        <v>0</v>
      </c>
      <c r="BE110" s="232">
        <f>IF(AZ110=5,G110,0)</f>
        <v>0</v>
      </c>
      <c r="CA110" s="259">
        <v>1</v>
      </c>
      <c r="CB110" s="259">
        <v>1</v>
      </c>
    </row>
    <row r="111" spans="1:15" ht="12.75">
      <c r="A111" s="268"/>
      <c r="B111" s="271"/>
      <c r="C111" s="331" t="s">
        <v>160</v>
      </c>
      <c r="D111" s="332"/>
      <c r="E111" s="272">
        <v>0</v>
      </c>
      <c r="F111" s="273"/>
      <c r="G111" s="274"/>
      <c r="H111" s="275"/>
      <c r="I111" s="269"/>
      <c r="J111" s="276"/>
      <c r="K111" s="269"/>
      <c r="M111" s="270" t="s">
        <v>160</v>
      </c>
      <c r="O111" s="259"/>
    </row>
    <row r="112" spans="1:15" ht="12.75">
      <c r="A112" s="268"/>
      <c r="B112" s="271"/>
      <c r="C112" s="331" t="s">
        <v>161</v>
      </c>
      <c r="D112" s="332"/>
      <c r="E112" s="272">
        <v>353.4</v>
      </c>
      <c r="F112" s="273"/>
      <c r="G112" s="274"/>
      <c r="H112" s="275"/>
      <c r="I112" s="269"/>
      <c r="J112" s="276"/>
      <c r="K112" s="269"/>
      <c r="M112" s="270" t="s">
        <v>161</v>
      </c>
      <c r="O112" s="259"/>
    </row>
    <row r="113" spans="1:15" ht="12.75">
      <c r="A113" s="268"/>
      <c r="B113" s="271"/>
      <c r="C113" s="331" t="s">
        <v>162</v>
      </c>
      <c r="D113" s="332"/>
      <c r="E113" s="272">
        <v>0</v>
      </c>
      <c r="F113" s="273"/>
      <c r="G113" s="274"/>
      <c r="H113" s="275"/>
      <c r="I113" s="269"/>
      <c r="J113" s="276"/>
      <c r="K113" s="269"/>
      <c r="M113" s="270" t="s">
        <v>162</v>
      </c>
      <c r="O113" s="259"/>
    </row>
    <row r="114" spans="1:15" ht="12.75">
      <c r="A114" s="268"/>
      <c r="B114" s="271"/>
      <c r="C114" s="331" t="s">
        <v>163</v>
      </c>
      <c r="D114" s="332"/>
      <c r="E114" s="272">
        <v>-35</v>
      </c>
      <c r="F114" s="273"/>
      <c r="G114" s="274"/>
      <c r="H114" s="275"/>
      <c r="I114" s="269"/>
      <c r="J114" s="276"/>
      <c r="K114" s="269"/>
      <c r="M114" s="270" t="s">
        <v>163</v>
      </c>
      <c r="O114" s="259"/>
    </row>
    <row r="115" spans="1:80" ht="12.75">
      <c r="A115" s="260">
        <v>18</v>
      </c>
      <c r="B115" s="261" t="s">
        <v>220</v>
      </c>
      <c r="C115" s="262" t="s">
        <v>221</v>
      </c>
      <c r="D115" s="263" t="s">
        <v>159</v>
      </c>
      <c r="E115" s="264">
        <v>4</v>
      </c>
      <c r="F115" s="264">
        <v>0</v>
      </c>
      <c r="G115" s="265">
        <f>E115*F115</f>
        <v>0</v>
      </c>
      <c r="H115" s="266">
        <v>0</v>
      </c>
      <c r="I115" s="267">
        <f>E115*H115</f>
        <v>0</v>
      </c>
      <c r="J115" s="266">
        <v>0</v>
      </c>
      <c r="K115" s="267">
        <f>E115*J115</f>
        <v>0</v>
      </c>
      <c r="O115" s="259">
        <v>2</v>
      </c>
      <c r="AA115" s="232">
        <v>1</v>
      </c>
      <c r="AB115" s="232">
        <v>1</v>
      </c>
      <c r="AC115" s="232">
        <v>1</v>
      </c>
      <c r="AZ115" s="232">
        <v>1</v>
      </c>
      <c r="BA115" s="232">
        <f>IF(AZ115=1,G115,0)</f>
        <v>0</v>
      </c>
      <c r="BB115" s="232">
        <f>IF(AZ115=2,G115,0)</f>
        <v>0</v>
      </c>
      <c r="BC115" s="232">
        <f>IF(AZ115=3,G115,0)</f>
        <v>0</v>
      </c>
      <c r="BD115" s="232">
        <f>IF(AZ115=4,G115,0)</f>
        <v>0</v>
      </c>
      <c r="BE115" s="232">
        <f>IF(AZ115=5,G115,0)</f>
        <v>0</v>
      </c>
      <c r="CA115" s="259">
        <v>1</v>
      </c>
      <c r="CB115" s="259">
        <v>1</v>
      </c>
    </row>
    <row r="116" spans="1:15" ht="12.75">
      <c r="A116" s="268"/>
      <c r="B116" s="271"/>
      <c r="C116" s="331" t="s">
        <v>222</v>
      </c>
      <c r="D116" s="332"/>
      <c r="E116" s="272">
        <v>0</v>
      </c>
      <c r="F116" s="273"/>
      <c r="G116" s="274"/>
      <c r="H116" s="275"/>
      <c r="I116" s="269"/>
      <c r="J116" s="276"/>
      <c r="K116" s="269"/>
      <c r="M116" s="270" t="s">
        <v>222</v>
      </c>
      <c r="O116" s="259"/>
    </row>
    <row r="117" spans="1:15" ht="12.75">
      <c r="A117" s="268"/>
      <c r="B117" s="271"/>
      <c r="C117" s="331" t="s">
        <v>223</v>
      </c>
      <c r="D117" s="332"/>
      <c r="E117" s="272">
        <v>4</v>
      </c>
      <c r="F117" s="273"/>
      <c r="G117" s="274"/>
      <c r="H117" s="275"/>
      <c r="I117" s="269"/>
      <c r="J117" s="276"/>
      <c r="K117" s="269"/>
      <c r="M117" s="270">
        <v>4</v>
      </c>
      <c r="O117" s="259"/>
    </row>
    <row r="118" spans="1:80" ht="12.75">
      <c r="A118" s="260">
        <v>19</v>
      </c>
      <c r="B118" s="261" t="s">
        <v>224</v>
      </c>
      <c r="C118" s="262" t="s">
        <v>225</v>
      </c>
      <c r="D118" s="263" t="s">
        <v>159</v>
      </c>
      <c r="E118" s="264">
        <v>51.95</v>
      </c>
      <c r="F118" s="264">
        <v>0</v>
      </c>
      <c r="G118" s="265">
        <f>E118*F118</f>
        <v>0</v>
      </c>
      <c r="H118" s="266">
        <v>0</v>
      </c>
      <c r="I118" s="267">
        <f>E118*H118</f>
        <v>0</v>
      </c>
      <c r="J118" s="266">
        <v>0</v>
      </c>
      <c r="K118" s="267">
        <f>E118*J118</f>
        <v>0</v>
      </c>
      <c r="O118" s="259">
        <v>2</v>
      </c>
      <c r="AA118" s="232">
        <v>1</v>
      </c>
      <c r="AB118" s="232">
        <v>1</v>
      </c>
      <c r="AC118" s="232">
        <v>1</v>
      </c>
      <c r="AZ118" s="232">
        <v>1</v>
      </c>
      <c r="BA118" s="232">
        <f>IF(AZ118=1,G118,0)</f>
        <v>0</v>
      </c>
      <c r="BB118" s="232">
        <f>IF(AZ118=2,G118,0)</f>
        <v>0</v>
      </c>
      <c r="BC118" s="232">
        <f>IF(AZ118=3,G118,0)</f>
        <v>0</v>
      </c>
      <c r="BD118" s="232">
        <f>IF(AZ118=4,G118,0)</f>
        <v>0</v>
      </c>
      <c r="BE118" s="232">
        <f>IF(AZ118=5,G118,0)</f>
        <v>0</v>
      </c>
      <c r="CA118" s="259">
        <v>1</v>
      </c>
      <c r="CB118" s="259">
        <v>1</v>
      </c>
    </row>
    <row r="119" spans="1:15" ht="12.75">
      <c r="A119" s="268"/>
      <c r="B119" s="271"/>
      <c r="C119" s="331" t="s">
        <v>199</v>
      </c>
      <c r="D119" s="332"/>
      <c r="E119" s="272">
        <v>0</v>
      </c>
      <c r="F119" s="273"/>
      <c r="G119" s="274"/>
      <c r="H119" s="275"/>
      <c r="I119" s="269"/>
      <c r="J119" s="276"/>
      <c r="K119" s="269"/>
      <c r="M119" s="270" t="s">
        <v>199</v>
      </c>
      <c r="O119" s="259"/>
    </row>
    <row r="120" spans="1:15" ht="12.75">
      <c r="A120" s="268"/>
      <c r="B120" s="271"/>
      <c r="C120" s="331" t="s">
        <v>200</v>
      </c>
      <c r="D120" s="332"/>
      <c r="E120" s="272">
        <v>13.5</v>
      </c>
      <c r="F120" s="273"/>
      <c r="G120" s="274"/>
      <c r="H120" s="275"/>
      <c r="I120" s="269"/>
      <c r="J120" s="276"/>
      <c r="K120" s="269"/>
      <c r="M120" s="270" t="s">
        <v>200</v>
      </c>
      <c r="O120" s="259"/>
    </row>
    <row r="121" spans="1:15" ht="12.75">
      <c r="A121" s="268"/>
      <c r="B121" s="271"/>
      <c r="C121" s="331" t="s">
        <v>226</v>
      </c>
      <c r="D121" s="332"/>
      <c r="E121" s="272">
        <v>0</v>
      </c>
      <c r="F121" s="273"/>
      <c r="G121" s="274"/>
      <c r="H121" s="275"/>
      <c r="I121" s="269"/>
      <c r="J121" s="276"/>
      <c r="K121" s="269"/>
      <c r="M121" s="270" t="s">
        <v>226</v>
      </c>
      <c r="O121" s="259"/>
    </row>
    <row r="122" spans="1:15" ht="12.75">
      <c r="A122" s="268"/>
      <c r="B122" s="271"/>
      <c r="C122" s="331" t="s">
        <v>227</v>
      </c>
      <c r="D122" s="332"/>
      <c r="E122" s="272">
        <v>7.13</v>
      </c>
      <c r="F122" s="273"/>
      <c r="G122" s="274"/>
      <c r="H122" s="275"/>
      <c r="I122" s="269"/>
      <c r="J122" s="276"/>
      <c r="K122" s="269"/>
      <c r="M122" s="270" t="s">
        <v>227</v>
      </c>
      <c r="O122" s="259"/>
    </row>
    <row r="123" spans="1:15" ht="12.75">
      <c r="A123" s="268"/>
      <c r="B123" s="271"/>
      <c r="C123" s="331" t="s">
        <v>228</v>
      </c>
      <c r="D123" s="332"/>
      <c r="E123" s="272">
        <v>0</v>
      </c>
      <c r="F123" s="273"/>
      <c r="G123" s="274"/>
      <c r="H123" s="275"/>
      <c r="I123" s="269"/>
      <c r="J123" s="276"/>
      <c r="K123" s="269"/>
      <c r="M123" s="270" t="s">
        <v>228</v>
      </c>
      <c r="O123" s="259"/>
    </row>
    <row r="124" spans="1:15" ht="12.75">
      <c r="A124" s="268"/>
      <c r="B124" s="271"/>
      <c r="C124" s="331" t="s">
        <v>229</v>
      </c>
      <c r="D124" s="332"/>
      <c r="E124" s="272">
        <v>7.36</v>
      </c>
      <c r="F124" s="273"/>
      <c r="G124" s="274"/>
      <c r="H124" s="275"/>
      <c r="I124" s="269"/>
      <c r="J124" s="276"/>
      <c r="K124" s="269"/>
      <c r="M124" s="270" t="s">
        <v>229</v>
      </c>
      <c r="O124" s="259"/>
    </row>
    <row r="125" spans="1:15" ht="12.75">
      <c r="A125" s="268"/>
      <c r="B125" s="271"/>
      <c r="C125" s="331" t="s">
        <v>201</v>
      </c>
      <c r="D125" s="332"/>
      <c r="E125" s="272">
        <v>0</v>
      </c>
      <c r="F125" s="273"/>
      <c r="G125" s="274"/>
      <c r="H125" s="275"/>
      <c r="I125" s="269"/>
      <c r="J125" s="276"/>
      <c r="K125" s="269"/>
      <c r="M125" s="270" t="s">
        <v>201</v>
      </c>
      <c r="O125" s="259"/>
    </row>
    <row r="126" spans="1:15" ht="12.75">
      <c r="A126" s="268"/>
      <c r="B126" s="271"/>
      <c r="C126" s="331" t="s">
        <v>202</v>
      </c>
      <c r="D126" s="332"/>
      <c r="E126" s="272">
        <v>7.44</v>
      </c>
      <c r="F126" s="273"/>
      <c r="G126" s="274"/>
      <c r="H126" s="275"/>
      <c r="I126" s="269"/>
      <c r="J126" s="276"/>
      <c r="K126" s="269"/>
      <c r="M126" s="270" t="s">
        <v>202</v>
      </c>
      <c r="O126" s="259"/>
    </row>
    <row r="127" spans="1:15" ht="12.75">
      <c r="A127" s="268"/>
      <c r="B127" s="271"/>
      <c r="C127" s="331" t="s">
        <v>153</v>
      </c>
      <c r="D127" s="332"/>
      <c r="E127" s="272">
        <v>0</v>
      </c>
      <c r="F127" s="273"/>
      <c r="G127" s="274"/>
      <c r="H127" s="275"/>
      <c r="I127" s="269"/>
      <c r="J127" s="276"/>
      <c r="K127" s="269"/>
      <c r="M127" s="270" t="s">
        <v>153</v>
      </c>
      <c r="O127" s="259"/>
    </row>
    <row r="128" spans="1:15" ht="12.75">
      <c r="A128" s="268"/>
      <c r="B128" s="271"/>
      <c r="C128" s="331" t="s">
        <v>203</v>
      </c>
      <c r="D128" s="332"/>
      <c r="E128" s="272">
        <v>6.52</v>
      </c>
      <c r="F128" s="273"/>
      <c r="G128" s="274"/>
      <c r="H128" s="275"/>
      <c r="I128" s="269"/>
      <c r="J128" s="276"/>
      <c r="K128" s="269"/>
      <c r="M128" s="270" t="s">
        <v>203</v>
      </c>
      <c r="O128" s="259"/>
    </row>
    <row r="129" spans="1:15" ht="12.75">
      <c r="A129" s="268"/>
      <c r="B129" s="271"/>
      <c r="C129" s="331" t="s">
        <v>155</v>
      </c>
      <c r="D129" s="332"/>
      <c r="E129" s="272">
        <v>0</v>
      </c>
      <c r="F129" s="273"/>
      <c r="G129" s="274"/>
      <c r="H129" s="275"/>
      <c r="I129" s="269"/>
      <c r="J129" s="276"/>
      <c r="K129" s="269"/>
      <c r="M129" s="270" t="s">
        <v>155</v>
      </c>
      <c r="O129" s="259"/>
    </row>
    <row r="130" spans="1:15" ht="12.75">
      <c r="A130" s="268"/>
      <c r="B130" s="271"/>
      <c r="C130" s="331" t="s">
        <v>204</v>
      </c>
      <c r="D130" s="332"/>
      <c r="E130" s="272">
        <v>10</v>
      </c>
      <c r="F130" s="273"/>
      <c r="G130" s="274"/>
      <c r="H130" s="275"/>
      <c r="I130" s="269"/>
      <c r="J130" s="276"/>
      <c r="K130" s="269"/>
      <c r="M130" s="270">
        <v>10</v>
      </c>
      <c r="O130" s="259"/>
    </row>
    <row r="131" spans="1:80" ht="12.75">
      <c r="A131" s="260">
        <v>20</v>
      </c>
      <c r="B131" s="261" t="s">
        <v>230</v>
      </c>
      <c r="C131" s="262" t="s">
        <v>231</v>
      </c>
      <c r="D131" s="263" t="s">
        <v>159</v>
      </c>
      <c r="E131" s="264">
        <v>70</v>
      </c>
      <c r="F131" s="264">
        <v>0</v>
      </c>
      <c r="G131" s="265">
        <f>E131*F131</f>
        <v>0</v>
      </c>
      <c r="H131" s="266">
        <v>0.104</v>
      </c>
      <c r="I131" s="267">
        <f>E131*H131</f>
        <v>7.279999999999999</v>
      </c>
      <c r="J131" s="266"/>
      <c r="K131" s="267">
        <f>E131*J131</f>
        <v>0</v>
      </c>
      <c r="O131" s="259">
        <v>2</v>
      </c>
      <c r="AA131" s="232">
        <v>3</v>
      </c>
      <c r="AB131" s="232">
        <v>1</v>
      </c>
      <c r="AC131" s="232">
        <v>58380373</v>
      </c>
      <c r="AZ131" s="232">
        <v>1</v>
      </c>
      <c r="BA131" s="232">
        <f>IF(AZ131=1,G131,0)</f>
        <v>0</v>
      </c>
      <c r="BB131" s="232">
        <f>IF(AZ131=2,G131,0)</f>
        <v>0</v>
      </c>
      <c r="BC131" s="232">
        <f>IF(AZ131=3,G131,0)</f>
        <v>0</v>
      </c>
      <c r="BD131" s="232">
        <f>IF(AZ131=4,G131,0)</f>
        <v>0</v>
      </c>
      <c r="BE131" s="232">
        <f>IF(AZ131=5,G131,0)</f>
        <v>0</v>
      </c>
      <c r="CA131" s="259">
        <v>3</v>
      </c>
      <c r="CB131" s="259">
        <v>1</v>
      </c>
    </row>
    <row r="132" spans="1:15" ht="12.75">
      <c r="A132" s="268"/>
      <c r="B132" s="271"/>
      <c r="C132" s="331" t="s">
        <v>232</v>
      </c>
      <c r="D132" s="332"/>
      <c r="E132" s="272">
        <v>0</v>
      </c>
      <c r="F132" s="273"/>
      <c r="G132" s="274"/>
      <c r="H132" s="275"/>
      <c r="I132" s="269"/>
      <c r="J132" s="276"/>
      <c r="K132" s="269"/>
      <c r="M132" s="270" t="s">
        <v>232</v>
      </c>
      <c r="O132" s="259"/>
    </row>
    <row r="133" spans="1:15" ht="12.75">
      <c r="A133" s="268"/>
      <c r="B133" s="271"/>
      <c r="C133" s="331" t="s">
        <v>160</v>
      </c>
      <c r="D133" s="332"/>
      <c r="E133" s="272">
        <v>0</v>
      </c>
      <c r="F133" s="273"/>
      <c r="G133" s="274"/>
      <c r="H133" s="275"/>
      <c r="I133" s="269"/>
      <c r="J133" s="276"/>
      <c r="K133" s="269"/>
      <c r="M133" s="270" t="s">
        <v>160</v>
      </c>
      <c r="O133" s="259"/>
    </row>
    <row r="134" spans="1:15" ht="12.75">
      <c r="A134" s="268"/>
      <c r="B134" s="271"/>
      <c r="C134" s="331" t="s">
        <v>233</v>
      </c>
      <c r="D134" s="332"/>
      <c r="E134" s="272">
        <v>77.748</v>
      </c>
      <c r="F134" s="273"/>
      <c r="G134" s="274"/>
      <c r="H134" s="275"/>
      <c r="I134" s="269"/>
      <c r="J134" s="276"/>
      <c r="K134" s="269"/>
      <c r="M134" s="270" t="s">
        <v>233</v>
      </c>
      <c r="O134" s="259"/>
    </row>
    <row r="135" spans="1:15" ht="12.75">
      <c r="A135" s="268"/>
      <c r="B135" s="271"/>
      <c r="C135" s="331" t="s">
        <v>162</v>
      </c>
      <c r="D135" s="332"/>
      <c r="E135" s="272">
        <v>0</v>
      </c>
      <c r="F135" s="273"/>
      <c r="G135" s="274"/>
      <c r="H135" s="275"/>
      <c r="I135" s="269"/>
      <c r="J135" s="276"/>
      <c r="K135" s="269"/>
      <c r="M135" s="270" t="s">
        <v>162</v>
      </c>
      <c r="O135" s="259"/>
    </row>
    <row r="136" spans="1:15" ht="12.75">
      <c r="A136" s="268"/>
      <c r="B136" s="271"/>
      <c r="C136" s="331" t="s">
        <v>234</v>
      </c>
      <c r="D136" s="332"/>
      <c r="E136" s="272">
        <v>-7.35</v>
      </c>
      <c r="F136" s="273"/>
      <c r="G136" s="274"/>
      <c r="H136" s="275"/>
      <c r="I136" s="269"/>
      <c r="J136" s="276"/>
      <c r="K136" s="269"/>
      <c r="M136" s="270" t="s">
        <v>234</v>
      </c>
      <c r="O136" s="259"/>
    </row>
    <row r="137" spans="1:15" ht="12.75">
      <c r="A137" s="268"/>
      <c r="B137" s="271"/>
      <c r="C137" s="331" t="s">
        <v>235</v>
      </c>
      <c r="D137" s="332"/>
      <c r="E137" s="272">
        <v>-0.398</v>
      </c>
      <c r="F137" s="273"/>
      <c r="G137" s="274"/>
      <c r="H137" s="275"/>
      <c r="I137" s="269"/>
      <c r="J137" s="276"/>
      <c r="K137" s="269"/>
      <c r="M137" s="270" t="s">
        <v>235</v>
      </c>
      <c r="O137" s="259"/>
    </row>
    <row r="138" spans="1:57" ht="12.75">
      <c r="A138" s="277"/>
      <c r="B138" s="278" t="s">
        <v>101</v>
      </c>
      <c r="C138" s="279" t="s">
        <v>217</v>
      </c>
      <c r="D138" s="280"/>
      <c r="E138" s="281"/>
      <c r="F138" s="282"/>
      <c r="G138" s="283">
        <f>SUM(G109:G137)</f>
        <v>0</v>
      </c>
      <c r="H138" s="284"/>
      <c r="I138" s="285">
        <f>SUM(I109:I137)</f>
        <v>67.158304</v>
      </c>
      <c r="J138" s="284"/>
      <c r="K138" s="285">
        <f>SUM(K109:K137)</f>
        <v>0</v>
      </c>
      <c r="O138" s="259">
        <v>4</v>
      </c>
      <c r="BA138" s="286">
        <f>SUM(BA109:BA137)</f>
        <v>0</v>
      </c>
      <c r="BB138" s="286">
        <f>SUM(BB109:BB137)</f>
        <v>0</v>
      </c>
      <c r="BC138" s="286">
        <f>SUM(BC109:BC137)</f>
        <v>0</v>
      </c>
      <c r="BD138" s="286">
        <f>SUM(BD109:BD137)</f>
        <v>0</v>
      </c>
      <c r="BE138" s="286">
        <f>SUM(BE109:BE137)</f>
        <v>0</v>
      </c>
    </row>
    <row r="139" spans="1:15" ht="12.75">
      <c r="A139" s="249" t="s">
        <v>97</v>
      </c>
      <c r="B139" s="250" t="s">
        <v>236</v>
      </c>
      <c r="C139" s="251" t="s">
        <v>237</v>
      </c>
      <c r="D139" s="252"/>
      <c r="E139" s="253"/>
      <c r="F139" s="253"/>
      <c r="G139" s="254"/>
      <c r="H139" s="255"/>
      <c r="I139" s="256"/>
      <c r="J139" s="257"/>
      <c r="K139" s="258"/>
      <c r="O139" s="259">
        <v>1</v>
      </c>
    </row>
    <row r="140" spans="1:80" ht="12.75">
      <c r="A140" s="260">
        <v>21</v>
      </c>
      <c r="B140" s="261" t="s">
        <v>239</v>
      </c>
      <c r="C140" s="262" t="s">
        <v>240</v>
      </c>
      <c r="D140" s="263" t="s">
        <v>134</v>
      </c>
      <c r="E140" s="264">
        <v>543</v>
      </c>
      <c r="F140" s="264">
        <v>0</v>
      </c>
      <c r="G140" s="265">
        <f>E140*F140</f>
        <v>0</v>
      </c>
      <c r="H140" s="266">
        <v>0</v>
      </c>
      <c r="I140" s="267">
        <f>E140*H140</f>
        <v>0</v>
      </c>
      <c r="J140" s="266">
        <v>0</v>
      </c>
      <c r="K140" s="267">
        <f>E140*J140</f>
        <v>0</v>
      </c>
      <c r="O140" s="259">
        <v>2</v>
      </c>
      <c r="AA140" s="232">
        <v>1</v>
      </c>
      <c r="AB140" s="232">
        <v>1</v>
      </c>
      <c r="AC140" s="232">
        <v>1</v>
      </c>
      <c r="AZ140" s="232">
        <v>1</v>
      </c>
      <c r="BA140" s="232">
        <f>IF(AZ140=1,G140,0)</f>
        <v>0</v>
      </c>
      <c r="BB140" s="232">
        <f>IF(AZ140=2,G140,0)</f>
        <v>0</v>
      </c>
      <c r="BC140" s="232">
        <f>IF(AZ140=3,G140,0)</f>
        <v>0</v>
      </c>
      <c r="BD140" s="232">
        <f>IF(AZ140=4,G140,0)</f>
        <v>0</v>
      </c>
      <c r="BE140" s="232">
        <f>IF(AZ140=5,G140,0)</f>
        <v>0</v>
      </c>
      <c r="CA140" s="259">
        <v>1</v>
      </c>
      <c r="CB140" s="259">
        <v>1</v>
      </c>
    </row>
    <row r="141" spans="1:15" ht="12.75">
      <c r="A141" s="268"/>
      <c r="B141" s="271"/>
      <c r="C141" s="331" t="s">
        <v>149</v>
      </c>
      <c r="D141" s="332"/>
      <c r="E141" s="272">
        <v>0</v>
      </c>
      <c r="F141" s="273"/>
      <c r="G141" s="274"/>
      <c r="H141" s="275"/>
      <c r="I141" s="269"/>
      <c r="J141" s="276"/>
      <c r="K141" s="269"/>
      <c r="M141" s="270" t="s">
        <v>149</v>
      </c>
      <c r="O141" s="259"/>
    </row>
    <row r="142" spans="1:15" ht="12.75">
      <c r="A142" s="268"/>
      <c r="B142" s="271"/>
      <c r="C142" s="331" t="s">
        <v>241</v>
      </c>
      <c r="D142" s="332"/>
      <c r="E142" s="272">
        <v>400</v>
      </c>
      <c r="F142" s="273"/>
      <c r="G142" s="274"/>
      <c r="H142" s="275"/>
      <c r="I142" s="269"/>
      <c r="J142" s="276"/>
      <c r="K142" s="269"/>
      <c r="M142" s="270">
        <v>400</v>
      </c>
      <c r="O142" s="259"/>
    </row>
    <row r="143" spans="1:15" ht="12.75">
      <c r="A143" s="268"/>
      <c r="B143" s="271"/>
      <c r="C143" s="331" t="s">
        <v>153</v>
      </c>
      <c r="D143" s="332"/>
      <c r="E143" s="272">
        <v>0</v>
      </c>
      <c r="F143" s="273"/>
      <c r="G143" s="274"/>
      <c r="H143" s="275"/>
      <c r="I143" s="269"/>
      <c r="J143" s="276"/>
      <c r="K143" s="269"/>
      <c r="M143" s="270" t="s">
        <v>153</v>
      </c>
      <c r="O143" s="259"/>
    </row>
    <row r="144" spans="1:15" ht="12.75">
      <c r="A144" s="268"/>
      <c r="B144" s="271"/>
      <c r="C144" s="331" t="s">
        <v>195</v>
      </c>
      <c r="D144" s="332"/>
      <c r="E144" s="272">
        <v>86</v>
      </c>
      <c r="F144" s="273"/>
      <c r="G144" s="274"/>
      <c r="H144" s="275"/>
      <c r="I144" s="269"/>
      <c r="J144" s="276"/>
      <c r="K144" s="269"/>
      <c r="M144" s="270">
        <v>86</v>
      </c>
      <c r="O144" s="259"/>
    </row>
    <row r="145" spans="1:15" ht="12.75">
      <c r="A145" s="268"/>
      <c r="B145" s="271"/>
      <c r="C145" s="331" t="s">
        <v>155</v>
      </c>
      <c r="D145" s="332"/>
      <c r="E145" s="272">
        <v>0</v>
      </c>
      <c r="F145" s="273"/>
      <c r="G145" s="274"/>
      <c r="H145" s="275"/>
      <c r="I145" s="269"/>
      <c r="J145" s="276"/>
      <c r="K145" s="269"/>
      <c r="M145" s="270" t="s">
        <v>155</v>
      </c>
      <c r="O145" s="259"/>
    </row>
    <row r="146" spans="1:15" ht="12.75">
      <c r="A146" s="268"/>
      <c r="B146" s="271"/>
      <c r="C146" s="331" t="s">
        <v>156</v>
      </c>
      <c r="D146" s="332"/>
      <c r="E146" s="272">
        <v>21</v>
      </c>
      <c r="F146" s="273"/>
      <c r="G146" s="274"/>
      <c r="H146" s="275"/>
      <c r="I146" s="269"/>
      <c r="J146" s="276"/>
      <c r="K146" s="269"/>
      <c r="M146" s="270">
        <v>21</v>
      </c>
      <c r="O146" s="259"/>
    </row>
    <row r="147" spans="1:15" ht="12.75">
      <c r="A147" s="268"/>
      <c r="B147" s="271"/>
      <c r="C147" s="331" t="s">
        <v>145</v>
      </c>
      <c r="D147" s="332"/>
      <c r="E147" s="272">
        <v>0</v>
      </c>
      <c r="F147" s="273"/>
      <c r="G147" s="274"/>
      <c r="H147" s="275"/>
      <c r="I147" s="269"/>
      <c r="J147" s="276"/>
      <c r="K147" s="269"/>
      <c r="M147" s="270" t="s">
        <v>145</v>
      </c>
      <c r="O147" s="259"/>
    </row>
    <row r="148" spans="1:15" ht="12.75">
      <c r="A148" s="268"/>
      <c r="B148" s="271"/>
      <c r="C148" s="331" t="s">
        <v>146</v>
      </c>
      <c r="D148" s="332"/>
      <c r="E148" s="272">
        <v>36</v>
      </c>
      <c r="F148" s="273"/>
      <c r="G148" s="274"/>
      <c r="H148" s="275"/>
      <c r="I148" s="269"/>
      <c r="J148" s="276"/>
      <c r="K148" s="269"/>
      <c r="M148" s="270">
        <v>36</v>
      </c>
      <c r="O148" s="259"/>
    </row>
    <row r="149" spans="1:57" ht="12.75">
      <c r="A149" s="277"/>
      <c r="B149" s="278" t="s">
        <v>101</v>
      </c>
      <c r="C149" s="279" t="s">
        <v>238</v>
      </c>
      <c r="D149" s="280"/>
      <c r="E149" s="281"/>
      <c r="F149" s="282"/>
      <c r="G149" s="283">
        <f>SUM(G139:G148)</f>
        <v>0</v>
      </c>
      <c r="H149" s="284"/>
      <c r="I149" s="285">
        <f>SUM(I139:I148)</f>
        <v>0</v>
      </c>
      <c r="J149" s="284"/>
      <c r="K149" s="285">
        <f>SUM(K139:K148)</f>
        <v>0</v>
      </c>
      <c r="O149" s="259">
        <v>4</v>
      </c>
      <c r="BA149" s="286">
        <f>SUM(BA139:BA148)</f>
        <v>0</v>
      </c>
      <c r="BB149" s="286">
        <f>SUM(BB139:BB148)</f>
        <v>0</v>
      </c>
      <c r="BC149" s="286">
        <f>SUM(BC139:BC148)</f>
        <v>0</v>
      </c>
      <c r="BD149" s="286">
        <f>SUM(BD139:BD148)</f>
        <v>0</v>
      </c>
      <c r="BE149" s="286">
        <f>SUM(BE139:BE148)</f>
        <v>0</v>
      </c>
    </row>
    <row r="150" spans="1:15" ht="12.75">
      <c r="A150" s="249" t="s">
        <v>97</v>
      </c>
      <c r="B150" s="250" t="s">
        <v>242</v>
      </c>
      <c r="C150" s="251" t="s">
        <v>243</v>
      </c>
      <c r="D150" s="252"/>
      <c r="E150" s="253"/>
      <c r="F150" s="253"/>
      <c r="G150" s="254"/>
      <c r="H150" s="255"/>
      <c r="I150" s="256"/>
      <c r="J150" s="257"/>
      <c r="K150" s="258"/>
      <c r="O150" s="259">
        <v>1</v>
      </c>
    </row>
    <row r="151" spans="1:80" ht="12.75">
      <c r="A151" s="260">
        <v>22</v>
      </c>
      <c r="B151" s="261" t="s">
        <v>245</v>
      </c>
      <c r="C151" s="262" t="s">
        <v>246</v>
      </c>
      <c r="D151" s="263" t="s">
        <v>159</v>
      </c>
      <c r="E151" s="264">
        <v>254.72</v>
      </c>
      <c r="F151" s="264">
        <v>0</v>
      </c>
      <c r="G151" s="265">
        <f>E151*F151</f>
        <v>0</v>
      </c>
      <c r="H151" s="266">
        <v>0</v>
      </c>
      <c r="I151" s="267">
        <f>E151*H151</f>
        <v>0</v>
      </c>
      <c r="J151" s="266">
        <v>0</v>
      </c>
      <c r="K151" s="267">
        <f>E151*J151</f>
        <v>0</v>
      </c>
      <c r="O151" s="259">
        <v>2</v>
      </c>
      <c r="AA151" s="232">
        <v>1</v>
      </c>
      <c r="AB151" s="232">
        <v>1</v>
      </c>
      <c r="AC151" s="232">
        <v>1</v>
      </c>
      <c r="AZ151" s="232">
        <v>1</v>
      </c>
      <c r="BA151" s="232">
        <f>IF(AZ151=1,G151,0)</f>
        <v>0</v>
      </c>
      <c r="BB151" s="232">
        <f>IF(AZ151=2,G151,0)</f>
        <v>0</v>
      </c>
      <c r="BC151" s="232">
        <f>IF(AZ151=3,G151,0)</f>
        <v>0</v>
      </c>
      <c r="BD151" s="232">
        <f>IF(AZ151=4,G151,0)</f>
        <v>0</v>
      </c>
      <c r="BE151" s="232">
        <f>IF(AZ151=5,G151,0)</f>
        <v>0</v>
      </c>
      <c r="CA151" s="259">
        <v>1</v>
      </c>
      <c r="CB151" s="259">
        <v>1</v>
      </c>
    </row>
    <row r="152" spans="1:15" ht="12.75">
      <c r="A152" s="268"/>
      <c r="B152" s="271"/>
      <c r="C152" s="331" t="s">
        <v>160</v>
      </c>
      <c r="D152" s="332"/>
      <c r="E152" s="272">
        <v>0</v>
      </c>
      <c r="F152" s="273"/>
      <c r="G152" s="274"/>
      <c r="H152" s="275"/>
      <c r="I152" s="269"/>
      <c r="J152" s="276"/>
      <c r="K152" s="269"/>
      <c r="M152" s="270" t="s">
        <v>160</v>
      </c>
      <c r="O152" s="259"/>
    </row>
    <row r="153" spans="1:15" ht="12.75">
      <c r="A153" s="268"/>
      <c r="B153" s="271"/>
      <c r="C153" s="331" t="s">
        <v>247</v>
      </c>
      <c r="D153" s="332"/>
      <c r="E153" s="272">
        <v>282.72</v>
      </c>
      <c r="F153" s="273"/>
      <c r="G153" s="274"/>
      <c r="H153" s="275"/>
      <c r="I153" s="269"/>
      <c r="J153" s="276"/>
      <c r="K153" s="269"/>
      <c r="M153" s="270" t="s">
        <v>247</v>
      </c>
      <c r="O153" s="259"/>
    </row>
    <row r="154" spans="1:15" ht="12.75">
      <c r="A154" s="268"/>
      <c r="B154" s="271"/>
      <c r="C154" s="331" t="s">
        <v>162</v>
      </c>
      <c r="D154" s="332"/>
      <c r="E154" s="272">
        <v>0</v>
      </c>
      <c r="F154" s="273"/>
      <c r="G154" s="274"/>
      <c r="H154" s="275"/>
      <c r="I154" s="269"/>
      <c r="J154" s="276"/>
      <c r="K154" s="269"/>
      <c r="M154" s="270" t="s">
        <v>162</v>
      </c>
      <c r="O154" s="259"/>
    </row>
    <row r="155" spans="1:15" ht="12.75">
      <c r="A155" s="268"/>
      <c r="B155" s="271"/>
      <c r="C155" s="331" t="s">
        <v>248</v>
      </c>
      <c r="D155" s="332"/>
      <c r="E155" s="272">
        <v>-28</v>
      </c>
      <c r="F155" s="273"/>
      <c r="G155" s="274"/>
      <c r="H155" s="275"/>
      <c r="I155" s="269"/>
      <c r="J155" s="276"/>
      <c r="K155" s="269"/>
      <c r="M155" s="270" t="s">
        <v>248</v>
      </c>
      <c r="O155" s="259"/>
    </row>
    <row r="156" spans="1:80" ht="12.75">
      <c r="A156" s="260">
        <v>23</v>
      </c>
      <c r="B156" s="261" t="s">
        <v>249</v>
      </c>
      <c r="C156" s="262" t="s">
        <v>250</v>
      </c>
      <c r="D156" s="263" t="s">
        <v>251</v>
      </c>
      <c r="E156" s="264">
        <v>903.3346</v>
      </c>
      <c r="F156" s="264">
        <v>0</v>
      </c>
      <c r="G156" s="265">
        <f>E156*F156</f>
        <v>0</v>
      </c>
      <c r="H156" s="266">
        <v>0</v>
      </c>
      <c r="I156" s="267">
        <f>E156*H156</f>
        <v>0</v>
      </c>
      <c r="J156" s="266">
        <v>0</v>
      </c>
      <c r="K156" s="267">
        <f>E156*J156</f>
        <v>0</v>
      </c>
      <c r="O156" s="259">
        <v>2</v>
      </c>
      <c r="AA156" s="232">
        <v>1</v>
      </c>
      <c r="AB156" s="232">
        <v>3</v>
      </c>
      <c r="AC156" s="232">
        <v>3</v>
      </c>
      <c r="AZ156" s="232">
        <v>1</v>
      </c>
      <c r="BA156" s="232">
        <f>IF(AZ156=1,G156,0)</f>
        <v>0</v>
      </c>
      <c r="BB156" s="232">
        <f>IF(AZ156=2,G156,0)</f>
        <v>0</v>
      </c>
      <c r="BC156" s="232">
        <f>IF(AZ156=3,G156,0)</f>
        <v>0</v>
      </c>
      <c r="BD156" s="232">
        <f>IF(AZ156=4,G156,0)</f>
        <v>0</v>
      </c>
      <c r="BE156" s="232">
        <f>IF(AZ156=5,G156,0)</f>
        <v>0</v>
      </c>
      <c r="CA156" s="259">
        <v>1</v>
      </c>
      <c r="CB156" s="259">
        <v>3</v>
      </c>
    </row>
    <row r="157" spans="1:15" ht="12.75">
      <c r="A157" s="268"/>
      <c r="B157" s="271"/>
      <c r="C157" s="331" t="s">
        <v>252</v>
      </c>
      <c r="D157" s="332"/>
      <c r="E157" s="272">
        <v>0</v>
      </c>
      <c r="F157" s="273"/>
      <c r="G157" s="274"/>
      <c r="H157" s="275"/>
      <c r="I157" s="269"/>
      <c r="J157" s="276"/>
      <c r="K157" s="269"/>
      <c r="M157" s="270" t="s">
        <v>252</v>
      </c>
      <c r="O157" s="259"/>
    </row>
    <row r="158" spans="1:15" ht="12.75">
      <c r="A158" s="268"/>
      <c r="B158" s="271"/>
      <c r="C158" s="331" t="s">
        <v>136</v>
      </c>
      <c r="D158" s="332"/>
      <c r="E158" s="272">
        <v>0</v>
      </c>
      <c r="F158" s="273"/>
      <c r="G158" s="274"/>
      <c r="H158" s="275"/>
      <c r="I158" s="269"/>
      <c r="J158" s="276"/>
      <c r="K158" s="269"/>
      <c r="M158" s="270" t="s">
        <v>136</v>
      </c>
      <c r="O158" s="259"/>
    </row>
    <row r="159" spans="1:15" ht="12.75">
      <c r="A159" s="268"/>
      <c r="B159" s="271"/>
      <c r="C159" s="331" t="s">
        <v>253</v>
      </c>
      <c r="D159" s="332"/>
      <c r="E159" s="272">
        <v>42.1668</v>
      </c>
      <c r="F159" s="273"/>
      <c r="G159" s="274"/>
      <c r="H159" s="275"/>
      <c r="I159" s="269"/>
      <c r="J159" s="276"/>
      <c r="K159" s="269"/>
      <c r="M159" s="270" t="s">
        <v>253</v>
      </c>
      <c r="O159" s="259"/>
    </row>
    <row r="160" spans="1:15" ht="12.75">
      <c r="A160" s="268"/>
      <c r="B160" s="271"/>
      <c r="C160" s="331" t="s">
        <v>138</v>
      </c>
      <c r="D160" s="332"/>
      <c r="E160" s="272">
        <v>0</v>
      </c>
      <c r="F160" s="273"/>
      <c r="G160" s="274"/>
      <c r="H160" s="275"/>
      <c r="I160" s="269"/>
      <c r="J160" s="276"/>
      <c r="K160" s="269"/>
      <c r="M160" s="270" t="s">
        <v>138</v>
      </c>
      <c r="O160" s="259"/>
    </row>
    <row r="161" spans="1:15" ht="12.75">
      <c r="A161" s="268"/>
      <c r="B161" s="271"/>
      <c r="C161" s="331" t="s">
        <v>254</v>
      </c>
      <c r="D161" s="332"/>
      <c r="E161" s="272">
        <v>12.7836</v>
      </c>
      <c r="F161" s="273"/>
      <c r="G161" s="274"/>
      <c r="H161" s="275"/>
      <c r="I161" s="269"/>
      <c r="J161" s="276"/>
      <c r="K161" s="269"/>
      <c r="M161" s="270" t="s">
        <v>254</v>
      </c>
      <c r="O161" s="259"/>
    </row>
    <row r="162" spans="1:15" ht="12.75">
      <c r="A162" s="268"/>
      <c r="B162" s="271"/>
      <c r="C162" s="331" t="s">
        <v>255</v>
      </c>
      <c r="D162" s="332"/>
      <c r="E162" s="272">
        <v>0</v>
      </c>
      <c r="F162" s="273"/>
      <c r="G162" s="274"/>
      <c r="H162" s="275"/>
      <c r="I162" s="269"/>
      <c r="J162" s="276"/>
      <c r="K162" s="269"/>
      <c r="M162" s="270" t="s">
        <v>255</v>
      </c>
      <c r="O162" s="259"/>
    </row>
    <row r="163" spans="1:15" ht="12.75">
      <c r="A163" s="268"/>
      <c r="B163" s="271"/>
      <c r="C163" s="331" t="s">
        <v>136</v>
      </c>
      <c r="D163" s="332"/>
      <c r="E163" s="272">
        <v>0</v>
      </c>
      <c r="F163" s="273"/>
      <c r="G163" s="274"/>
      <c r="H163" s="275"/>
      <c r="I163" s="269"/>
      <c r="J163" s="276"/>
      <c r="K163" s="269"/>
      <c r="M163" s="270" t="s">
        <v>136</v>
      </c>
      <c r="O163" s="259"/>
    </row>
    <row r="164" spans="1:15" ht="12.75">
      <c r="A164" s="268"/>
      <c r="B164" s="271"/>
      <c r="C164" s="331" t="s">
        <v>256</v>
      </c>
      <c r="D164" s="332"/>
      <c r="E164" s="272">
        <v>375.7</v>
      </c>
      <c r="F164" s="273"/>
      <c r="G164" s="274"/>
      <c r="H164" s="275"/>
      <c r="I164" s="269"/>
      <c r="J164" s="276"/>
      <c r="K164" s="269"/>
      <c r="M164" s="270" t="s">
        <v>256</v>
      </c>
      <c r="O164" s="259"/>
    </row>
    <row r="165" spans="1:15" ht="12.75">
      <c r="A165" s="268"/>
      <c r="B165" s="271"/>
      <c r="C165" s="331" t="s">
        <v>138</v>
      </c>
      <c r="D165" s="332"/>
      <c r="E165" s="272">
        <v>0</v>
      </c>
      <c r="F165" s="273"/>
      <c r="G165" s="274"/>
      <c r="H165" s="275"/>
      <c r="I165" s="269"/>
      <c r="J165" s="276"/>
      <c r="K165" s="269"/>
      <c r="M165" s="270" t="s">
        <v>138</v>
      </c>
      <c r="O165" s="259"/>
    </row>
    <row r="166" spans="1:15" ht="12.75">
      <c r="A166" s="268"/>
      <c r="B166" s="271"/>
      <c r="C166" s="331" t="s">
        <v>257</v>
      </c>
      <c r="D166" s="332"/>
      <c r="E166" s="272">
        <v>113.9</v>
      </c>
      <c r="F166" s="273"/>
      <c r="G166" s="274"/>
      <c r="H166" s="275"/>
      <c r="I166" s="269"/>
      <c r="J166" s="276"/>
      <c r="K166" s="269"/>
      <c r="M166" s="270" t="s">
        <v>257</v>
      </c>
      <c r="O166" s="259"/>
    </row>
    <row r="167" spans="1:15" ht="12.75">
      <c r="A167" s="268"/>
      <c r="B167" s="271"/>
      <c r="C167" s="331" t="s">
        <v>258</v>
      </c>
      <c r="D167" s="332"/>
      <c r="E167" s="272">
        <v>0</v>
      </c>
      <c r="F167" s="273"/>
      <c r="G167" s="274"/>
      <c r="H167" s="275"/>
      <c r="I167" s="269"/>
      <c r="J167" s="276"/>
      <c r="K167" s="269"/>
      <c r="M167" s="270" t="s">
        <v>258</v>
      </c>
      <c r="O167" s="259"/>
    </row>
    <row r="168" spans="1:15" ht="12.75">
      <c r="A168" s="268"/>
      <c r="B168" s="271"/>
      <c r="C168" s="331" t="s">
        <v>144</v>
      </c>
      <c r="D168" s="332"/>
      <c r="E168" s="272">
        <v>0</v>
      </c>
      <c r="F168" s="273"/>
      <c r="G168" s="274"/>
      <c r="H168" s="275"/>
      <c r="I168" s="269"/>
      <c r="J168" s="276"/>
      <c r="K168" s="269"/>
      <c r="M168" s="270" t="s">
        <v>144</v>
      </c>
      <c r="O168" s="259"/>
    </row>
    <row r="169" spans="1:15" ht="12.75">
      <c r="A169" s="268"/>
      <c r="B169" s="271"/>
      <c r="C169" s="331" t="s">
        <v>259</v>
      </c>
      <c r="D169" s="332"/>
      <c r="E169" s="272">
        <v>221</v>
      </c>
      <c r="F169" s="273"/>
      <c r="G169" s="274"/>
      <c r="H169" s="275"/>
      <c r="I169" s="269"/>
      <c r="J169" s="276"/>
      <c r="K169" s="269"/>
      <c r="M169" s="270" t="s">
        <v>259</v>
      </c>
      <c r="O169" s="259"/>
    </row>
    <row r="170" spans="1:15" ht="12.75">
      <c r="A170" s="268"/>
      <c r="B170" s="271"/>
      <c r="C170" s="331" t="s">
        <v>138</v>
      </c>
      <c r="D170" s="332"/>
      <c r="E170" s="272">
        <v>0</v>
      </c>
      <c r="F170" s="273"/>
      <c r="G170" s="274"/>
      <c r="H170" s="275"/>
      <c r="I170" s="269"/>
      <c r="J170" s="276"/>
      <c r="K170" s="269"/>
      <c r="M170" s="270" t="s">
        <v>138</v>
      </c>
      <c r="O170" s="259"/>
    </row>
    <row r="171" spans="1:15" ht="12.75">
      <c r="A171" s="268"/>
      <c r="B171" s="271"/>
      <c r="C171" s="331" t="s">
        <v>260</v>
      </c>
      <c r="D171" s="332"/>
      <c r="E171" s="272">
        <v>67</v>
      </c>
      <c r="F171" s="273"/>
      <c r="G171" s="274"/>
      <c r="H171" s="275"/>
      <c r="I171" s="269"/>
      <c r="J171" s="276"/>
      <c r="K171" s="269"/>
      <c r="M171" s="270" t="s">
        <v>260</v>
      </c>
      <c r="O171" s="259"/>
    </row>
    <row r="172" spans="1:15" ht="12.75">
      <c r="A172" s="268"/>
      <c r="B172" s="271"/>
      <c r="C172" s="331" t="s">
        <v>145</v>
      </c>
      <c r="D172" s="332"/>
      <c r="E172" s="272">
        <v>0</v>
      </c>
      <c r="F172" s="273"/>
      <c r="G172" s="274"/>
      <c r="H172" s="275"/>
      <c r="I172" s="269"/>
      <c r="J172" s="276"/>
      <c r="K172" s="269"/>
      <c r="M172" s="270" t="s">
        <v>145</v>
      </c>
      <c r="O172" s="259"/>
    </row>
    <row r="173" spans="1:15" ht="12.75">
      <c r="A173" s="268"/>
      <c r="B173" s="271"/>
      <c r="C173" s="331" t="s">
        <v>261</v>
      </c>
      <c r="D173" s="332"/>
      <c r="E173" s="272">
        <v>7.2</v>
      </c>
      <c r="F173" s="273"/>
      <c r="G173" s="274"/>
      <c r="H173" s="275"/>
      <c r="I173" s="269"/>
      <c r="J173" s="276"/>
      <c r="K173" s="269"/>
      <c r="M173" s="270" t="s">
        <v>261</v>
      </c>
      <c r="O173" s="259"/>
    </row>
    <row r="174" spans="1:15" ht="12.75">
      <c r="A174" s="268"/>
      <c r="B174" s="271"/>
      <c r="C174" s="331" t="s">
        <v>262</v>
      </c>
      <c r="D174" s="332"/>
      <c r="E174" s="272">
        <v>0</v>
      </c>
      <c r="F174" s="273"/>
      <c r="G174" s="274"/>
      <c r="H174" s="275"/>
      <c r="I174" s="269"/>
      <c r="J174" s="276"/>
      <c r="K174" s="269"/>
      <c r="M174" s="270" t="s">
        <v>262</v>
      </c>
      <c r="O174" s="259"/>
    </row>
    <row r="175" spans="1:15" ht="12.75">
      <c r="A175" s="268"/>
      <c r="B175" s="271"/>
      <c r="C175" s="331" t="s">
        <v>149</v>
      </c>
      <c r="D175" s="332"/>
      <c r="E175" s="272">
        <v>0</v>
      </c>
      <c r="F175" s="273"/>
      <c r="G175" s="274"/>
      <c r="H175" s="275"/>
      <c r="I175" s="269"/>
      <c r="J175" s="276"/>
      <c r="K175" s="269"/>
      <c r="M175" s="270" t="s">
        <v>149</v>
      </c>
      <c r="O175" s="259"/>
    </row>
    <row r="176" spans="1:15" ht="12.75">
      <c r="A176" s="268"/>
      <c r="B176" s="271"/>
      <c r="C176" s="331" t="s">
        <v>263</v>
      </c>
      <c r="D176" s="332"/>
      <c r="E176" s="272">
        <v>27.2</v>
      </c>
      <c r="F176" s="273"/>
      <c r="G176" s="274"/>
      <c r="H176" s="275"/>
      <c r="I176" s="269"/>
      <c r="J176" s="276"/>
      <c r="K176" s="269"/>
      <c r="M176" s="270" t="s">
        <v>263</v>
      </c>
      <c r="O176" s="259"/>
    </row>
    <row r="177" spans="1:15" ht="12.75">
      <c r="A177" s="268"/>
      <c r="B177" s="271"/>
      <c r="C177" s="331" t="s">
        <v>151</v>
      </c>
      <c r="D177" s="332"/>
      <c r="E177" s="272">
        <v>0</v>
      </c>
      <c r="F177" s="273"/>
      <c r="G177" s="274"/>
      <c r="H177" s="275"/>
      <c r="I177" s="269"/>
      <c r="J177" s="276"/>
      <c r="K177" s="269"/>
      <c r="M177" s="270" t="s">
        <v>151</v>
      </c>
      <c r="O177" s="259"/>
    </row>
    <row r="178" spans="1:15" ht="12.75">
      <c r="A178" s="268"/>
      <c r="B178" s="271"/>
      <c r="C178" s="331" t="s">
        <v>264</v>
      </c>
      <c r="D178" s="332"/>
      <c r="E178" s="272">
        <v>22.78</v>
      </c>
      <c r="F178" s="273"/>
      <c r="G178" s="274"/>
      <c r="H178" s="275"/>
      <c r="I178" s="269"/>
      <c r="J178" s="276"/>
      <c r="K178" s="269"/>
      <c r="M178" s="270" t="s">
        <v>264</v>
      </c>
      <c r="O178" s="259"/>
    </row>
    <row r="179" spans="1:15" ht="12.75">
      <c r="A179" s="268"/>
      <c r="B179" s="271"/>
      <c r="C179" s="331" t="s">
        <v>153</v>
      </c>
      <c r="D179" s="332"/>
      <c r="E179" s="272">
        <v>0</v>
      </c>
      <c r="F179" s="273"/>
      <c r="G179" s="274"/>
      <c r="H179" s="275"/>
      <c r="I179" s="269"/>
      <c r="J179" s="276"/>
      <c r="K179" s="269"/>
      <c r="M179" s="270" t="s">
        <v>153</v>
      </c>
      <c r="O179" s="259"/>
    </row>
    <row r="180" spans="1:15" ht="12.75">
      <c r="A180" s="268"/>
      <c r="B180" s="271"/>
      <c r="C180" s="331" t="s">
        <v>265</v>
      </c>
      <c r="D180" s="332"/>
      <c r="E180" s="272">
        <v>5.848</v>
      </c>
      <c r="F180" s="273"/>
      <c r="G180" s="274"/>
      <c r="H180" s="275"/>
      <c r="I180" s="269"/>
      <c r="J180" s="276"/>
      <c r="K180" s="269"/>
      <c r="M180" s="270" t="s">
        <v>265</v>
      </c>
      <c r="O180" s="259"/>
    </row>
    <row r="181" spans="1:15" ht="12.75">
      <c r="A181" s="268"/>
      <c r="B181" s="271"/>
      <c r="C181" s="331" t="s">
        <v>155</v>
      </c>
      <c r="D181" s="332"/>
      <c r="E181" s="272">
        <v>0</v>
      </c>
      <c r="F181" s="273"/>
      <c r="G181" s="274"/>
      <c r="H181" s="275"/>
      <c r="I181" s="269"/>
      <c r="J181" s="276"/>
      <c r="K181" s="269"/>
      <c r="M181" s="270" t="s">
        <v>155</v>
      </c>
      <c r="O181" s="259"/>
    </row>
    <row r="182" spans="1:15" ht="12.75">
      <c r="A182" s="268"/>
      <c r="B182" s="271"/>
      <c r="C182" s="331" t="s">
        <v>266</v>
      </c>
      <c r="D182" s="332"/>
      <c r="E182" s="272">
        <v>1.428</v>
      </c>
      <c r="F182" s="273"/>
      <c r="G182" s="274"/>
      <c r="H182" s="275"/>
      <c r="I182" s="269"/>
      <c r="J182" s="276"/>
      <c r="K182" s="269"/>
      <c r="M182" s="270" t="s">
        <v>266</v>
      </c>
      <c r="O182" s="259"/>
    </row>
    <row r="183" spans="1:15" ht="12.75">
      <c r="A183" s="268"/>
      <c r="B183" s="271"/>
      <c r="C183" s="331" t="s">
        <v>267</v>
      </c>
      <c r="D183" s="332"/>
      <c r="E183" s="272">
        <v>0</v>
      </c>
      <c r="F183" s="273"/>
      <c r="G183" s="274"/>
      <c r="H183" s="275"/>
      <c r="I183" s="269"/>
      <c r="J183" s="276"/>
      <c r="K183" s="269"/>
      <c r="M183" s="270" t="s">
        <v>267</v>
      </c>
      <c r="O183" s="259"/>
    </row>
    <row r="184" spans="1:15" ht="12.75">
      <c r="A184" s="268"/>
      <c r="B184" s="271"/>
      <c r="C184" s="331" t="s">
        <v>160</v>
      </c>
      <c r="D184" s="332"/>
      <c r="E184" s="272">
        <v>0</v>
      </c>
      <c r="F184" s="273"/>
      <c r="G184" s="274"/>
      <c r="H184" s="275"/>
      <c r="I184" s="269"/>
      <c r="J184" s="276"/>
      <c r="K184" s="269"/>
      <c r="M184" s="270" t="s">
        <v>160</v>
      </c>
      <c r="O184" s="259"/>
    </row>
    <row r="185" spans="1:15" ht="12.75">
      <c r="A185" s="268"/>
      <c r="B185" s="271"/>
      <c r="C185" s="331" t="s">
        <v>268</v>
      </c>
      <c r="D185" s="332"/>
      <c r="E185" s="272">
        <v>6.3282</v>
      </c>
      <c r="F185" s="273"/>
      <c r="G185" s="274"/>
      <c r="H185" s="275"/>
      <c r="I185" s="269"/>
      <c r="J185" s="276"/>
      <c r="K185" s="269"/>
      <c r="M185" s="270" t="s">
        <v>268</v>
      </c>
      <c r="O185" s="259"/>
    </row>
    <row r="186" spans="1:80" ht="12.75">
      <c r="A186" s="260">
        <v>24</v>
      </c>
      <c r="B186" s="261" t="s">
        <v>269</v>
      </c>
      <c r="C186" s="262" t="s">
        <v>270</v>
      </c>
      <c r="D186" s="263" t="s">
        <v>251</v>
      </c>
      <c r="E186" s="264">
        <v>848.3842</v>
      </c>
      <c r="F186" s="264">
        <v>0</v>
      </c>
      <c r="G186" s="265">
        <f>E186*F186</f>
        <v>0</v>
      </c>
      <c r="H186" s="266">
        <v>0</v>
      </c>
      <c r="I186" s="267">
        <f>E186*H186</f>
        <v>0</v>
      </c>
      <c r="J186" s="266">
        <v>0</v>
      </c>
      <c r="K186" s="267">
        <f>E186*J186</f>
        <v>0</v>
      </c>
      <c r="O186" s="259">
        <v>2</v>
      </c>
      <c r="AA186" s="232">
        <v>1</v>
      </c>
      <c r="AB186" s="232">
        <v>3</v>
      </c>
      <c r="AC186" s="232">
        <v>3</v>
      </c>
      <c r="AZ186" s="232">
        <v>1</v>
      </c>
      <c r="BA186" s="232">
        <f>IF(AZ186=1,G186,0)</f>
        <v>0</v>
      </c>
      <c r="BB186" s="232">
        <f>IF(AZ186=2,G186,0)</f>
        <v>0</v>
      </c>
      <c r="BC186" s="232">
        <f>IF(AZ186=3,G186,0)</f>
        <v>0</v>
      </c>
      <c r="BD186" s="232">
        <f>IF(AZ186=4,G186,0)</f>
        <v>0</v>
      </c>
      <c r="BE186" s="232">
        <f>IF(AZ186=5,G186,0)</f>
        <v>0</v>
      </c>
      <c r="CA186" s="259">
        <v>1</v>
      </c>
      <c r="CB186" s="259">
        <v>3</v>
      </c>
    </row>
    <row r="187" spans="1:15" ht="12.75">
      <c r="A187" s="268"/>
      <c r="B187" s="271"/>
      <c r="C187" s="331" t="s">
        <v>271</v>
      </c>
      <c r="D187" s="332"/>
      <c r="E187" s="272">
        <v>0</v>
      </c>
      <c r="F187" s="273"/>
      <c r="G187" s="274"/>
      <c r="H187" s="275"/>
      <c r="I187" s="269"/>
      <c r="J187" s="276"/>
      <c r="K187" s="269"/>
      <c r="M187" s="270" t="s">
        <v>271</v>
      </c>
      <c r="O187" s="259"/>
    </row>
    <row r="188" spans="1:15" ht="12.75">
      <c r="A188" s="268"/>
      <c r="B188" s="271"/>
      <c r="C188" s="331" t="s">
        <v>255</v>
      </c>
      <c r="D188" s="332"/>
      <c r="E188" s="272">
        <v>0</v>
      </c>
      <c r="F188" s="273"/>
      <c r="G188" s="274"/>
      <c r="H188" s="275"/>
      <c r="I188" s="269"/>
      <c r="J188" s="276"/>
      <c r="K188" s="269"/>
      <c r="M188" s="270" t="s">
        <v>255</v>
      </c>
      <c r="O188" s="259"/>
    </row>
    <row r="189" spans="1:15" ht="12.75">
      <c r="A189" s="268"/>
      <c r="B189" s="271"/>
      <c r="C189" s="331" t="s">
        <v>136</v>
      </c>
      <c r="D189" s="332"/>
      <c r="E189" s="272">
        <v>0</v>
      </c>
      <c r="F189" s="273"/>
      <c r="G189" s="274"/>
      <c r="H189" s="275"/>
      <c r="I189" s="269"/>
      <c r="J189" s="276"/>
      <c r="K189" s="269"/>
      <c r="M189" s="270" t="s">
        <v>136</v>
      </c>
      <c r="O189" s="259"/>
    </row>
    <row r="190" spans="1:15" ht="12.75">
      <c r="A190" s="268"/>
      <c r="B190" s="271"/>
      <c r="C190" s="331" t="s">
        <v>256</v>
      </c>
      <c r="D190" s="332"/>
      <c r="E190" s="272">
        <v>375.7</v>
      </c>
      <c r="F190" s="273"/>
      <c r="G190" s="274"/>
      <c r="H190" s="275"/>
      <c r="I190" s="269"/>
      <c r="J190" s="276"/>
      <c r="K190" s="269"/>
      <c r="M190" s="270" t="s">
        <v>256</v>
      </c>
      <c r="O190" s="259"/>
    </row>
    <row r="191" spans="1:15" ht="12.75">
      <c r="A191" s="268"/>
      <c r="B191" s="271"/>
      <c r="C191" s="331" t="s">
        <v>138</v>
      </c>
      <c r="D191" s="332"/>
      <c r="E191" s="272">
        <v>0</v>
      </c>
      <c r="F191" s="273"/>
      <c r="G191" s="274"/>
      <c r="H191" s="275"/>
      <c r="I191" s="269"/>
      <c r="J191" s="276"/>
      <c r="K191" s="269"/>
      <c r="M191" s="270" t="s">
        <v>138</v>
      </c>
      <c r="O191" s="259"/>
    </row>
    <row r="192" spans="1:15" ht="12.75">
      <c r="A192" s="268"/>
      <c r="B192" s="271"/>
      <c r="C192" s="331" t="s">
        <v>257</v>
      </c>
      <c r="D192" s="332"/>
      <c r="E192" s="272">
        <v>113.9</v>
      </c>
      <c r="F192" s="273"/>
      <c r="G192" s="274"/>
      <c r="H192" s="275"/>
      <c r="I192" s="269"/>
      <c r="J192" s="276"/>
      <c r="K192" s="269"/>
      <c r="M192" s="270" t="s">
        <v>257</v>
      </c>
      <c r="O192" s="259"/>
    </row>
    <row r="193" spans="1:15" ht="12.75">
      <c r="A193" s="268"/>
      <c r="B193" s="271"/>
      <c r="C193" s="331" t="s">
        <v>258</v>
      </c>
      <c r="D193" s="332"/>
      <c r="E193" s="272">
        <v>0</v>
      </c>
      <c r="F193" s="273"/>
      <c r="G193" s="274"/>
      <c r="H193" s="275"/>
      <c r="I193" s="269"/>
      <c r="J193" s="276"/>
      <c r="K193" s="269"/>
      <c r="M193" s="270" t="s">
        <v>258</v>
      </c>
      <c r="O193" s="259"/>
    </row>
    <row r="194" spans="1:15" ht="12.75">
      <c r="A194" s="268"/>
      <c r="B194" s="271"/>
      <c r="C194" s="331" t="s">
        <v>144</v>
      </c>
      <c r="D194" s="332"/>
      <c r="E194" s="272">
        <v>0</v>
      </c>
      <c r="F194" s="273"/>
      <c r="G194" s="274"/>
      <c r="H194" s="275"/>
      <c r="I194" s="269"/>
      <c r="J194" s="276"/>
      <c r="K194" s="269"/>
      <c r="M194" s="270" t="s">
        <v>144</v>
      </c>
      <c r="O194" s="259"/>
    </row>
    <row r="195" spans="1:15" ht="12.75">
      <c r="A195" s="268"/>
      <c r="B195" s="271"/>
      <c r="C195" s="331" t="s">
        <v>259</v>
      </c>
      <c r="D195" s="332"/>
      <c r="E195" s="272">
        <v>221</v>
      </c>
      <c r="F195" s="273"/>
      <c r="G195" s="274"/>
      <c r="H195" s="275"/>
      <c r="I195" s="269"/>
      <c r="J195" s="276"/>
      <c r="K195" s="269"/>
      <c r="M195" s="270" t="s">
        <v>259</v>
      </c>
      <c r="O195" s="259"/>
    </row>
    <row r="196" spans="1:15" ht="12.75">
      <c r="A196" s="268"/>
      <c r="B196" s="271"/>
      <c r="C196" s="331" t="s">
        <v>138</v>
      </c>
      <c r="D196" s="332"/>
      <c r="E196" s="272">
        <v>0</v>
      </c>
      <c r="F196" s="273"/>
      <c r="G196" s="274"/>
      <c r="H196" s="275"/>
      <c r="I196" s="269"/>
      <c r="J196" s="276"/>
      <c r="K196" s="269"/>
      <c r="M196" s="270" t="s">
        <v>138</v>
      </c>
      <c r="O196" s="259"/>
    </row>
    <row r="197" spans="1:15" ht="12.75">
      <c r="A197" s="268"/>
      <c r="B197" s="271"/>
      <c r="C197" s="331" t="s">
        <v>260</v>
      </c>
      <c r="D197" s="332"/>
      <c r="E197" s="272">
        <v>67</v>
      </c>
      <c r="F197" s="273"/>
      <c r="G197" s="274"/>
      <c r="H197" s="275"/>
      <c r="I197" s="269"/>
      <c r="J197" s="276"/>
      <c r="K197" s="269"/>
      <c r="M197" s="270" t="s">
        <v>260</v>
      </c>
      <c r="O197" s="259"/>
    </row>
    <row r="198" spans="1:15" ht="12.75">
      <c r="A198" s="268"/>
      <c r="B198" s="271"/>
      <c r="C198" s="331" t="s">
        <v>145</v>
      </c>
      <c r="D198" s="332"/>
      <c r="E198" s="272">
        <v>0</v>
      </c>
      <c r="F198" s="273"/>
      <c r="G198" s="274"/>
      <c r="H198" s="275"/>
      <c r="I198" s="269"/>
      <c r="J198" s="276"/>
      <c r="K198" s="269"/>
      <c r="M198" s="270" t="s">
        <v>145</v>
      </c>
      <c r="O198" s="259"/>
    </row>
    <row r="199" spans="1:15" ht="12.75">
      <c r="A199" s="268"/>
      <c r="B199" s="271"/>
      <c r="C199" s="331" t="s">
        <v>261</v>
      </c>
      <c r="D199" s="332"/>
      <c r="E199" s="272">
        <v>7.2</v>
      </c>
      <c r="F199" s="273"/>
      <c r="G199" s="274"/>
      <c r="H199" s="275"/>
      <c r="I199" s="269"/>
      <c r="J199" s="276"/>
      <c r="K199" s="269"/>
      <c r="M199" s="270" t="s">
        <v>261</v>
      </c>
      <c r="O199" s="259"/>
    </row>
    <row r="200" spans="1:15" ht="12.75">
      <c r="A200" s="268"/>
      <c r="B200" s="271"/>
      <c r="C200" s="331" t="s">
        <v>262</v>
      </c>
      <c r="D200" s="332"/>
      <c r="E200" s="272">
        <v>0</v>
      </c>
      <c r="F200" s="273"/>
      <c r="G200" s="274"/>
      <c r="H200" s="275"/>
      <c r="I200" s="269"/>
      <c r="J200" s="276"/>
      <c r="K200" s="269"/>
      <c r="M200" s="270" t="s">
        <v>262</v>
      </c>
      <c r="O200" s="259"/>
    </row>
    <row r="201" spans="1:15" ht="12.75">
      <c r="A201" s="268"/>
      <c r="B201" s="271"/>
      <c r="C201" s="331" t="s">
        <v>149</v>
      </c>
      <c r="D201" s="332"/>
      <c r="E201" s="272">
        <v>0</v>
      </c>
      <c r="F201" s="273"/>
      <c r="G201" s="274"/>
      <c r="H201" s="275"/>
      <c r="I201" s="269"/>
      <c r="J201" s="276"/>
      <c r="K201" s="269"/>
      <c r="M201" s="270" t="s">
        <v>149</v>
      </c>
      <c r="O201" s="259"/>
    </row>
    <row r="202" spans="1:15" ht="12.75">
      <c r="A202" s="268"/>
      <c r="B202" s="271"/>
      <c r="C202" s="331" t="s">
        <v>263</v>
      </c>
      <c r="D202" s="332"/>
      <c r="E202" s="272">
        <v>27.2</v>
      </c>
      <c r="F202" s="273"/>
      <c r="G202" s="274"/>
      <c r="H202" s="275"/>
      <c r="I202" s="269"/>
      <c r="J202" s="276"/>
      <c r="K202" s="269"/>
      <c r="M202" s="270" t="s">
        <v>263</v>
      </c>
      <c r="O202" s="259"/>
    </row>
    <row r="203" spans="1:15" ht="12.75">
      <c r="A203" s="268"/>
      <c r="B203" s="271"/>
      <c r="C203" s="331" t="s">
        <v>151</v>
      </c>
      <c r="D203" s="332"/>
      <c r="E203" s="272">
        <v>0</v>
      </c>
      <c r="F203" s="273"/>
      <c r="G203" s="274"/>
      <c r="H203" s="275"/>
      <c r="I203" s="269"/>
      <c r="J203" s="276"/>
      <c r="K203" s="269"/>
      <c r="M203" s="270" t="s">
        <v>151</v>
      </c>
      <c r="O203" s="259"/>
    </row>
    <row r="204" spans="1:15" ht="12.75">
      <c r="A204" s="268"/>
      <c r="B204" s="271"/>
      <c r="C204" s="331" t="s">
        <v>264</v>
      </c>
      <c r="D204" s="332"/>
      <c r="E204" s="272">
        <v>22.78</v>
      </c>
      <c r="F204" s="273"/>
      <c r="G204" s="274"/>
      <c r="H204" s="275"/>
      <c r="I204" s="269"/>
      <c r="J204" s="276"/>
      <c r="K204" s="269"/>
      <c r="M204" s="270" t="s">
        <v>264</v>
      </c>
      <c r="O204" s="259"/>
    </row>
    <row r="205" spans="1:15" ht="12.75">
      <c r="A205" s="268"/>
      <c r="B205" s="271"/>
      <c r="C205" s="331" t="s">
        <v>153</v>
      </c>
      <c r="D205" s="332"/>
      <c r="E205" s="272">
        <v>0</v>
      </c>
      <c r="F205" s="273"/>
      <c r="G205" s="274"/>
      <c r="H205" s="275"/>
      <c r="I205" s="269"/>
      <c r="J205" s="276"/>
      <c r="K205" s="269"/>
      <c r="M205" s="270" t="s">
        <v>153</v>
      </c>
      <c r="O205" s="259"/>
    </row>
    <row r="206" spans="1:15" ht="12.75">
      <c r="A206" s="268"/>
      <c r="B206" s="271"/>
      <c r="C206" s="331" t="s">
        <v>265</v>
      </c>
      <c r="D206" s="332"/>
      <c r="E206" s="272">
        <v>5.848</v>
      </c>
      <c r="F206" s="273"/>
      <c r="G206" s="274"/>
      <c r="H206" s="275"/>
      <c r="I206" s="269"/>
      <c r="J206" s="276"/>
      <c r="K206" s="269"/>
      <c r="M206" s="270" t="s">
        <v>265</v>
      </c>
      <c r="O206" s="259"/>
    </row>
    <row r="207" spans="1:15" ht="12.75">
      <c r="A207" s="268"/>
      <c r="B207" s="271"/>
      <c r="C207" s="331" t="s">
        <v>155</v>
      </c>
      <c r="D207" s="332"/>
      <c r="E207" s="272">
        <v>0</v>
      </c>
      <c r="F207" s="273"/>
      <c r="G207" s="274"/>
      <c r="H207" s="275"/>
      <c r="I207" s="269"/>
      <c r="J207" s="276"/>
      <c r="K207" s="269"/>
      <c r="M207" s="270" t="s">
        <v>155</v>
      </c>
      <c r="O207" s="259"/>
    </row>
    <row r="208" spans="1:15" ht="12.75">
      <c r="A208" s="268"/>
      <c r="B208" s="271"/>
      <c r="C208" s="331" t="s">
        <v>266</v>
      </c>
      <c r="D208" s="332"/>
      <c r="E208" s="272">
        <v>1.428</v>
      </c>
      <c r="F208" s="273"/>
      <c r="G208" s="274"/>
      <c r="H208" s="275"/>
      <c r="I208" s="269"/>
      <c r="J208" s="276"/>
      <c r="K208" s="269"/>
      <c r="M208" s="270" t="s">
        <v>266</v>
      </c>
      <c r="O208" s="259"/>
    </row>
    <row r="209" spans="1:15" ht="12.75">
      <c r="A209" s="268"/>
      <c r="B209" s="271"/>
      <c r="C209" s="331" t="s">
        <v>267</v>
      </c>
      <c r="D209" s="332"/>
      <c r="E209" s="272">
        <v>0</v>
      </c>
      <c r="F209" s="273"/>
      <c r="G209" s="274"/>
      <c r="H209" s="275"/>
      <c r="I209" s="269"/>
      <c r="J209" s="276"/>
      <c r="K209" s="269"/>
      <c r="M209" s="270" t="s">
        <v>267</v>
      </c>
      <c r="O209" s="259"/>
    </row>
    <row r="210" spans="1:15" ht="12.75">
      <c r="A210" s="268"/>
      <c r="B210" s="271"/>
      <c r="C210" s="331" t="s">
        <v>160</v>
      </c>
      <c r="D210" s="332"/>
      <c r="E210" s="272">
        <v>0</v>
      </c>
      <c r="F210" s="273"/>
      <c r="G210" s="274"/>
      <c r="H210" s="275"/>
      <c r="I210" s="269"/>
      <c r="J210" s="276"/>
      <c r="K210" s="269"/>
      <c r="M210" s="270" t="s">
        <v>160</v>
      </c>
      <c r="O210" s="259"/>
    </row>
    <row r="211" spans="1:15" ht="12.75">
      <c r="A211" s="268"/>
      <c r="B211" s="271"/>
      <c r="C211" s="331" t="s">
        <v>268</v>
      </c>
      <c r="D211" s="332"/>
      <c r="E211" s="272">
        <v>6.3282</v>
      </c>
      <c r="F211" s="273"/>
      <c r="G211" s="274"/>
      <c r="H211" s="275"/>
      <c r="I211" s="269"/>
      <c r="J211" s="276"/>
      <c r="K211" s="269"/>
      <c r="M211" s="270" t="s">
        <v>268</v>
      </c>
      <c r="O211" s="259"/>
    </row>
    <row r="212" spans="1:80" ht="12.75">
      <c r="A212" s="260">
        <v>25</v>
      </c>
      <c r="B212" s="261" t="s">
        <v>272</v>
      </c>
      <c r="C212" s="262" t="s">
        <v>273</v>
      </c>
      <c r="D212" s="263" t="s">
        <v>251</v>
      </c>
      <c r="E212" s="264">
        <v>13.5282</v>
      </c>
      <c r="F212" s="264">
        <v>0</v>
      </c>
      <c r="G212" s="265">
        <f>E212*F212</f>
        <v>0</v>
      </c>
      <c r="H212" s="266">
        <v>0</v>
      </c>
      <c r="I212" s="267">
        <f>E212*H212</f>
        <v>0</v>
      </c>
      <c r="J212" s="266">
        <v>0</v>
      </c>
      <c r="K212" s="267">
        <f>E212*J212</f>
        <v>0</v>
      </c>
      <c r="O212" s="259">
        <v>2</v>
      </c>
      <c r="AA212" s="232">
        <v>1</v>
      </c>
      <c r="AB212" s="232">
        <v>3</v>
      </c>
      <c r="AC212" s="232">
        <v>3</v>
      </c>
      <c r="AZ212" s="232">
        <v>1</v>
      </c>
      <c r="BA212" s="232">
        <f>IF(AZ212=1,G212,0)</f>
        <v>0</v>
      </c>
      <c r="BB212" s="232">
        <f>IF(AZ212=2,G212,0)</f>
        <v>0</v>
      </c>
      <c r="BC212" s="232">
        <f>IF(AZ212=3,G212,0)</f>
        <v>0</v>
      </c>
      <c r="BD212" s="232">
        <f>IF(AZ212=4,G212,0)</f>
        <v>0</v>
      </c>
      <c r="BE212" s="232">
        <f>IF(AZ212=5,G212,0)</f>
        <v>0</v>
      </c>
      <c r="CA212" s="259">
        <v>1</v>
      </c>
      <c r="CB212" s="259">
        <v>3</v>
      </c>
    </row>
    <row r="213" spans="1:15" ht="12.75">
      <c r="A213" s="268"/>
      <c r="B213" s="271"/>
      <c r="C213" s="331" t="s">
        <v>258</v>
      </c>
      <c r="D213" s="332"/>
      <c r="E213" s="272">
        <v>0</v>
      </c>
      <c r="F213" s="273"/>
      <c r="G213" s="274"/>
      <c r="H213" s="275"/>
      <c r="I213" s="269"/>
      <c r="J213" s="276"/>
      <c r="K213" s="269"/>
      <c r="M213" s="270" t="s">
        <v>258</v>
      </c>
      <c r="O213" s="259"/>
    </row>
    <row r="214" spans="1:15" ht="12.75">
      <c r="A214" s="268"/>
      <c r="B214" s="271"/>
      <c r="C214" s="331" t="s">
        <v>145</v>
      </c>
      <c r="D214" s="332"/>
      <c r="E214" s="272">
        <v>0</v>
      </c>
      <c r="F214" s="273"/>
      <c r="G214" s="274"/>
      <c r="H214" s="275"/>
      <c r="I214" s="269"/>
      <c r="J214" s="276"/>
      <c r="K214" s="269"/>
      <c r="M214" s="270" t="s">
        <v>145</v>
      </c>
      <c r="O214" s="259"/>
    </row>
    <row r="215" spans="1:15" ht="12.75">
      <c r="A215" s="268"/>
      <c r="B215" s="271"/>
      <c r="C215" s="331" t="s">
        <v>261</v>
      </c>
      <c r="D215" s="332"/>
      <c r="E215" s="272">
        <v>7.2</v>
      </c>
      <c r="F215" s="273"/>
      <c r="G215" s="274"/>
      <c r="H215" s="275"/>
      <c r="I215" s="269"/>
      <c r="J215" s="276"/>
      <c r="K215" s="269"/>
      <c r="M215" s="270" t="s">
        <v>261</v>
      </c>
      <c r="O215" s="259"/>
    </row>
    <row r="216" spans="1:15" ht="12.75">
      <c r="A216" s="268"/>
      <c r="B216" s="271"/>
      <c r="C216" s="331" t="s">
        <v>267</v>
      </c>
      <c r="D216" s="332"/>
      <c r="E216" s="272">
        <v>0</v>
      </c>
      <c r="F216" s="273"/>
      <c r="G216" s="274"/>
      <c r="H216" s="275"/>
      <c r="I216" s="269"/>
      <c r="J216" s="276"/>
      <c r="K216" s="269"/>
      <c r="M216" s="270" t="s">
        <v>267</v>
      </c>
      <c r="O216" s="259"/>
    </row>
    <row r="217" spans="1:15" ht="12.75">
      <c r="A217" s="268"/>
      <c r="B217" s="271"/>
      <c r="C217" s="331" t="s">
        <v>160</v>
      </c>
      <c r="D217" s="332"/>
      <c r="E217" s="272">
        <v>0</v>
      </c>
      <c r="F217" s="273"/>
      <c r="G217" s="274"/>
      <c r="H217" s="275"/>
      <c r="I217" s="269"/>
      <c r="J217" s="276"/>
      <c r="K217" s="269"/>
      <c r="M217" s="270" t="s">
        <v>160</v>
      </c>
      <c r="O217" s="259"/>
    </row>
    <row r="218" spans="1:15" ht="12.75">
      <c r="A218" s="268"/>
      <c r="B218" s="271"/>
      <c r="C218" s="331" t="s">
        <v>268</v>
      </c>
      <c r="D218" s="332"/>
      <c r="E218" s="272">
        <v>6.3282</v>
      </c>
      <c r="F218" s="273"/>
      <c r="G218" s="274"/>
      <c r="H218" s="275"/>
      <c r="I218" s="269"/>
      <c r="J218" s="276"/>
      <c r="K218" s="269"/>
      <c r="M218" s="270" t="s">
        <v>268</v>
      </c>
      <c r="O218" s="259"/>
    </row>
    <row r="219" spans="1:80" ht="12.75">
      <c r="A219" s="260">
        <v>26</v>
      </c>
      <c r="B219" s="261" t="s">
        <v>274</v>
      </c>
      <c r="C219" s="262" t="s">
        <v>275</v>
      </c>
      <c r="D219" s="263" t="s">
        <v>251</v>
      </c>
      <c r="E219" s="264">
        <v>791.1282</v>
      </c>
      <c r="F219" s="264">
        <v>0</v>
      </c>
      <c r="G219" s="265">
        <f>E219*F219</f>
        <v>0</v>
      </c>
      <c r="H219" s="266">
        <v>0</v>
      </c>
      <c r="I219" s="267">
        <f>E219*H219</f>
        <v>0</v>
      </c>
      <c r="J219" s="266">
        <v>0</v>
      </c>
      <c r="K219" s="267">
        <f>E219*J219</f>
        <v>0</v>
      </c>
      <c r="O219" s="259">
        <v>2</v>
      </c>
      <c r="AA219" s="232">
        <v>1</v>
      </c>
      <c r="AB219" s="232">
        <v>0</v>
      </c>
      <c r="AC219" s="232">
        <v>0</v>
      </c>
      <c r="AZ219" s="232">
        <v>1</v>
      </c>
      <c r="BA219" s="232">
        <f>IF(AZ219=1,G219,0)</f>
        <v>0</v>
      </c>
      <c r="BB219" s="232">
        <f>IF(AZ219=2,G219,0)</f>
        <v>0</v>
      </c>
      <c r="BC219" s="232">
        <f>IF(AZ219=3,G219,0)</f>
        <v>0</v>
      </c>
      <c r="BD219" s="232">
        <f>IF(AZ219=4,G219,0)</f>
        <v>0</v>
      </c>
      <c r="BE219" s="232">
        <f>IF(AZ219=5,G219,0)</f>
        <v>0</v>
      </c>
      <c r="CA219" s="259">
        <v>1</v>
      </c>
      <c r="CB219" s="259">
        <v>0</v>
      </c>
    </row>
    <row r="220" spans="1:15" ht="12.75">
      <c r="A220" s="268"/>
      <c r="B220" s="271"/>
      <c r="C220" s="331" t="s">
        <v>271</v>
      </c>
      <c r="D220" s="332"/>
      <c r="E220" s="272">
        <v>0</v>
      </c>
      <c r="F220" s="273"/>
      <c r="G220" s="274"/>
      <c r="H220" s="275"/>
      <c r="I220" s="269"/>
      <c r="J220" s="276"/>
      <c r="K220" s="269"/>
      <c r="M220" s="270" t="s">
        <v>271</v>
      </c>
      <c r="O220" s="259"/>
    </row>
    <row r="221" spans="1:15" ht="12.75">
      <c r="A221" s="268"/>
      <c r="B221" s="271"/>
      <c r="C221" s="331" t="s">
        <v>255</v>
      </c>
      <c r="D221" s="332"/>
      <c r="E221" s="272">
        <v>0</v>
      </c>
      <c r="F221" s="273"/>
      <c r="G221" s="274"/>
      <c r="H221" s="275"/>
      <c r="I221" s="269"/>
      <c r="J221" s="276"/>
      <c r="K221" s="269"/>
      <c r="M221" s="270" t="s">
        <v>255</v>
      </c>
      <c r="O221" s="259"/>
    </row>
    <row r="222" spans="1:15" ht="12.75">
      <c r="A222" s="268"/>
      <c r="B222" s="271"/>
      <c r="C222" s="331" t="s">
        <v>136</v>
      </c>
      <c r="D222" s="332"/>
      <c r="E222" s="272">
        <v>0</v>
      </c>
      <c r="F222" s="273"/>
      <c r="G222" s="274"/>
      <c r="H222" s="275"/>
      <c r="I222" s="269"/>
      <c r="J222" s="276"/>
      <c r="K222" s="269"/>
      <c r="M222" s="270" t="s">
        <v>136</v>
      </c>
      <c r="O222" s="259"/>
    </row>
    <row r="223" spans="1:15" ht="12.75">
      <c r="A223" s="268"/>
      <c r="B223" s="271"/>
      <c r="C223" s="331" t="s">
        <v>256</v>
      </c>
      <c r="D223" s="332"/>
      <c r="E223" s="272">
        <v>375.7</v>
      </c>
      <c r="F223" s="273"/>
      <c r="G223" s="274"/>
      <c r="H223" s="275"/>
      <c r="I223" s="269"/>
      <c r="J223" s="276"/>
      <c r="K223" s="269"/>
      <c r="M223" s="270" t="s">
        <v>256</v>
      </c>
      <c r="O223" s="259"/>
    </row>
    <row r="224" spans="1:15" ht="12.75">
      <c r="A224" s="268"/>
      <c r="B224" s="271"/>
      <c r="C224" s="331" t="s">
        <v>138</v>
      </c>
      <c r="D224" s="332"/>
      <c r="E224" s="272">
        <v>0</v>
      </c>
      <c r="F224" s="273"/>
      <c r="G224" s="274"/>
      <c r="H224" s="275"/>
      <c r="I224" s="269"/>
      <c r="J224" s="276"/>
      <c r="K224" s="269"/>
      <c r="M224" s="270" t="s">
        <v>138</v>
      </c>
      <c r="O224" s="259"/>
    </row>
    <row r="225" spans="1:15" ht="12.75">
      <c r="A225" s="268"/>
      <c r="B225" s="271"/>
      <c r="C225" s="331" t="s">
        <v>257</v>
      </c>
      <c r="D225" s="332"/>
      <c r="E225" s="272">
        <v>113.9</v>
      </c>
      <c r="F225" s="273"/>
      <c r="G225" s="274"/>
      <c r="H225" s="275"/>
      <c r="I225" s="269"/>
      <c r="J225" s="276"/>
      <c r="K225" s="269"/>
      <c r="M225" s="270" t="s">
        <v>257</v>
      </c>
      <c r="O225" s="259"/>
    </row>
    <row r="226" spans="1:15" ht="12.75">
      <c r="A226" s="268"/>
      <c r="B226" s="271"/>
      <c r="C226" s="331" t="s">
        <v>258</v>
      </c>
      <c r="D226" s="332"/>
      <c r="E226" s="272">
        <v>0</v>
      </c>
      <c r="F226" s="273"/>
      <c r="G226" s="274"/>
      <c r="H226" s="275"/>
      <c r="I226" s="269"/>
      <c r="J226" s="276"/>
      <c r="K226" s="269"/>
      <c r="M226" s="270" t="s">
        <v>258</v>
      </c>
      <c r="O226" s="259"/>
    </row>
    <row r="227" spans="1:15" ht="12.75">
      <c r="A227" s="268"/>
      <c r="B227" s="271"/>
      <c r="C227" s="331" t="s">
        <v>144</v>
      </c>
      <c r="D227" s="332"/>
      <c r="E227" s="272">
        <v>0</v>
      </c>
      <c r="F227" s="273"/>
      <c r="G227" s="274"/>
      <c r="H227" s="275"/>
      <c r="I227" s="269"/>
      <c r="J227" s="276"/>
      <c r="K227" s="269"/>
      <c r="M227" s="270" t="s">
        <v>144</v>
      </c>
      <c r="O227" s="259"/>
    </row>
    <row r="228" spans="1:15" ht="12.75">
      <c r="A228" s="268"/>
      <c r="B228" s="271"/>
      <c r="C228" s="331" t="s">
        <v>259</v>
      </c>
      <c r="D228" s="332"/>
      <c r="E228" s="272">
        <v>221</v>
      </c>
      <c r="F228" s="273"/>
      <c r="G228" s="274"/>
      <c r="H228" s="275"/>
      <c r="I228" s="269"/>
      <c r="J228" s="276"/>
      <c r="K228" s="269"/>
      <c r="M228" s="270" t="s">
        <v>259</v>
      </c>
      <c r="O228" s="259"/>
    </row>
    <row r="229" spans="1:15" ht="12.75">
      <c r="A229" s="268"/>
      <c r="B229" s="271"/>
      <c r="C229" s="331" t="s">
        <v>138</v>
      </c>
      <c r="D229" s="332"/>
      <c r="E229" s="272">
        <v>0</v>
      </c>
      <c r="F229" s="273"/>
      <c r="G229" s="274"/>
      <c r="H229" s="275"/>
      <c r="I229" s="269"/>
      <c r="J229" s="276"/>
      <c r="K229" s="269"/>
      <c r="M229" s="270" t="s">
        <v>138</v>
      </c>
      <c r="O229" s="259"/>
    </row>
    <row r="230" spans="1:15" ht="12.75">
      <c r="A230" s="268"/>
      <c r="B230" s="271"/>
      <c r="C230" s="331" t="s">
        <v>260</v>
      </c>
      <c r="D230" s="332"/>
      <c r="E230" s="272">
        <v>67</v>
      </c>
      <c r="F230" s="273"/>
      <c r="G230" s="274"/>
      <c r="H230" s="275"/>
      <c r="I230" s="269"/>
      <c r="J230" s="276"/>
      <c r="K230" s="269"/>
      <c r="M230" s="270" t="s">
        <v>260</v>
      </c>
      <c r="O230" s="259"/>
    </row>
    <row r="231" spans="1:15" ht="12.75">
      <c r="A231" s="268"/>
      <c r="B231" s="271"/>
      <c r="C231" s="331" t="s">
        <v>145</v>
      </c>
      <c r="D231" s="332"/>
      <c r="E231" s="272">
        <v>0</v>
      </c>
      <c r="F231" s="273"/>
      <c r="G231" s="274"/>
      <c r="H231" s="275"/>
      <c r="I231" s="269"/>
      <c r="J231" s="276"/>
      <c r="K231" s="269"/>
      <c r="M231" s="270" t="s">
        <v>145</v>
      </c>
      <c r="O231" s="259"/>
    </row>
    <row r="232" spans="1:15" ht="12.75">
      <c r="A232" s="268"/>
      <c r="B232" s="271"/>
      <c r="C232" s="331" t="s">
        <v>261</v>
      </c>
      <c r="D232" s="332"/>
      <c r="E232" s="272">
        <v>7.2</v>
      </c>
      <c r="F232" s="273"/>
      <c r="G232" s="274"/>
      <c r="H232" s="275"/>
      <c r="I232" s="269"/>
      <c r="J232" s="276"/>
      <c r="K232" s="269"/>
      <c r="M232" s="270" t="s">
        <v>261</v>
      </c>
      <c r="O232" s="259"/>
    </row>
    <row r="233" spans="1:15" ht="12.75">
      <c r="A233" s="268"/>
      <c r="B233" s="271"/>
      <c r="C233" s="331" t="s">
        <v>267</v>
      </c>
      <c r="D233" s="332"/>
      <c r="E233" s="272">
        <v>0</v>
      </c>
      <c r="F233" s="273"/>
      <c r="G233" s="274"/>
      <c r="H233" s="275"/>
      <c r="I233" s="269"/>
      <c r="J233" s="276"/>
      <c r="K233" s="269"/>
      <c r="M233" s="270" t="s">
        <v>267</v>
      </c>
      <c r="O233" s="259"/>
    </row>
    <row r="234" spans="1:15" ht="12.75">
      <c r="A234" s="268"/>
      <c r="B234" s="271"/>
      <c r="C234" s="331" t="s">
        <v>160</v>
      </c>
      <c r="D234" s="332"/>
      <c r="E234" s="272">
        <v>0</v>
      </c>
      <c r="F234" s="273"/>
      <c r="G234" s="274"/>
      <c r="H234" s="275"/>
      <c r="I234" s="269"/>
      <c r="J234" s="276"/>
      <c r="K234" s="269"/>
      <c r="M234" s="270" t="s">
        <v>160</v>
      </c>
      <c r="O234" s="259"/>
    </row>
    <row r="235" spans="1:15" ht="12.75">
      <c r="A235" s="268"/>
      <c r="B235" s="271"/>
      <c r="C235" s="331" t="s">
        <v>268</v>
      </c>
      <c r="D235" s="332"/>
      <c r="E235" s="272">
        <v>6.3282</v>
      </c>
      <c r="F235" s="273"/>
      <c r="G235" s="274"/>
      <c r="H235" s="275"/>
      <c r="I235" s="269"/>
      <c r="J235" s="276"/>
      <c r="K235" s="269"/>
      <c r="M235" s="270" t="s">
        <v>268</v>
      </c>
      <c r="O235" s="259"/>
    </row>
    <row r="236" spans="1:80" ht="12.75">
      <c r="A236" s="260">
        <v>27</v>
      </c>
      <c r="B236" s="261" t="s">
        <v>276</v>
      </c>
      <c r="C236" s="262" t="s">
        <v>277</v>
      </c>
      <c r="D236" s="263" t="s">
        <v>251</v>
      </c>
      <c r="E236" s="264">
        <v>57.256</v>
      </c>
      <c r="F236" s="264">
        <v>0</v>
      </c>
      <c r="G236" s="265">
        <f>E236*F236</f>
        <v>0</v>
      </c>
      <c r="H236" s="266">
        <v>0</v>
      </c>
      <c r="I236" s="267">
        <f>E236*H236</f>
        <v>0</v>
      </c>
      <c r="J236" s="266">
        <v>0</v>
      </c>
      <c r="K236" s="267">
        <f>E236*J236</f>
        <v>0</v>
      </c>
      <c r="O236" s="259">
        <v>2</v>
      </c>
      <c r="AA236" s="232">
        <v>1</v>
      </c>
      <c r="AB236" s="232">
        <v>3</v>
      </c>
      <c r="AC236" s="232">
        <v>3</v>
      </c>
      <c r="AZ236" s="232">
        <v>1</v>
      </c>
      <c r="BA236" s="232">
        <f>IF(AZ236=1,G236,0)</f>
        <v>0</v>
      </c>
      <c r="BB236" s="232">
        <f>IF(AZ236=2,G236,0)</f>
        <v>0</v>
      </c>
      <c r="BC236" s="232">
        <f>IF(AZ236=3,G236,0)</f>
        <v>0</v>
      </c>
      <c r="BD236" s="232">
        <f>IF(AZ236=4,G236,0)</f>
        <v>0</v>
      </c>
      <c r="BE236" s="232">
        <f>IF(AZ236=5,G236,0)</f>
        <v>0</v>
      </c>
      <c r="CA236" s="259">
        <v>1</v>
      </c>
      <c r="CB236" s="259">
        <v>3</v>
      </c>
    </row>
    <row r="237" spans="1:15" ht="12.75">
      <c r="A237" s="268"/>
      <c r="B237" s="271"/>
      <c r="C237" s="331" t="s">
        <v>262</v>
      </c>
      <c r="D237" s="332"/>
      <c r="E237" s="272">
        <v>0</v>
      </c>
      <c r="F237" s="273"/>
      <c r="G237" s="274"/>
      <c r="H237" s="275"/>
      <c r="I237" s="269"/>
      <c r="J237" s="276"/>
      <c r="K237" s="269"/>
      <c r="M237" s="270" t="s">
        <v>262</v>
      </c>
      <c r="O237" s="259"/>
    </row>
    <row r="238" spans="1:15" ht="12.75">
      <c r="A238" s="268"/>
      <c r="B238" s="271"/>
      <c r="C238" s="331" t="s">
        <v>149</v>
      </c>
      <c r="D238" s="332"/>
      <c r="E238" s="272">
        <v>0</v>
      </c>
      <c r="F238" s="273"/>
      <c r="G238" s="274"/>
      <c r="H238" s="275"/>
      <c r="I238" s="269"/>
      <c r="J238" s="276"/>
      <c r="K238" s="269"/>
      <c r="M238" s="270" t="s">
        <v>149</v>
      </c>
      <c r="O238" s="259"/>
    </row>
    <row r="239" spans="1:15" ht="12.75">
      <c r="A239" s="268"/>
      <c r="B239" s="271"/>
      <c r="C239" s="331" t="s">
        <v>263</v>
      </c>
      <c r="D239" s="332"/>
      <c r="E239" s="272">
        <v>27.2</v>
      </c>
      <c r="F239" s="273"/>
      <c r="G239" s="274"/>
      <c r="H239" s="275"/>
      <c r="I239" s="269"/>
      <c r="J239" s="276"/>
      <c r="K239" s="269"/>
      <c r="M239" s="270" t="s">
        <v>263</v>
      </c>
      <c r="O239" s="259"/>
    </row>
    <row r="240" spans="1:15" ht="12.75">
      <c r="A240" s="268"/>
      <c r="B240" s="271"/>
      <c r="C240" s="331" t="s">
        <v>151</v>
      </c>
      <c r="D240" s="332"/>
      <c r="E240" s="272">
        <v>0</v>
      </c>
      <c r="F240" s="273"/>
      <c r="G240" s="274"/>
      <c r="H240" s="275"/>
      <c r="I240" s="269"/>
      <c r="J240" s="276"/>
      <c r="K240" s="269"/>
      <c r="M240" s="270" t="s">
        <v>151</v>
      </c>
      <c r="O240" s="259"/>
    </row>
    <row r="241" spans="1:15" ht="12.75">
      <c r="A241" s="268"/>
      <c r="B241" s="271"/>
      <c r="C241" s="331" t="s">
        <v>264</v>
      </c>
      <c r="D241" s="332"/>
      <c r="E241" s="272">
        <v>22.78</v>
      </c>
      <c r="F241" s="273"/>
      <c r="G241" s="274"/>
      <c r="H241" s="275"/>
      <c r="I241" s="269"/>
      <c r="J241" s="276"/>
      <c r="K241" s="269"/>
      <c r="M241" s="270" t="s">
        <v>264</v>
      </c>
      <c r="O241" s="259"/>
    </row>
    <row r="242" spans="1:15" ht="12.75">
      <c r="A242" s="268"/>
      <c r="B242" s="271"/>
      <c r="C242" s="331" t="s">
        <v>153</v>
      </c>
      <c r="D242" s="332"/>
      <c r="E242" s="272">
        <v>0</v>
      </c>
      <c r="F242" s="273"/>
      <c r="G242" s="274"/>
      <c r="H242" s="275"/>
      <c r="I242" s="269"/>
      <c r="J242" s="276"/>
      <c r="K242" s="269"/>
      <c r="M242" s="270" t="s">
        <v>153</v>
      </c>
      <c r="O242" s="259"/>
    </row>
    <row r="243" spans="1:15" ht="12.75">
      <c r="A243" s="268"/>
      <c r="B243" s="271"/>
      <c r="C243" s="331" t="s">
        <v>265</v>
      </c>
      <c r="D243" s="332"/>
      <c r="E243" s="272">
        <v>5.848</v>
      </c>
      <c r="F243" s="273"/>
      <c r="G243" s="274"/>
      <c r="H243" s="275"/>
      <c r="I243" s="269"/>
      <c r="J243" s="276"/>
      <c r="K243" s="269"/>
      <c r="M243" s="270" t="s">
        <v>265</v>
      </c>
      <c r="O243" s="259"/>
    </row>
    <row r="244" spans="1:15" ht="12.75">
      <c r="A244" s="268"/>
      <c r="B244" s="271"/>
      <c r="C244" s="331" t="s">
        <v>155</v>
      </c>
      <c r="D244" s="332"/>
      <c r="E244" s="272">
        <v>0</v>
      </c>
      <c r="F244" s="273"/>
      <c r="G244" s="274"/>
      <c r="H244" s="275"/>
      <c r="I244" s="269"/>
      <c r="J244" s="276"/>
      <c r="K244" s="269"/>
      <c r="M244" s="270" t="s">
        <v>155</v>
      </c>
      <c r="O244" s="259"/>
    </row>
    <row r="245" spans="1:15" ht="12.75">
      <c r="A245" s="268"/>
      <c r="B245" s="271"/>
      <c r="C245" s="331" t="s">
        <v>266</v>
      </c>
      <c r="D245" s="332"/>
      <c r="E245" s="272">
        <v>1.428</v>
      </c>
      <c r="F245" s="273"/>
      <c r="G245" s="274"/>
      <c r="H245" s="275"/>
      <c r="I245" s="269"/>
      <c r="J245" s="276"/>
      <c r="K245" s="269"/>
      <c r="M245" s="270" t="s">
        <v>266</v>
      </c>
      <c r="O245" s="259"/>
    </row>
    <row r="246" spans="1:57" ht="12.75">
      <c r="A246" s="277"/>
      <c r="B246" s="278" t="s">
        <v>101</v>
      </c>
      <c r="C246" s="279" t="s">
        <v>244</v>
      </c>
      <c r="D246" s="280"/>
      <c r="E246" s="281"/>
      <c r="F246" s="282"/>
      <c r="G246" s="283">
        <f>SUM(G150:G245)</f>
        <v>0</v>
      </c>
      <c r="H246" s="284"/>
      <c r="I246" s="285">
        <f>SUM(I150:I245)</f>
        <v>0</v>
      </c>
      <c r="J246" s="284"/>
      <c r="K246" s="285">
        <f>SUM(K150:K245)</f>
        <v>0</v>
      </c>
      <c r="O246" s="259">
        <v>4</v>
      </c>
      <c r="BA246" s="286">
        <f>SUM(BA150:BA245)</f>
        <v>0</v>
      </c>
      <c r="BB246" s="286">
        <f>SUM(BB150:BB245)</f>
        <v>0</v>
      </c>
      <c r="BC246" s="286">
        <f>SUM(BC150:BC245)</f>
        <v>0</v>
      </c>
      <c r="BD246" s="286">
        <f>SUM(BD150:BD245)</f>
        <v>0</v>
      </c>
      <c r="BE246" s="286">
        <f>SUM(BE150:BE245)</f>
        <v>0</v>
      </c>
    </row>
    <row r="247" spans="1:15" ht="12.75">
      <c r="A247" s="249" t="s">
        <v>97</v>
      </c>
      <c r="B247" s="250" t="s">
        <v>278</v>
      </c>
      <c r="C247" s="251" t="s">
        <v>279</v>
      </c>
      <c r="D247" s="252"/>
      <c r="E247" s="253"/>
      <c r="F247" s="253"/>
      <c r="G247" s="254"/>
      <c r="H247" s="255"/>
      <c r="I247" s="256"/>
      <c r="J247" s="257"/>
      <c r="K247" s="258"/>
      <c r="O247" s="259">
        <v>1</v>
      </c>
    </row>
    <row r="248" spans="1:80" ht="12.75">
      <c r="A248" s="260">
        <v>28</v>
      </c>
      <c r="B248" s="261" t="s">
        <v>281</v>
      </c>
      <c r="C248" s="262" t="s">
        <v>282</v>
      </c>
      <c r="D248" s="263" t="s">
        <v>283</v>
      </c>
      <c r="E248" s="264">
        <v>15</v>
      </c>
      <c r="F248" s="264">
        <v>0</v>
      </c>
      <c r="G248" s="265">
        <f>E248*F248</f>
        <v>0</v>
      </c>
      <c r="H248" s="266">
        <v>0</v>
      </c>
      <c r="I248" s="267">
        <f>E248*H248</f>
        <v>0</v>
      </c>
      <c r="J248" s="266">
        <v>0</v>
      </c>
      <c r="K248" s="267">
        <f>E248*J248</f>
        <v>0</v>
      </c>
      <c r="O248" s="259">
        <v>2</v>
      </c>
      <c r="AA248" s="232">
        <v>1</v>
      </c>
      <c r="AB248" s="232">
        <v>1</v>
      </c>
      <c r="AC248" s="232">
        <v>1</v>
      </c>
      <c r="AZ248" s="232">
        <v>1</v>
      </c>
      <c r="BA248" s="232">
        <f>IF(AZ248=1,G248,0)</f>
        <v>0</v>
      </c>
      <c r="BB248" s="232">
        <f>IF(AZ248=2,G248,0)</f>
        <v>0</v>
      </c>
      <c r="BC248" s="232">
        <f>IF(AZ248=3,G248,0)</f>
        <v>0</v>
      </c>
      <c r="BD248" s="232">
        <f>IF(AZ248=4,G248,0)</f>
        <v>0</v>
      </c>
      <c r="BE248" s="232">
        <f>IF(AZ248=5,G248,0)</f>
        <v>0</v>
      </c>
      <c r="CA248" s="259">
        <v>1</v>
      </c>
      <c r="CB248" s="259">
        <v>1</v>
      </c>
    </row>
    <row r="249" spans="1:15" ht="12.75">
      <c r="A249" s="268"/>
      <c r="B249" s="271"/>
      <c r="C249" s="331" t="s">
        <v>284</v>
      </c>
      <c r="D249" s="332"/>
      <c r="E249" s="272">
        <v>0</v>
      </c>
      <c r="F249" s="273"/>
      <c r="G249" s="274"/>
      <c r="H249" s="275"/>
      <c r="I249" s="269"/>
      <c r="J249" s="276"/>
      <c r="K249" s="269"/>
      <c r="M249" s="270" t="s">
        <v>284</v>
      </c>
      <c r="O249" s="259"/>
    </row>
    <row r="250" spans="1:15" ht="12.75">
      <c r="A250" s="268"/>
      <c r="B250" s="271"/>
      <c r="C250" s="331" t="s">
        <v>285</v>
      </c>
      <c r="D250" s="332"/>
      <c r="E250" s="272">
        <v>15</v>
      </c>
      <c r="F250" s="273"/>
      <c r="G250" s="274"/>
      <c r="H250" s="275"/>
      <c r="I250" s="269"/>
      <c r="J250" s="276"/>
      <c r="K250" s="269"/>
      <c r="M250" s="270">
        <v>15</v>
      </c>
      <c r="O250" s="259"/>
    </row>
    <row r="251" spans="1:80" ht="12.75">
      <c r="A251" s="260">
        <v>29</v>
      </c>
      <c r="B251" s="261" t="s">
        <v>286</v>
      </c>
      <c r="C251" s="262" t="s">
        <v>287</v>
      </c>
      <c r="D251" s="263" t="s">
        <v>251</v>
      </c>
      <c r="E251" s="264">
        <v>929.93</v>
      </c>
      <c r="F251" s="264">
        <v>0</v>
      </c>
      <c r="G251" s="265">
        <f>E251*F251</f>
        <v>0</v>
      </c>
      <c r="H251" s="266">
        <v>0</v>
      </c>
      <c r="I251" s="267">
        <f>E251*H251</f>
        <v>0</v>
      </c>
      <c r="J251" s="266">
        <v>0</v>
      </c>
      <c r="K251" s="267">
        <f>E251*J251</f>
        <v>0</v>
      </c>
      <c r="O251" s="259">
        <v>2</v>
      </c>
      <c r="AA251" s="232">
        <v>1</v>
      </c>
      <c r="AB251" s="232">
        <v>2</v>
      </c>
      <c r="AC251" s="232">
        <v>2</v>
      </c>
      <c r="AZ251" s="232">
        <v>1</v>
      </c>
      <c r="BA251" s="232">
        <f>IF(AZ251=1,G251,0)</f>
        <v>0</v>
      </c>
      <c r="BB251" s="232">
        <f>IF(AZ251=2,G251,0)</f>
        <v>0</v>
      </c>
      <c r="BC251" s="232">
        <f>IF(AZ251=3,G251,0)</f>
        <v>0</v>
      </c>
      <c r="BD251" s="232">
        <f>IF(AZ251=4,G251,0)</f>
        <v>0</v>
      </c>
      <c r="BE251" s="232">
        <f>IF(AZ251=5,G251,0)</f>
        <v>0</v>
      </c>
      <c r="CA251" s="259">
        <v>1</v>
      </c>
      <c r="CB251" s="259">
        <v>2</v>
      </c>
    </row>
    <row r="252" spans="1:15" ht="12.75">
      <c r="A252" s="268"/>
      <c r="B252" s="271"/>
      <c r="C252" s="331" t="s">
        <v>288</v>
      </c>
      <c r="D252" s="332"/>
      <c r="E252" s="272">
        <v>929.93</v>
      </c>
      <c r="F252" s="273"/>
      <c r="G252" s="274"/>
      <c r="H252" s="275"/>
      <c r="I252" s="269"/>
      <c r="J252" s="276"/>
      <c r="K252" s="269"/>
      <c r="M252" s="270" t="s">
        <v>288</v>
      </c>
      <c r="O252" s="259"/>
    </row>
    <row r="253" spans="1:57" ht="12.75">
      <c r="A253" s="277"/>
      <c r="B253" s="278" t="s">
        <v>101</v>
      </c>
      <c r="C253" s="279" t="s">
        <v>280</v>
      </c>
      <c r="D253" s="280"/>
      <c r="E253" s="281"/>
      <c r="F253" s="282"/>
      <c r="G253" s="283">
        <f>SUM(G247:G252)</f>
        <v>0</v>
      </c>
      <c r="H253" s="284"/>
      <c r="I253" s="285">
        <f>SUM(I247:I252)</f>
        <v>0</v>
      </c>
      <c r="J253" s="284"/>
      <c r="K253" s="285">
        <f>SUM(K247:K252)</f>
        <v>0</v>
      </c>
      <c r="O253" s="259">
        <v>4</v>
      </c>
      <c r="BA253" s="286">
        <f>SUM(BA247:BA252)</f>
        <v>0</v>
      </c>
      <c r="BB253" s="286">
        <f>SUM(BB247:BB252)</f>
        <v>0</v>
      </c>
      <c r="BC253" s="286">
        <f>SUM(BC247:BC252)</f>
        <v>0</v>
      </c>
      <c r="BD253" s="286">
        <f>SUM(BD247:BD252)</f>
        <v>0</v>
      </c>
      <c r="BE253" s="286">
        <f>SUM(BE247:BE252)</f>
        <v>0</v>
      </c>
    </row>
    <row r="254" ht="12.75">
      <c r="E254" s="232"/>
    </row>
    <row r="255" ht="12.75">
      <c r="E255" s="232"/>
    </row>
    <row r="256" ht="12.75">
      <c r="E256" s="232"/>
    </row>
    <row r="257" ht="12.75">
      <c r="E257" s="232"/>
    </row>
    <row r="258" ht="12.75">
      <c r="E258" s="232"/>
    </row>
    <row r="259" ht="12.75">
      <c r="E259" s="232"/>
    </row>
    <row r="260" ht="12.75">
      <c r="E260" s="232"/>
    </row>
    <row r="261" ht="12.75">
      <c r="E261" s="232"/>
    </row>
    <row r="262" ht="12.75">
      <c r="E262" s="232"/>
    </row>
    <row r="263" ht="12.75">
      <c r="E263" s="232"/>
    </row>
    <row r="264" ht="12.75">
      <c r="E264" s="232"/>
    </row>
    <row r="265" ht="12.75">
      <c r="E265" s="232"/>
    </row>
    <row r="266" ht="12.75">
      <c r="E266" s="232"/>
    </row>
    <row r="267" ht="12.75">
      <c r="E267" s="232"/>
    </row>
    <row r="268" ht="12.75">
      <c r="E268" s="232"/>
    </row>
    <row r="269" ht="12.75">
      <c r="E269" s="232"/>
    </row>
    <row r="270" ht="12.75">
      <c r="E270" s="232"/>
    </row>
    <row r="271" ht="12.75">
      <c r="E271" s="232"/>
    </row>
    <row r="272" ht="12.75">
      <c r="E272" s="232"/>
    </row>
    <row r="273" ht="12.75">
      <c r="E273" s="232"/>
    </row>
    <row r="274" ht="12.75">
      <c r="E274" s="232"/>
    </row>
    <row r="275" ht="12.75">
      <c r="E275" s="232"/>
    </row>
    <row r="276" ht="12.75">
      <c r="E276" s="232"/>
    </row>
    <row r="277" spans="1:7" ht="12.75">
      <c r="A277" s="276"/>
      <c r="B277" s="276"/>
      <c r="C277" s="276"/>
      <c r="D277" s="276"/>
      <c r="E277" s="276"/>
      <c r="F277" s="276"/>
      <c r="G277" s="276"/>
    </row>
    <row r="278" spans="1:7" ht="12.75">
      <c r="A278" s="276"/>
      <c r="B278" s="276"/>
      <c r="C278" s="276"/>
      <c r="D278" s="276"/>
      <c r="E278" s="276"/>
      <c r="F278" s="276"/>
      <c r="G278" s="276"/>
    </row>
    <row r="279" spans="1:7" ht="12.75">
      <c r="A279" s="276"/>
      <c r="B279" s="276"/>
      <c r="C279" s="276"/>
      <c r="D279" s="276"/>
      <c r="E279" s="276"/>
      <c r="F279" s="276"/>
      <c r="G279" s="276"/>
    </row>
    <row r="280" spans="1:7" ht="12.75">
      <c r="A280" s="276"/>
      <c r="B280" s="276"/>
      <c r="C280" s="276"/>
      <c r="D280" s="276"/>
      <c r="E280" s="276"/>
      <c r="F280" s="276"/>
      <c r="G280" s="276"/>
    </row>
    <row r="281" ht="12.75">
      <c r="E281" s="232"/>
    </row>
    <row r="282" ht="12.75">
      <c r="E282" s="232"/>
    </row>
    <row r="283" ht="12.75">
      <c r="E283" s="232"/>
    </row>
    <row r="284" ht="12.75">
      <c r="E284" s="232"/>
    </row>
    <row r="285" ht="12.75">
      <c r="E285" s="232"/>
    </row>
    <row r="286" ht="12.75">
      <c r="E286" s="232"/>
    </row>
    <row r="287" ht="12.75">
      <c r="E287" s="232"/>
    </row>
    <row r="288" ht="12.75">
      <c r="E288" s="232"/>
    </row>
    <row r="289" ht="12.75">
      <c r="E289" s="232"/>
    </row>
    <row r="290" ht="12.75">
      <c r="E290" s="232"/>
    </row>
    <row r="291" ht="12.75">
      <c r="E291" s="232"/>
    </row>
    <row r="292" ht="12.75">
      <c r="E292" s="232"/>
    </row>
    <row r="293" ht="12.75">
      <c r="E293" s="232"/>
    </row>
    <row r="294" ht="12.75">
      <c r="E294" s="232"/>
    </row>
    <row r="295" ht="12.75">
      <c r="E295" s="232"/>
    </row>
    <row r="296" ht="12.75">
      <c r="E296" s="232"/>
    </row>
    <row r="297" ht="12.75">
      <c r="E297" s="232"/>
    </row>
    <row r="298" ht="12.75">
      <c r="E298" s="232"/>
    </row>
    <row r="299" ht="12.75">
      <c r="E299" s="232"/>
    </row>
    <row r="300" ht="12.75">
      <c r="E300" s="232"/>
    </row>
    <row r="301" ht="12.75">
      <c r="E301" s="232"/>
    </row>
    <row r="302" ht="12.75">
      <c r="E302" s="232"/>
    </row>
    <row r="303" ht="12.75">
      <c r="E303" s="232"/>
    </row>
    <row r="304" ht="12.75">
      <c r="E304" s="232"/>
    </row>
    <row r="305" ht="12.75">
      <c r="E305" s="232"/>
    </row>
    <row r="306" ht="12.75">
      <c r="E306" s="232"/>
    </row>
    <row r="307" ht="12.75">
      <c r="E307" s="232"/>
    </row>
    <row r="308" ht="12.75">
      <c r="E308" s="232"/>
    </row>
    <row r="309" ht="12.75">
      <c r="E309" s="232"/>
    </row>
    <row r="310" ht="12.75">
      <c r="E310" s="232"/>
    </row>
    <row r="311" ht="12.75">
      <c r="E311" s="232"/>
    </row>
    <row r="312" spans="1:2" ht="12.75">
      <c r="A312" s="287"/>
      <c r="B312" s="287"/>
    </row>
    <row r="313" spans="1:7" ht="12.75">
      <c r="A313" s="276"/>
      <c r="B313" s="276"/>
      <c r="C313" s="288"/>
      <c r="D313" s="288"/>
      <c r="E313" s="289"/>
      <c r="F313" s="288"/>
      <c r="G313" s="290"/>
    </row>
    <row r="314" spans="1:7" ht="12.75">
      <c r="A314" s="291"/>
      <c r="B314" s="291"/>
      <c r="C314" s="276"/>
      <c r="D314" s="276"/>
      <c r="E314" s="292"/>
      <c r="F314" s="276"/>
      <c r="G314" s="276"/>
    </row>
    <row r="315" spans="1:7" ht="12.75">
      <c r="A315" s="276"/>
      <c r="B315" s="276"/>
      <c r="C315" s="276"/>
      <c r="D315" s="276"/>
      <c r="E315" s="292"/>
      <c r="F315" s="276"/>
      <c r="G315" s="276"/>
    </row>
    <row r="316" spans="1:7" ht="12.75">
      <c r="A316" s="276"/>
      <c r="B316" s="276"/>
      <c r="C316" s="276"/>
      <c r="D316" s="276"/>
      <c r="E316" s="292"/>
      <c r="F316" s="276"/>
      <c r="G316" s="276"/>
    </row>
    <row r="317" spans="1:7" ht="12.75">
      <c r="A317" s="276"/>
      <c r="B317" s="276"/>
      <c r="C317" s="276"/>
      <c r="D317" s="276"/>
      <c r="E317" s="292"/>
      <c r="F317" s="276"/>
      <c r="G317" s="276"/>
    </row>
    <row r="318" spans="1:7" ht="12.75">
      <c r="A318" s="276"/>
      <c r="B318" s="276"/>
      <c r="C318" s="276"/>
      <c r="D318" s="276"/>
      <c r="E318" s="292"/>
      <c r="F318" s="276"/>
      <c r="G318" s="276"/>
    </row>
    <row r="319" spans="1:7" ht="12.75">
      <c r="A319" s="276"/>
      <c r="B319" s="276"/>
      <c r="C319" s="276"/>
      <c r="D319" s="276"/>
      <c r="E319" s="292"/>
      <c r="F319" s="276"/>
      <c r="G319" s="276"/>
    </row>
    <row r="320" spans="1:7" ht="12.75">
      <c r="A320" s="276"/>
      <c r="B320" s="276"/>
      <c r="C320" s="276"/>
      <c r="D320" s="276"/>
      <c r="E320" s="292"/>
      <c r="F320" s="276"/>
      <c r="G320" s="276"/>
    </row>
    <row r="321" spans="1:7" ht="12.75">
      <c r="A321" s="276"/>
      <c r="B321" s="276"/>
      <c r="C321" s="276"/>
      <c r="D321" s="276"/>
      <c r="E321" s="292"/>
      <c r="F321" s="276"/>
      <c r="G321" s="276"/>
    </row>
    <row r="322" spans="1:7" ht="12.75">
      <c r="A322" s="276"/>
      <c r="B322" s="276"/>
      <c r="C322" s="276"/>
      <c r="D322" s="276"/>
      <c r="E322" s="292"/>
      <c r="F322" s="276"/>
      <c r="G322" s="276"/>
    </row>
    <row r="323" spans="1:7" ht="12.75">
      <c r="A323" s="276"/>
      <c r="B323" s="276"/>
      <c r="C323" s="276"/>
      <c r="D323" s="276"/>
      <c r="E323" s="292"/>
      <c r="F323" s="276"/>
      <c r="G323" s="276"/>
    </row>
    <row r="324" spans="1:7" ht="12.75">
      <c r="A324" s="276"/>
      <c r="B324" s="276"/>
      <c r="C324" s="276"/>
      <c r="D324" s="276"/>
      <c r="E324" s="292"/>
      <c r="F324" s="276"/>
      <c r="G324" s="276"/>
    </row>
    <row r="325" spans="1:7" ht="12.75">
      <c r="A325" s="276"/>
      <c r="B325" s="276"/>
      <c r="C325" s="276"/>
      <c r="D325" s="276"/>
      <c r="E325" s="292"/>
      <c r="F325" s="276"/>
      <c r="G325" s="276"/>
    </row>
    <row r="326" spans="1:7" ht="12.75">
      <c r="A326" s="276"/>
      <c r="B326" s="276"/>
      <c r="C326" s="276"/>
      <c r="D326" s="276"/>
      <c r="E326" s="292"/>
      <c r="F326" s="276"/>
      <c r="G326" s="276"/>
    </row>
  </sheetData>
  <mergeCells count="208">
    <mergeCell ref="A1:G1"/>
    <mergeCell ref="A3:B3"/>
    <mergeCell ref="A4:B4"/>
    <mergeCell ref="E4:G4"/>
    <mergeCell ref="C9:D9"/>
    <mergeCell ref="C10:D10"/>
    <mergeCell ref="C11:D11"/>
    <mergeCell ref="C12:D12"/>
    <mergeCell ref="C21:D21"/>
    <mergeCell ref="C22:D22"/>
    <mergeCell ref="C23:D23"/>
    <mergeCell ref="C24:D24"/>
    <mergeCell ref="C25:D25"/>
    <mergeCell ref="C27:D27"/>
    <mergeCell ref="C13:D13"/>
    <mergeCell ref="C15:D15"/>
    <mergeCell ref="C16:D16"/>
    <mergeCell ref="C17:D17"/>
    <mergeCell ref="C18:D18"/>
    <mergeCell ref="C20:D20"/>
    <mergeCell ref="C34:D34"/>
    <mergeCell ref="C36:D36"/>
    <mergeCell ref="C37:D37"/>
    <mergeCell ref="C38:D38"/>
    <mergeCell ref="C39:D39"/>
    <mergeCell ref="C41:D41"/>
    <mergeCell ref="C28:D28"/>
    <mergeCell ref="C29:D29"/>
    <mergeCell ref="C30:D30"/>
    <mergeCell ref="C31:D31"/>
    <mergeCell ref="C32:D32"/>
    <mergeCell ref="C33:D33"/>
    <mergeCell ref="C49:D49"/>
    <mergeCell ref="C51:D51"/>
    <mergeCell ref="C52:D52"/>
    <mergeCell ref="C53:D53"/>
    <mergeCell ref="C57:D57"/>
    <mergeCell ref="C58:D58"/>
    <mergeCell ref="C59:D59"/>
    <mergeCell ref="C60:D60"/>
    <mergeCell ref="C42:D42"/>
    <mergeCell ref="C43:D43"/>
    <mergeCell ref="C45:D45"/>
    <mergeCell ref="C46:D46"/>
    <mergeCell ref="C47:D47"/>
    <mergeCell ref="C48:D48"/>
    <mergeCell ref="C69:D69"/>
    <mergeCell ref="C70:D70"/>
    <mergeCell ref="C72:D72"/>
    <mergeCell ref="C73:D73"/>
    <mergeCell ref="C75:D75"/>
    <mergeCell ref="C76:D76"/>
    <mergeCell ref="C62:D62"/>
    <mergeCell ref="C63:D63"/>
    <mergeCell ref="C64:D64"/>
    <mergeCell ref="C65:D65"/>
    <mergeCell ref="C67:D67"/>
    <mergeCell ref="C68:D68"/>
    <mergeCell ref="C83:D83"/>
    <mergeCell ref="C84:D84"/>
    <mergeCell ref="C85:D85"/>
    <mergeCell ref="C86:D86"/>
    <mergeCell ref="C88:D88"/>
    <mergeCell ref="C89:D89"/>
    <mergeCell ref="C77:D77"/>
    <mergeCell ref="C78:D78"/>
    <mergeCell ref="C79:D79"/>
    <mergeCell ref="C80:D80"/>
    <mergeCell ref="C81:D81"/>
    <mergeCell ref="C82:D82"/>
    <mergeCell ref="C96:D96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3:D93"/>
    <mergeCell ref="C94:D94"/>
    <mergeCell ref="C95:D95"/>
    <mergeCell ref="C116:D116"/>
    <mergeCell ref="C117:D117"/>
    <mergeCell ref="C119:D119"/>
    <mergeCell ref="C120:D120"/>
    <mergeCell ref="C121:D121"/>
    <mergeCell ref="C122:D122"/>
    <mergeCell ref="C106:D106"/>
    <mergeCell ref="C107:D107"/>
    <mergeCell ref="C111:D111"/>
    <mergeCell ref="C112:D112"/>
    <mergeCell ref="C113:D113"/>
    <mergeCell ref="C114:D114"/>
    <mergeCell ref="C129:D129"/>
    <mergeCell ref="C130:D130"/>
    <mergeCell ref="C132:D132"/>
    <mergeCell ref="C133:D133"/>
    <mergeCell ref="C134:D134"/>
    <mergeCell ref="C135:D135"/>
    <mergeCell ref="C123:D123"/>
    <mergeCell ref="C124:D124"/>
    <mergeCell ref="C125:D125"/>
    <mergeCell ref="C126:D126"/>
    <mergeCell ref="C127:D127"/>
    <mergeCell ref="C128:D128"/>
    <mergeCell ref="C147:D147"/>
    <mergeCell ref="C148:D148"/>
    <mergeCell ref="C152:D152"/>
    <mergeCell ref="C153:D153"/>
    <mergeCell ref="C154:D154"/>
    <mergeCell ref="C155:D155"/>
    <mergeCell ref="C157:D157"/>
    <mergeCell ref="C158:D158"/>
    <mergeCell ref="C136:D136"/>
    <mergeCell ref="C137:D137"/>
    <mergeCell ref="C141:D141"/>
    <mergeCell ref="C142:D142"/>
    <mergeCell ref="C143:D143"/>
    <mergeCell ref="C144:D144"/>
    <mergeCell ref="C145:D145"/>
    <mergeCell ref="C146:D14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90:D190"/>
    <mergeCell ref="C191:D191"/>
    <mergeCell ref="C192:D192"/>
    <mergeCell ref="C193:D193"/>
    <mergeCell ref="C194:D194"/>
    <mergeCell ref="C195:D195"/>
    <mergeCell ref="C183:D183"/>
    <mergeCell ref="C184:D184"/>
    <mergeCell ref="C185:D185"/>
    <mergeCell ref="C187:D187"/>
    <mergeCell ref="C188:D188"/>
    <mergeCell ref="C189:D189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215:D215"/>
    <mergeCell ref="C216:D216"/>
    <mergeCell ref="C217:D217"/>
    <mergeCell ref="C218:D218"/>
    <mergeCell ref="C220:D220"/>
    <mergeCell ref="C221:D221"/>
    <mergeCell ref="C208:D208"/>
    <mergeCell ref="C209:D209"/>
    <mergeCell ref="C210:D210"/>
    <mergeCell ref="C211:D211"/>
    <mergeCell ref="C213:D213"/>
    <mergeCell ref="C214:D214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9:D249"/>
    <mergeCell ref="C250:D250"/>
    <mergeCell ref="C252:D252"/>
    <mergeCell ref="C241:D241"/>
    <mergeCell ref="C242:D242"/>
    <mergeCell ref="C243:D243"/>
    <mergeCell ref="C244:D244"/>
    <mergeCell ref="C245:D245"/>
    <mergeCell ref="C234:D234"/>
    <mergeCell ref="C235:D235"/>
    <mergeCell ref="C237:D237"/>
    <mergeCell ref="C238:D238"/>
    <mergeCell ref="C239:D239"/>
    <mergeCell ref="C240:D240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291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290</v>
      </c>
      <c r="B5" s="110"/>
      <c r="C5" s="111" t="s">
        <v>291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 t="s">
        <v>126</v>
      </c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 t="s">
        <v>125</v>
      </c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 t="s">
        <v>124</v>
      </c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'SO 02 1 Rek'!E15</f>
        <v>0</v>
      </c>
      <c r="D15" s="149" t="str">
        <f>'SO 02 1 Rek'!A20</f>
        <v>Ztížené výrobní podmínky</v>
      </c>
      <c r="E15" s="150"/>
      <c r="F15" s="151"/>
      <c r="G15" s="148">
        <f>'SO 02 1 Rek'!I20</f>
        <v>0</v>
      </c>
    </row>
    <row r="16" spans="1:7" ht="15.95" customHeight="1">
      <c r="A16" s="146" t="s">
        <v>52</v>
      </c>
      <c r="B16" s="147" t="s">
        <v>53</v>
      </c>
      <c r="C16" s="148">
        <f>'SO 02 1 Rek'!F15</f>
        <v>0</v>
      </c>
      <c r="D16" s="101" t="str">
        <f>'SO 02 1 Rek'!A21</f>
        <v>Oborová přirážka</v>
      </c>
      <c r="E16" s="152"/>
      <c r="F16" s="153"/>
      <c r="G16" s="148">
        <f>'SO 02 1 Rek'!I21</f>
        <v>0</v>
      </c>
    </row>
    <row r="17" spans="1:7" ht="15.95" customHeight="1">
      <c r="A17" s="146" t="s">
        <v>54</v>
      </c>
      <c r="B17" s="147" t="s">
        <v>55</v>
      </c>
      <c r="C17" s="148">
        <f>'SO 02 1 Rek'!H15</f>
        <v>0</v>
      </c>
      <c r="D17" s="101" t="str">
        <f>'SO 02 1 Rek'!A22</f>
        <v>Přesun stavebních kapacit</v>
      </c>
      <c r="E17" s="152"/>
      <c r="F17" s="153"/>
      <c r="G17" s="148">
        <f>'SO 02 1 Rek'!I22</f>
        <v>0</v>
      </c>
    </row>
    <row r="18" spans="1:7" ht="15.95" customHeight="1">
      <c r="A18" s="154" t="s">
        <v>56</v>
      </c>
      <c r="B18" s="155" t="s">
        <v>57</v>
      </c>
      <c r="C18" s="148">
        <f>'SO 02 1 Rek'!G15</f>
        <v>0</v>
      </c>
      <c r="D18" s="101" t="str">
        <f>'SO 02 1 Rek'!A23</f>
        <v>Mimostaveništní doprava</v>
      </c>
      <c r="E18" s="152"/>
      <c r="F18" s="153"/>
      <c r="G18" s="148">
        <f>'SO 02 1 Rek'!I23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02 1 Rek'!A24</f>
        <v>Zařízení staveniště</v>
      </c>
      <c r="E19" s="152"/>
      <c r="F19" s="153"/>
      <c r="G19" s="148">
        <f>'SO 02 1 Rek'!I24</f>
        <v>0</v>
      </c>
    </row>
    <row r="20" spans="1:7" ht="15.95" customHeight="1">
      <c r="A20" s="156"/>
      <c r="B20" s="147"/>
      <c r="C20" s="148"/>
      <c r="D20" s="101" t="str">
        <f>'SO 02 1 Rek'!A25</f>
        <v>Provoz investora</v>
      </c>
      <c r="E20" s="152"/>
      <c r="F20" s="153"/>
      <c r="G20" s="148">
        <f>'SO 02 1 Rek'!I25</f>
        <v>0</v>
      </c>
    </row>
    <row r="21" spans="1:7" ht="15.95" customHeight="1">
      <c r="A21" s="156" t="s">
        <v>29</v>
      </c>
      <c r="B21" s="147"/>
      <c r="C21" s="148">
        <f>'SO 02 1 Rek'!I15</f>
        <v>0</v>
      </c>
      <c r="D21" s="101" t="str">
        <f>'SO 02 1 Rek'!A26</f>
        <v>Kompletační činnost (IČD)</v>
      </c>
      <c r="E21" s="152"/>
      <c r="F21" s="153"/>
      <c r="G21" s="148">
        <f>'SO 02 1 Rek'!I26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02 1 Rek'!H28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292</v>
      </c>
      <c r="D2" s="193"/>
      <c r="E2" s="194"/>
      <c r="F2" s="193"/>
      <c r="G2" s="321" t="s">
        <v>291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02 1 Pol'!B7</f>
        <v>1</v>
      </c>
      <c r="B7" s="62" t="str">
        <f>'SO 02 1 Pol'!C7</f>
        <v>Zemní práce</v>
      </c>
      <c r="D7" s="204"/>
      <c r="E7" s="294">
        <f>'SO 02 1 Pol'!BA63</f>
        <v>0</v>
      </c>
      <c r="F7" s="295">
        <f>'SO 02 1 Pol'!BB63</f>
        <v>0</v>
      </c>
      <c r="G7" s="295">
        <f>'SO 02 1 Pol'!BC63</f>
        <v>0</v>
      </c>
      <c r="H7" s="295">
        <f>'SO 02 1 Pol'!BD63</f>
        <v>0</v>
      </c>
      <c r="I7" s="296">
        <f>'SO 02 1 Pol'!BE63</f>
        <v>0</v>
      </c>
    </row>
    <row r="8" spans="1:9" s="127" customFormat="1" ht="12.75">
      <c r="A8" s="293" t="str">
        <f>'SO 02 1 Pol'!B64</f>
        <v>2</v>
      </c>
      <c r="B8" s="62" t="str">
        <f>'SO 02 1 Pol'!C64</f>
        <v>Základy a zvláštní zakládání</v>
      </c>
      <c r="D8" s="204"/>
      <c r="E8" s="294">
        <f>'SO 02 1 Pol'!BA69</f>
        <v>0</v>
      </c>
      <c r="F8" s="295">
        <f>'SO 02 1 Pol'!BB69</f>
        <v>0</v>
      </c>
      <c r="G8" s="295">
        <f>'SO 02 1 Pol'!BC69</f>
        <v>0</v>
      </c>
      <c r="H8" s="295">
        <f>'SO 02 1 Pol'!BD69</f>
        <v>0</v>
      </c>
      <c r="I8" s="296">
        <f>'SO 02 1 Pol'!BE69</f>
        <v>0</v>
      </c>
    </row>
    <row r="9" spans="1:9" s="127" customFormat="1" ht="12.75">
      <c r="A9" s="293" t="str">
        <f>'SO 02 1 Pol'!B70</f>
        <v>3</v>
      </c>
      <c r="B9" s="62" t="str">
        <f>'SO 02 1 Pol'!C70</f>
        <v>Svislé a kompletní konstrukce</v>
      </c>
      <c r="D9" s="204"/>
      <c r="E9" s="294">
        <f>'SO 02 1 Pol'!BA79</f>
        <v>0</v>
      </c>
      <c r="F9" s="295">
        <f>'SO 02 1 Pol'!BB79</f>
        <v>0</v>
      </c>
      <c r="G9" s="295">
        <f>'SO 02 1 Pol'!BC79</f>
        <v>0</v>
      </c>
      <c r="H9" s="295">
        <f>'SO 02 1 Pol'!BD79</f>
        <v>0</v>
      </c>
      <c r="I9" s="296">
        <f>'SO 02 1 Pol'!BE79</f>
        <v>0</v>
      </c>
    </row>
    <row r="10" spans="1:9" s="127" customFormat="1" ht="12.75">
      <c r="A10" s="293" t="str">
        <f>'SO 02 1 Pol'!B80</f>
        <v>5</v>
      </c>
      <c r="B10" s="62" t="str">
        <f>'SO 02 1 Pol'!C80</f>
        <v>Komunikace</v>
      </c>
      <c r="D10" s="204"/>
      <c r="E10" s="294">
        <f>'SO 02 1 Pol'!BA129</f>
        <v>0</v>
      </c>
      <c r="F10" s="295">
        <f>'SO 02 1 Pol'!BB129</f>
        <v>0</v>
      </c>
      <c r="G10" s="295">
        <f>'SO 02 1 Pol'!BC129</f>
        <v>0</v>
      </c>
      <c r="H10" s="295">
        <f>'SO 02 1 Pol'!BD129</f>
        <v>0</v>
      </c>
      <c r="I10" s="296">
        <f>'SO 02 1 Pol'!BE129</f>
        <v>0</v>
      </c>
    </row>
    <row r="11" spans="1:9" s="127" customFormat="1" ht="12.75">
      <c r="A11" s="293" t="str">
        <f>'SO 02 1 Pol'!B130</f>
        <v>8</v>
      </c>
      <c r="B11" s="62" t="str">
        <f>'SO 02 1 Pol'!C130</f>
        <v>Trubní vedení</v>
      </c>
      <c r="D11" s="204"/>
      <c r="E11" s="294">
        <f>'SO 02 1 Pol'!BA133</f>
        <v>0</v>
      </c>
      <c r="F11" s="295">
        <f>'SO 02 1 Pol'!BB133</f>
        <v>0</v>
      </c>
      <c r="G11" s="295">
        <f>'SO 02 1 Pol'!BC133</f>
        <v>0</v>
      </c>
      <c r="H11" s="295">
        <f>'SO 02 1 Pol'!BD133</f>
        <v>0</v>
      </c>
      <c r="I11" s="296">
        <f>'SO 02 1 Pol'!BE133</f>
        <v>0</v>
      </c>
    </row>
    <row r="12" spans="1:9" s="127" customFormat="1" ht="12.75">
      <c r="A12" s="293" t="str">
        <f>'SO 02 1 Pol'!B134</f>
        <v>91</v>
      </c>
      <c r="B12" s="62" t="str">
        <f>'SO 02 1 Pol'!C134</f>
        <v>Doplňující práce na komunikaci</v>
      </c>
      <c r="D12" s="204"/>
      <c r="E12" s="294">
        <f>'SO 02 1 Pol'!BA141</f>
        <v>0</v>
      </c>
      <c r="F12" s="295">
        <f>'SO 02 1 Pol'!BB141</f>
        <v>0</v>
      </c>
      <c r="G12" s="295">
        <f>'SO 02 1 Pol'!BC141</f>
        <v>0</v>
      </c>
      <c r="H12" s="295">
        <f>'SO 02 1 Pol'!BD141</f>
        <v>0</v>
      </c>
      <c r="I12" s="296">
        <f>'SO 02 1 Pol'!BE141</f>
        <v>0</v>
      </c>
    </row>
    <row r="13" spans="1:9" s="127" customFormat="1" ht="12.75">
      <c r="A13" s="293" t="str">
        <f>'SO 02 1 Pol'!B142</f>
        <v>97</v>
      </c>
      <c r="B13" s="62" t="str">
        <f>'SO 02 1 Pol'!C142</f>
        <v>Prorážení otvorů</v>
      </c>
      <c r="D13" s="204"/>
      <c r="E13" s="294">
        <f>'SO 02 1 Pol'!BA201</f>
        <v>0</v>
      </c>
      <c r="F13" s="295">
        <f>'SO 02 1 Pol'!BB201</f>
        <v>0</v>
      </c>
      <c r="G13" s="295">
        <f>'SO 02 1 Pol'!BC201</f>
        <v>0</v>
      </c>
      <c r="H13" s="295">
        <f>'SO 02 1 Pol'!BD201</f>
        <v>0</v>
      </c>
      <c r="I13" s="296">
        <f>'SO 02 1 Pol'!BE201</f>
        <v>0</v>
      </c>
    </row>
    <row r="14" spans="1:9" s="127" customFormat="1" ht="13.5" thickBot="1">
      <c r="A14" s="293" t="str">
        <f>'SO 02 1 Pol'!B202</f>
        <v>99</v>
      </c>
      <c r="B14" s="62" t="str">
        <f>'SO 02 1 Pol'!C202</f>
        <v>Staveništní přesun hmot</v>
      </c>
      <c r="D14" s="204"/>
      <c r="E14" s="294">
        <f>'SO 02 1 Pol'!BA208</f>
        <v>0</v>
      </c>
      <c r="F14" s="295">
        <f>'SO 02 1 Pol'!BB208</f>
        <v>0</v>
      </c>
      <c r="G14" s="295">
        <f>'SO 02 1 Pol'!BC208</f>
        <v>0</v>
      </c>
      <c r="H14" s="295">
        <f>'SO 02 1 Pol'!BD208</f>
        <v>0</v>
      </c>
      <c r="I14" s="296">
        <f>'SO 02 1 Pol'!BE208</f>
        <v>0</v>
      </c>
    </row>
    <row r="15" spans="1:9" s="14" customFormat="1" ht="13.5" thickBot="1">
      <c r="A15" s="205"/>
      <c r="B15" s="206" t="s">
        <v>79</v>
      </c>
      <c r="C15" s="206"/>
      <c r="D15" s="207"/>
      <c r="E15" s="208">
        <f>SUM(E7:E14)</f>
        <v>0</v>
      </c>
      <c r="F15" s="209">
        <f>SUM(F7:F14)</f>
        <v>0</v>
      </c>
      <c r="G15" s="209">
        <f>SUM(G7:G14)</f>
        <v>0</v>
      </c>
      <c r="H15" s="209">
        <f>SUM(H7:H14)</f>
        <v>0</v>
      </c>
      <c r="I15" s="210">
        <f>SUM(I7:I14)</f>
        <v>0</v>
      </c>
    </row>
    <row r="16" spans="1:9" ht="12.75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57" ht="19.5" customHeight="1">
      <c r="A17" s="196" t="s">
        <v>80</v>
      </c>
      <c r="B17" s="196"/>
      <c r="C17" s="196"/>
      <c r="D17" s="196"/>
      <c r="E17" s="196"/>
      <c r="F17" s="196"/>
      <c r="G17" s="211"/>
      <c r="H17" s="196"/>
      <c r="I17" s="196"/>
      <c r="BA17" s="133"/>
      <c r="BB17" s="133"/>
      <c r="BC17" s="133"/>
      <c r="BD17" s="133"/>
      <c r="BE17" s="133"/>
    </row>
    <row r="18" ht="13.5" thickBot="1"/>
    <row r="19" spans="1:9" ht="12.75">
      <c r="A19" s="162" t="s">
        <v>81</v>
      </c>
      <c r="B19" s="163"/>
      <c r="C19" s="163"/>
      <c r="D19" s="212"/>
      <c r="E19" s="213" t="s">
        <v>82</v>
      </c>
      <c r="F19" s="214" t="s">
        <v>12</v>
      </c>
      <c r="G19" s="215" t="s">
        <v>83</v>
      </c>
      <c r="H19" s="216"/>
      <c r="I19" s="217" t="s">
        <v>82</v>
      </c>
    </row>
    <row r="20" spans="1:53" ht="12.75">
      <c r="A20" s="156" t="s">
        <v>116</v>
      </c>
      <c r="B20" s="147"/>
      <c r="C20" s="147"/>
      <c r="D20" s="218"/>
      <c r="E20" s="219"/>
      <c r="F20" s="220"/>
      <c r="G20" s="221">
        <v>0</v>
      </c>
      <c r="H20" s="222"/>
      <c r="I20" s="223">
        <f aca="true" t="shared" si="0" ref="I20:I27">E20+F20*G20/100</f>
        <v>0</v>
      </c>
      <c r="BA20" s="1">
        <v>0</v>
      </c>
    </row>
    <row r="21" spans="1:53" ht="12.75">
      <c r="A21" s="156" t="s">
        <v>117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0</v>
      </c>
    </row>
    <row r="22" spans="1:53" ht="12.75">
      <c r="A22" s="156" t="s">
        <v>118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0</v>
      </c>
    </row>
    <row r="23" spans="1:53" ht="12.75">
      <c r="A23" s="156" t="s">
        <v>119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120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1</v>
      </c>
    </row>
    <row r="25" spans="1:53" ht="12.75">
      <c r="A25" s="156" t="s">
        <v>121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1</v>
      </c>
    </row>
    <row r="26" spans="1:53" ht="12.75">
      <c r="A26" s="156" t="s">
        <v>122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2</v>
      </c>
    </row>
    <row r="27" spans="1:53" ht="12.75">
      <c r="A27" s="156" t="s">
        <v>123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2</v>
      </c>
    </row>
    <row r="28" spans="1:9" ht="13.5" thickBot="1">
      <c r="A28" s="224"/>
      <c r="B28" s="225" t="s">
        <v>84</v>
      </c>
      <c r="C28" s="226"/>
      <c r="D28" s="227"/>
      <c r="E28" s="228"/>
      <c r="F28" s="229"/>
      <c r="G28" s="229"/>
      <c r="H28" s="324">
        <f>SUM(I20:I27)</f>
        <v>0</v>
      </c>
      <c r="I28" s="325"/>
    </row>
    <row r="30" spans="2:9" ht="12.75">
      <c r="B30" s="14"/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Šivrová Petra</cp:lastModifiedBy>
  <dcterms:created xsi:type="dcterms:W3CDTF">2017-06-07T17:43:41Z</dcterms:created>
  <dcterms:modified xsi:type="dcterms:W3CDTF">2017-06-08T05:51:27Z</dcterms:modified>
  <cp:category/>
  <cp:version/>
  <cp:contentType/>
  <cp:contentStatus/>
</cp:coreProperties>
</file>