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Rekapitulace stavby" sheetId="1" r:id="rId1"/>
    <sheet name="065 - Oprava střechy HZ K..." sheetId="2" r:id="rId2"/>
    <sheet name="Pokyny pro vyplnění" sheetId="3" r:id="rId3"/>
  </sheets>
  <definedNames>
    <definedName name="_xlnm._FilterDatabase" localSheetId="1" hidden="1">'065 - Oprava střechy HZ K...'!$C$81:$K$187</definedName>
    <definedName name="_xlnm.Print_Titles" localSheetId="1">'065 - Oprava střechy HZ K...'!$81:$81</definedName>
    <definedName name="_xlnm.Print_Titles" localSheetId="0">'Rekapitulace stavby'!$49:$49</definedName>
    <definedName name="_xlnm.Print_Area" localSheetId="1">'065 - Oprava střechy HZ K...'!$C$4:$J$34,'065 - Oprava střechy HZ K...'!$C$40:$J$65,'065 - Oprava střechy HZ K...'!$C$71:$K$187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<sst xmlns="http://schemas.openxmlformats.org/spreadsheetml/2006/main" count="1991" uniqueCount="615">
  <si>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</si>
  <si>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</si>
  <si>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</si>
  <si>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</si>
  <si>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</si>
  <si>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</si>
  <si>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</si>
  <si>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{d4689fef-7af3-461b-bc71-58faf4d7dae9}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</si>
  <si>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</si>
  <si>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</si>
  <si>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</si>
  <si>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</si>
  <si>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</si>
  <si>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</si>
  <si>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</si>
  <si>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</si>
  <si>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</si>
  <si>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</si>
  <si>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</si>
  <si>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střechy HZ Křešice - Děčín XXXI - Křešice č.p.231</t>
  </si>
  <si>
    <t>KSO:</t>
  </si>
  <si>
    <t/>
  </si>
  <si>
    <t>CC-CZ:</t>
  </si>
  <si>
    <t>Místo:</t>
  </si>
  <si>
    <t>Děčín XXXI - Křešice č.p.231</t>
  </si>
  <si>
    <t>Datum:</t>
  </si>
  <si>
    <t>16. 8. 2017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</si>
  <si>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</si>
  <si>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</si>
  <si>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</si>
  <si>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</si>
  <si>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</si>
  <si>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</si>
  <si>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</si>
  <si>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</si>
  <si>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10413995</t>
  </si>
  <si>
    <t>PROJEKT-projekty staveb, Ing. Marcela Bezděková</t>
  </si>
  <si>
    <t>CZ450511104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</si>
  <si>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</si>
  <si>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</si>
  <si>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</si>
  <si>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</si>
  <si>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</si>
  <si>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</si>
  <si>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</si>
  <si>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</si>
  <si>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</si>
  <si>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</si>
  <si>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</si>
  <si>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</si>
  <si>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</si>
  <si>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</si>
  <si>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</si>
  <si>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</si>
  <si>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</si>
  <si>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</si>
  <si>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</si>
  <si>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</si>
  <si>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</si>
  <si>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</si>
  <si>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</si>
  <si>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</si>
  <si>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</si>
  <si>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</si>
  <si>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</si>
  <si>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</si>
  <si>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</si>
  <si>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</si>
  <si>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</si>
  <si>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</si>
  <si>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</si>
  <si>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</si>
  <si>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</si>
  <si>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</si>
  <si>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</si>
  <si>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</si>
  <si>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</si>
  <si>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</si>
  <si>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</si>
  <si>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</si>
  <si>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</si>
  <si>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</si>
  <si>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</si>
  <si>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</si>
  <si>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</si>
  <si>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</si>
  <si>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</si>
  <si>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</si>
  <si>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</si>
  <si>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</si>
  <si>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</si>
  <si>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</si>
  <si>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</si>
  <si>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</si>
  <si>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</si>
  <si>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</si>
  <si>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</si>
  <si>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</si>
  <si>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</si>
  <si>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</si>
  <si>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</si>
  <si>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</si>
  <si>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</si>
  <si>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</si>
  <si>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</si>
  <si>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</si>
  <si>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</si>
  <si>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</si>
  <si>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</si>
  <si>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</si>
  <si>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</si>
  <si>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</si>
  <si>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</si>
  <si>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</si>
  <si>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</si>
  <si>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</si>
  <si>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</si>
  <si>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</si>
  <si>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</si>
  <si>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</si>
  <si>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</si>
  <si>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</si>
  <si>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</si>
  <si>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</si>
  <si>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</si>
  <si>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632450122</t>
  </si>
  <si>
    <t>Vyrovnávací cementový potěr tl do 30 mm ze suchých směsí provedený v pásu</t>
  </si>
  <si>
    <t>m2</t>
  </si>
  <si>
    <t>CS ÚRS 2017 01</t>
  </si>
  <si>
    <t>4</t>
  </si>
  <si>
    <t>-86441440</t>
  </si>
  <si>
    <t>9</t>
  </si>
  <si>
    <t>Ostatní konstrukce a práce</t>
  </si>
  <si>
    <t>950-1</t>
  </si>
  <si>
    <t>Provizorní zakrytí střech</t>
  </si>
  <si>
    <t>kpl</t>
  </si>
  <si>
    <t>1650618090</t>
  </si>
  <si>
    <t>94</t>
  </si>
  <si>
    <t>Lešení</t>
  </si>
  <si>
    <t>3</t>
  </si>
  <si>
    <t>941211111</t>
  </si>
  <si>
    <t>Montáž lešení řadového rámového lehkého zatížení do 200 kg/m2 š do 0,9 m v do 10 m</t>
  </si>
  <si>
    <t>194906215</t>
  </si>
  <si>
    <t>VV</t>
  </si>
  <si>
    <t>20*3,50</t>
  </si>
  <si>
    <t>941211211</t>
  </si>
  <si>
    <t>Příplatek k lešení řadovému rámovému lehkému š 0,9 m v do 25 m za první a ZKD den použití</t>
  </si>
  <si>
    <t>807687524</t>
  </si>
  <si>
    <t>70*30 'Přepočtené koeficientem množství</t>
  </si>
  <si>
    <t>5</t>
  </si>
  <si>
    <t>941211811</t>
  </si>
  <si>
    <t>Demontáž lešení řadového rámového lehkého zatížení do 200 kg/m2 š do 0,9 m v do 10 m</t>
  </si>
  <si>
    <t>-432644384</t>
  </si>
  <si>
    <t>96</t>
  </si>
  <si>
    <t>Bourání konstrukcí</t>
  </si>
  <si>
    <t>712300833</t>
  </si>
  <si>
    <t>Odstranění povlakové krytiny střech do 10° třívrstvé</t>
  </si>
  <si>
    <t>1472412847</t>
  </si>
  <si>
    <t>106+42</t>
  </si>
  <si>
    <t>7</t>
  </si>
  <si>
    <t>712300834</t>
  </si>
  <si>
    <t>Příplatek k odstranění povlakové krytiny střech do 10° ZKD vrstvu</t>
  </si>
  <si>
    <t>157507919</t>
  </si>
  <si>
    <t>8</t>
  </si>
  <si>
    <t>762331921</t>
  </si>
  <si>
    <t>Vyřezání části střešní vazby průřezové plochy řeziva do 224 cm2 délky do 3 m</t>
  </si>
  <si>
    <t>m</t>
  </si>
  <si>
    <t>1087257438</t>
  </si>
  <si>
    <t>762341811</t>
  </si>
  <si>
    <t>Demontáž bednění střech z prken</t>
  </si>
  <si>
    <t>215668131</t>
  </si>
  <si>
    <t>106,00*0,33</t>
  </si>
  <si>
    <t>10</t>
  </si>
  <si>
    <t>762341931</t>
  </si>
  <si>
    <t>Vyřezání části bednění střech z prken tl do 32 mm plochy jednotlivě do 1 m2</t>
  </si>
  <si>
    <t>2109597132</t>
  </si>
  <si>
    <t>11</t>
  </si>
  <si>
    <t>764002801</t>
  </si>
  <si>
    <t>Demontáž závětrné lišty do suti</t>
  </si>
  <si>
    <t>408373230</t>
  </si>
  <si>
    <t>12</t>
  </si>
  <si>
    <t>764002811</t>
  </si>
  <si>
    <t>Demontáž okapového plechu do suti v krytině povlakové</t>
  </si>
  <si>
    <t>-2029803984</t>
  </si>
  <si>
    <t>13</t>
  </si>
  <si>
    <t>764002821</t>
  </si>
  <si>
    <t>Demontáž střešního výlezu do suti</t>
  </si>
  <si>
    <t>kus</t>
  </si>
  <si>
    <t>-297394093</t>
  </si>
  <si>
    <t>14</t>
  </si>
  <si>
    <t>764002841</t>
  </si>
  <si>
    <t>Demontáž oplechování horních ploch zdí a nadezdívek do suti</t>
  </si>
  <si>
    <t>-126453609</t>
  </si>
  <si>
    <t>30,5+6,6</t>
  </si>
  <si>
    <t>764002871</t>
  </si>
  <si>
    <t>Demontáž lemování zdí do suti</t>
  </si>
  <si>
    <t>-1519695648</t>
  </si>
  <si>
    <t>10,8+30,20+3,30+2,30</t>
  </si>
  <si>
    <t>16</t>
  </si>
  <si>
    <t>764002881</t>
  </si>
  <si>
    <t>Demontáž lemování střešních prostupů do suti</t>
  </si>
  <si>
    <t>1093943489</t>
  </si>
  <si>
    <t>17</t>
  </si>
  <si>
    <t>764004801</t>
  </si>
  <si>
    <t>Demontáž podokapního žlabu do suti</t>
  </si>
  <si>
    <t>1495488831</t>
  </si>
  <si>
    <t>18</t>
  </si>
  <si>
    <t>764004861</t>
  </si>
  <si>
    <t>Demontáž svodu do suti</t>
  </si>
  <si>
    <t>1880174728</t>
  </si>
  <si>
    <t>19</t>
  </si>
  <si>
    <t>967023692</t>
  </si>
  <si>
    <t>Přisekání kamenných nebo jiných ploch s tvrdým povrchem pl do 2 m2</t>
  </si>
  <si>
    <t>728449968</t>
  </si>
  <si>
    <t>42*0,3</t>
  </si>
  <si>
    <t>997</t>
  </si>
  <si>
    <t>Přesun sutě</t>
  </si>
  <si>
    <t>20</t>
  </si>
  <si>
    <t>997013212</t>
  </si>
  <si>
    <t>Vnitrostaveništní doprava suti a vybouraných hmot pro budovy v do 9 m ručně</t>
  </si>
  <si>
    <t>t</t>
  </si>
  <si>
    <t>1019640569</t>
  </si>
  <si>
    <t>997013501</t>
  </si>
  <si>
    <t>Odvoz suti a vybouraných hmot na skládku nebo meziskládku do 1 km se složením</t>
  </si>
  <si>
    <t>1749626025</t>
  </si>
  <si>
    <t>22</t>
  </si>
  <si>
    <t>997013509</t>
  </si>
  <si>
    <t>Příplatek k odvozu suti a vybouraných hmot na skládku ZKD 1 km přes 1 km</t>
  </si>
  <si>
    <t>1315201628</t>
  </si>
  <si>
    <t>4,618*14 'Přepočtené koeficientem množství</t>
  </si>
  <si>
    <t>23</t>
  </si>
  <si>
    <t>997221612</t>
  </si>
  <si>
    <t>Nakládání vybouraných hmot na dopravní prostředky pro vodorovnou dopravu</t>
  </si>
  <si>
    <t>864673436</t>
  </si>
  <si>
    <t>24</t>
  </si>
  <si>
    <t>M</t>
  </si>
  <si>
    <t>946201700</t>
  </si>
  <si>
    <t>uložení odpadu kód 17020 dřevo-stavební a demoliční odpady</t>
  </si>
  <si>
    <t>-1426814856</t>
  </si>
  <si>
    <t>25</t>
  </si>
  <si>
    <t>946202400</t>
  </si>
  <si>
    <t>uložení odpadu kód 170604 izolační materiály</t>
  </si>
  <si>
    <t>779882710</t>
  </si>
  <si>
    <t>26</t>
  </si>
  <si>
    <t>946202500</t>
  </si>
  <si>
    <t>uložení odpadu kód 170904 směsné stavební a demoliční</t>
  </si>
  <si>
    <t>-484721119</t>
  </si>
  <si>
    <t>4,618-0,859-2,96</t>
  </si>
  <si>
    <t>998</t>
  </si>
  <si>
    <t>Přesun hmot</t>
  </si>
  <si>
    <t>27</t>
  </si>
  <si>
    <t>998018002</t>
  </si>
  <si>
    <t>Přesun hmot ruční pro budovy v do 12 m</t>
  </si>
  <si>
    <t>-1673472299</t>
  </si>
  <si>
    <t>PSV</t>
  </si>
  <si>
    <t>Práce a dodávky PSV</t>
  </si>
  <si>
    <t>712</t>
  </si>
  <si>
    <t>Povlakové krytiny</t>
  </si>
  <si>
    <t>28</t>
  </si>
  <si>
    <t>712311101</t>
  </si>
  <si>
    <t>Provedení povlakové krytiny střech do 10° za studena lakem penetračním nebo asfaltovým</t>
  </si>
  <si>
    <t>146505313</t>
  </si>
  <si>
    <t>29</t>
  </si>
  <si>
    <t>111631500</t>
  </si>
  <si>
    <t>lak asfaltový ALP/9 (MJ t) bal 9 kg</t>
  </si>
  <si>
    <t>32</t>
  </si>
  <si>
    <t>1033709835</t>
  </si>
  <si>
    <t>P</t>
  </si>
  <si>
    <t>Poznámka k položce:
Spotřeba 0,3-0,4kg/m2 dle povrchu, ředidlo technický benzín</t>
  </si>
  <si>
    <t>42*0,0003 'Přepočtené koeficientem množství</t>
  </si>
  <si>
    <t>30</t>
  </si>
  <si>
    <t>712341559</t>
  </si>
  <si>
    <t>Provedení povlakové krytiny střech do 10° pásy NAIP přitavením v plné ploše</t>
  </si>
  <si>
    <t>1378301305</t>
  </si>
  <si>
    <t>106+2*42</t>
  </si>
  <si>
    <t>31</t>
  </si>
  <si>
    <t>712341659</t>
  </si>
  <si>
    <t>Provedení povlakové krytiny střech do 10° pásy NAIP přitavením bodově</t>
  </si>
  <si>
    <t>-1269673217</t>
  </si>
  <si>
    <t>712341759</t>
  </si>
  <si>
    <t>Provedení povlakové krytiny střech do 10° pásy NAIP přitavením ve spojích</t>
  </si>
  <si>
    <t>1883649303</t>
  </si>
  <si>
    <t>33</t>
  </si>
  <si>
    <t>628522570</t>
  </si>
  <si>
    <t>vrchní pás asfaltovaný modifikovaný SBS tl. 5 mm</t>
  </si>
  <si>
    <t>251479338</t>
  </si>
  <si>
    <t>148*1,15 'Přepočtené koeficientem množství</t>
  </si>
  <si>
    <t>34</t>
  </si>
  <si>
    <t>628662899</t>
  </si>
  <si>
    <t>podkladní pás asfaltový modifikovaný SBS tl. 5 mm</t>
  </si>
  <si>
    <t>1849434496</t>
  </si>
  <si>
    <t>106*1,15 'Přepočtené koeficientem množství</t>
  </si>
  <si>
    <t>35</t>
  </si>
  <si>
    <t>628662999</t>
  </si>
  <si>
    <t>podkladní pás asfaltový modifikovaný SBS s mikroventilací</t>
  </si>
  <si>
    <t>1409643644</t>
  </si>
  <si>
    <t>42*1,15 'Přepočtené koeficientem množství</t>
  </si>
  <si>
    <t>36</t>
  </si>
  <si>
    <t>712391171</t>
  </si>
  <si>
    <t>Provedení povlakové krytiny střech do 10° podkladní textilní vrstvy</t>
  </si>
  <si>
    <t>-2090199899</t>
  </si>
  <si>
    <t>37</t>
  </si>
  <si>
    <t>693110030</t>
  </si>
  <si>
    <t>separační vrstva - podkladní rouno</t>
  </si>
  <si>
    <t>2114760627</t>
  </si>
  <si>
    <t>38</t>
  </si>
  <si>
    <t>712391176</t>
  </si>
  <si>
    <t>Provedení povlakové krytiny střech do 10° připevnění izolace kotvícími terči</t>
  </si>
  <si>
    <t>1300167486</t>
  </si>
  <si>
    <t>106,00*8</t>
  </si>
  <si>
    <t>39</t>
  </si>
  <si>
    <t>311220100</t>
  </si>
  <si>
    <t xml:space="preserve">podložka talířová pro hydroizolace </t>
  </si>
  <si>
    <t>tis kus</t>
  </si>
  <si>
    <t>278093506</t>
  </si>
  <si>
    <t xml:space="preserve">Poznámka k položce:
pro mechanické kotvení hydroizolací v kombinaci se šrouby </t>
  </si>
  <si>
    <t>848*0,001 'Přepočtené koeficientem množství</t>
  </si>
  <si>
    <t>40</t>
  </si>
  <si>
    <t>309090000</t>
  </si>
  <si>
    <t>šroub k upevnění izolace</t>
  </si>
  <si>
    <t>1138225832</t>
  </si>
  <si>
    <t>Poznámka k položce:
šroub do dřeva s protikorozní pozinkovanou úpravou 4,8x60</t>
  </si>
  <si>
    <t>41</t>
  </si>
  <si>
    <t>998712202</t>
  </si>
  <si>
    <t>Přesun hmot procentní pro krytiny povlakové v objektech v do 12 m</t>
  </si>
  <si>
    <t>%</t>
  </si>
  <si>
    <t>1047796038</t>
  </si>
  <si>
    <t>762</t>
  </si>
  <si>
    <t>Konstrukce tesařské</t>
  </si>
  <si>
    <t>42</t>
  </si>
  <si>
    <t>762083122</t>
  </si>
  <si>
    <t>Impregnace řeziva proti dřevokaznému hmyzu, houbám a plísním máčením třída ohrožení 3 a 4</t>
  </si>
  <si>
    <t>m3</t>
  </si>
  <si>
    <t>1052563322</t>
  </si>
  <si>
    <t>20*0,0120</t>
  </si>
  <si>
    <t>20*0,0240</t>
  </si>
  <si>
    <t>34,98*0,003</t>
  </si>
  <si>
    <t>Součet</t>
  </si>
  <si>
    <t>43</t>
  </si>
  <si>
    <t>762332921</t>
  </si>
  <si>
    <t>Doplnění části střešní vazby z hranolů průřezové plochy do 120 cm2 včetně materiálu (příložky)</t>
  </si>
  <si>
    <t>-1631345102</t>
  </si>
  <si>
    <t>44</t>
  </si>
  <si>
    <t>762332922</t>
  </si>
  <si>
    <t>Doplnění části střešní vazby z hranolů průřezové plochy do 224 cm2 včetně materiálu</t>
  </si>
  <si>
    <t>-460459546</t>
  </si>
  <si>
    <t>45</t>
  </si>
  <si>
    <t>762343912</t>
  </si>
  <si>
    <t>Zabednění otvorů ve střeše prkny tl do 32mm plochy jednotlivě do 4 m2</t>
  </si>
  <si>
    <t>-1781842035</t>
  </si>
  <si>
    <t>46</t>
  </si>
  <si>
    <t>998762202</t>
  </si>
  <si>
    <t>Přesun hmot procentní pro kce tesařské v objektech v do 12 m</t>
  </si>
  <si>
    <t>-1899872975</t>
  </si>
  <si>
    <t>764</t>
  </si>
  <si>
    <t>Konstrukce klempířské</t>
  </si>
  <si>
    <t>47</t>
  </si>
  <si>
    <t>764242333</t>
  </si>
  <si>
    <t>Oplechování rovné okapové hrany z TiZn lesklého plechu rš 250 mm (ozn.5)</t>
  </si>
  <si>
    <t>-1546725831</t>
  </si>
  <si>
    <t>48</t>
  </si>
  <si>
    <t>764242304</t>
  </si>
  <si>
    <t>Oplechování štítu závětrnou lištou z TiZn lesklého plechu rš 330 mm (ozn.6)</t>
  </si>
  <si>
    <t>1261596241</t>
  </si>
  <si>
    <t>49</t>
  </si>
  <si>
    <t>764243452</t>
  </si>
  <si>
    <t>Střešní výlez pro krytinu skládanou nebo plechovou z TiZn plechu (ozn.12)</t>
  </si>
  <si>
    <t>1863421759</t>
  </si>
  <si>
    <t>50</t>
  </si>
  <si>
    <t>764243R99</t>
  </si>
  <si>
    <t>Ocelová dvířka do podstřešního prostoru vel.800/600 mm do ocelového rámu (ozn.13)</t>
  </si>
  <si>
    <t>-1348174429</t>
  </si>
  <si>
    <t>51</t>
  </si>
  <si>
    <t>764244304</t>
  </si>
  <si>
    <t>Oplechování horních ploch a nadezdívek bez rohů z TiZn lesklého plechu kotvené rš 330 mm (ozn.1)</t>
  </si>
  <si>
    <t>-184096464</t>
  </si>
  <si>
    <t>52</t>
  </si>
  <si>
    <t>764244307</t>
  </si>
  <si>
    <t>Oplechování horních ploch a nadezdívek bez rohů z TiZn lesklého plechu kotvené rš 670 mm (ozn.2)</t>
  </si>
  <si>
    <t>-106079506</t>
  </si>
  <si>
    <t>53</t>
  </si>
  <si>
    <t>764341306</t>
  </si>
  <si>
    <t>Lemování rovných zdí střech s krytinou prejzovou nebo vlnitou z TiZn lesklého plechu rš 500 mm (ozn.4)</t>
  </si>
  <si>
    <t>-1902056038</t>
  </si>
  <si>
    <t>54</t>
  </si>
  <si>
    <t>764341317</t>
  </si>
  <si>
    <t>Lemování rovných zdí střech s krytinou skládanou z TiZn lesklého plechu rš 670 mm (ozn.3)</t>
  </si>
  <si>
    <t>-1406405298</t>
  </si>
  <si>
    <t>55</t>
  </si>
  <si>
    <t>764341321</t>
  </si>
  <si>
    <t>Lemování rovných zdí střech s krytinou skládanou z TiZn lesklého plechu rš 800 mm (ozn.3´)</t>
  </si>
  <si>
    <t>-1350169516</t>
  </si>
  <si>
    <t>56</t>
  </si>
  <si>
    <t>764344312</t>
  </si>
  <si>
    <t>Lemování komínů střech s krytinou skládanou nebo plechovou bez lišty z TiZn lesklého plechu (ozn.7,8)</t>
  </si>
  <si>
    <t>-113152967</t>
  </si>
  <si>
    <t>1,00*1,00</t>
  </si>
  <si>
    <t>1,00*1,30</t>
  </si>
  <si>
    <t>57</t>
  </si>
  <si>
    <t>764541305</t>
  </si>
  <si>
    <t>Žlab podokapní půlkruhový z TiZn lesklého plechu rš 330 mm (ozn.9)</t>
  </si>
  <si>
    <t>-81603151</t>
  </si>
  <si>
    <t>58</t>
  </si>
  <si>
    <t>764541325</t>
  </si>
  <si>
    <t>Roh nebo kout půlkruhového podokapního žlabu z TiZn lesklého plechu rš 330 mm (ozn.9)</t>
  </si>
  <si>
    <t>-777967551</t>
  </si>
  <si>
    <t>59</t>
  </si>
  <si>
    <t>764541346</t>
  </si>
  <si>
    <t>Kotlík oválný (trychtýřový) pro podokapní žlaby z TiZn lesklého plechu 330/100 mm (ozn.10)</t>
  </si>
  <si>
    <t>-18741695</t>
  </si>
  <si>
    <t>60</t>
  </si>
  <si>
    <t>764548323</t>
  </si>
  <si>
    <t>Svody kruhové včetně objímek, kolen, odskoků z TiZn lesklého plechu průměru 100 mm (ozn.11)</t>
  </si>
  <si>
    <t>1550860488</t>
  </si>
  <si>
    <t>61</t>
  </si>
  <si>
    <t>644941111</t>
  </si>
  <si>
    <t>Osazování ventilačních mřížek velikosti do 150 x 150 mm (ozn.14)</t>
  </si>
  <si>
    <t>1066390600</t>
  </si>
  <si>
    <t>62</t>
  </si>
  <si>
    <t>553414200</t>
  </si>
  <si>
    <t>průvětrník bez klapek se sítí 15x15 cm</t>
  </si>
  <si>
    <t>-1470747702</t>
  </si>
  <si>
    <t>63</t>
  </si>
  <si>
    <t>998764202</t>
  </si>
  <si>
    <t>Přesun hmot procentní pro konstrukce klempířské v objektech v do 12 m</t>
  </si>
  <si>
    <t>-1487193181</t>
  </si>
  <si>
    <t>783</t>
  </si>
  <si>
    <t>Dokončovací práce - nátěry</t>
  </si>
  <si>
    <t>64</t>
  </si>
  <si>
    <t>783213121</t>
  </si>
  <si>
    <t>Napouštěcí dvojnásobný syntetický fungicidní nátěr tesařských konstrukcí zabudovaných do konstrukce</t>
  </si>
  <si>
    <t>1541533229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</si>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</sst>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73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14" fillId="33" borderId="0" xfId="36" applyFont="1" applyFill="1" applyAlignment="1" applyProtection="1">
      <alignment vertical="center"/>
      <protection/>
    </xf>
    <xf numFmtId="0" fontId="58" fillId="33" borderId="0" xfId="36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 locked="0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30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28" fillId="0" borderId="31" xfId="0" applyNumberFormat="1" applyFont="1" applyBorder="1" applyAlignment="1" applyProtection="1">
      <alignment vertical="center"/>
      <protection/>
    </xf>
    <xf numFmtId="4" fontId="28" fillId="0" borderId="32" xfId="0" applyNumberFormat="1" applyFont="1" applyBorder="1" applyAlignment="1" applyProtection="1">
      <alignment vertical="center"/>
      <protection/>
    </xf>
    <xf numFmtId="166" fontId="28" fillId="0" borderId="32" xfId="0" applyNumberFormat="1" applyFont="1" applyBorder="1" applyAlignment="1" applyProtection="1">
      <alignment vertical="center"/>
      <protection/>
    </xf>
    <xf numFmtId="4" fontId="28" fillId="0" borderId="3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9" fillId="33" borderId="0" xfId="36" applyFont="1" applyFill="1" applyAlignment="1">
      <alignment vertical="center"/>
    </xf>
    <xf numFmtId="0" fontId="12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0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22" xfId="0" applyNumberFormat="1" applyFont="1" applyBorder="1" applyAlignment="1" applyProtection="1">
      <alignment/>
      <protection/>
    </xf>
    <xf numFmtId="166" fontId="31" fillId="0" borderId="2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34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2" fillId="34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4" fillId="0" borderId="36" xfId="0" applyFont="1" applyBorder="1" applyAlignment="1" applyProtection="1">
      <alignment horizontal="center" vertical="center"/>
      <protection/>
    </xf>
    <xf numFmtId="49" fontId="34" fillId="0" borderId="36" xfId="0" applyNumberFormat="1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center" vertical="center" wrapText="1"/>
      <protection/>
    </xf>
    <xf numFmtId="167" fontId="34" fillId="0" borderId="36" xfId="0" applyNumberFormat="1" applyFont="1" applyBorder="1" applyAlignment="1" applyProtection="1">
      <alignment vertical="center"/>
      <protection/>
    </xf>
    <xf numFmtId="4" fontId="34" fillId="34" borderId="36" xfId="0" applyNumberFormat="1" applyFont="1" applyFill="1" applyBorder="1" applyAlignment="1" applyProtection="1">
      <alignment vertical="center"/>
      <protection locked="0"/>
    </xf>
    <xf numFmtId="4" fontId="34" fillId="0" borderId="36" xfId="0" applyNumberFormat="1" applyFont="1" applyBorder="1" applyAlignment="1" applyProtection="1">
      <alignment vertical="center"/>
      <protection/>
    </xf>
    <xf numFmtId="0" fontId="34" fillId="0" borderId="13" xfId="0" applyFont="1" applyBorder="1" applyAlignment="1">
      <alignment vertical="center"/>
    </xf>
    <xf numFmtId="0" fontId="34" fillId="34" borderId="36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167" fontId="0" fillId="34" borderId="36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2" fillId="0" borderId="32" xfId="0" applyNumberFormat="1" applyFont="1" applyBorder="1" applyAlignment="1" applyProtection="1">
      <alignment vertical="center"/>
      <protection/>
    </xf>
    <xf numFmtId="166" fontId="2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0" fillId="0" borderId="0" xfId="0" applyAlignment="1">
      <alignment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0" fontId="22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9" fillId="33" borderId="0" xfId="36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75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22" t="s">
        <v>8</v>
      </c>
      <c r="BT2" s="22" t="s">
        <v>9</v>
      </c>
    </row>
    <row r="3" spans="2:72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7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2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7"/>
      <c r="AQ5" s="29"/>
      <c r="BE5" s="345" t="s">
        <v>17</v>
      </c>
      <c r="BS5" s="22" t="s">
        <v>8</v>
      </c>
    </row>
    <row r="6" spans="2:71" ht="36.7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7"/>
      <c r="AQ6" s="29"/>
      <c r="BE6" s="346"/>
      <c r="BS6" s="22" t="s">
        <v>8</v>
      </c>
    </row>
    <row r="7" spans="2:71" ht="14.2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46"/>
      <c r="BS7" s="22" t="s">
        <v>8</v>
      </c>
    </row>
    <row r="8" spans="2:71" ht="14.2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6"/>
      <c r="BS8" s="22" t="s">
        <v>8</v>
      </c>
    </row>
    <row r="9" spans="2:71" ht="14.2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6"/>
      <c r="BS9" s="22" t="s">
        <v>8</v>
      </c>
    </row>
    <row r="10" spans="2:71" ht="14.2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46"/>
      <c r="BS10" s="22" t="s">
        <v>8</v>
      </c>
    </row>
    <row r="11" spans="2:71" ht="18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21</v>
      </c>
      <c r="AO11" s="27"/>
      <c r="AP11" s="27"/>
      <c r="AQ11" s="29"/>
      <c r="BE11" s="346"/>
      <c r="BS11" s="22" t="s">
        <v>8</v>
      </c>
    </row>
    <row r="12" spans="2:71" ht="6.7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6"/>
      <c r="BS12" s="22" t="s">
        <v>8</v>
      </c>
    </row>
    <row r="13" spans="2:71" ht="14.2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346"/>
      <c r="BS13" s="22" t="s">
        <v>8</v>
      </c>
    </row>
    <row r="14" spans="2:71" ht="15">
      <c r="B14" s="26"/>
      <c r="C14" s="27"/>
      <c r="D14" s="27"/>
      <c r="E14" s="350" t="s">
        <v>33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346"/>
      <c r="BS14" s="22" t="s">
        <v>8</v>
      </c>
    </row>
    <row r="15" spans="2:71" ht="6.7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6"/>
      <c r="BS15" s="22" t="s">
        <v>6</v>
      </c>
    </row>
    <row r="16" spans="2:71" ht="14.2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35</v>
      </c>
      <c r="AO16" s="27"/>
      <c r="AP16" s="27"/>
      <c r="AQ16" s="29"/>
      <c r="BE16" s="346"/>
      <c r="BS16" s="22" t="s">
        <v>6</v>
      </c>
    </row>
    <row r="17" spans="2:71" ht="18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37</v>
      </c>
      <c r="AO17" s="27"/>
      <c r="AP17" s="27"/>
      <c r="AQ17" s="29"/>
      <c r="BE17" s="346"/>
      <c r="BS17" s="22" t="s">
        <v>38</v>
      </c>
    </row>
    <row r="18" spans="2:71" ht="6.7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6"/>
      <c r="BS18" s="22" t="s">
        <v>8</v>
      </c>
    </row>
    <row r="19" spans="2:71" ht="14.2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6"/>
      <c r="BS19" s="22" t="s">
        <v>8</v>
      </c>
    </row>
    <row r="20" spans="2:71" ht="22.5" customHeight="1">
      <c r="B20" s="26"/>
      <c r="C20" s="27"/>
      <c r="D20" s="27"/>
      <c r="E20" s="352" t="s">
        <v>21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7"/>
      <c r="AP20" s="27"/>
      <c r="AQ20" s="29"/>
      <c r="BE20" s="346"/>
      <c r="BS20" s="22" t="s">
        <v>38</v>
      </c>
    </row>
    <row r="21" spans="2:57" ht="6.7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6"/>
    </row>
    <row r="22" spans="2:57" ht="6.7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6"/>
    </row>
    <row r="23" spans="2:57" s="1" customFormat="1" ht="25.5" customHeight="1">
      <c r="B23" s="39"/>
      <c r="C23" s="40"/>
      <c r="D23" s="41" t="s">
        <v>40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42">
        <f>ROUND(AG51,2)</f>
        <v>0</v>
      </c>
      <c r="AL23" s="343"/>
      <c r="AM23" s="343"/>
      <c r="AN23" s="343"/>
      <c r="AO23" s="343"/>
      <c r="AP23" s="40"/>
      <c r="AQ23" s="43"/>
      <c r="BE23" s="346"/>
    </row>
    <row r="24" spans="2:57" s="1" customFormat="1" ht="6.7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6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44" t="s">
        <v>41</v>
      </c>
      <c r="M25" s="344"/>
      <c r="N25" s="344"/>
      <c r="O25" s="344"/>
      <c r="P25" s="40"/>
      <c r="Q25" s="40"/>
      <c r="R25" s="40"/>
      <c r="S25" s="40"/>
      <c r="T25" s="40"/>
      <c r="U25" s="40"/>
      <c r="V25" s="40"/>
      <c r="W25" s="344" t="s">
        <v>42</v>
      </c>
      <c r="X25" s="344"/>
      <c r="Y25" s="344"/>
      <c r="Z25" s="344"/>
      <c r="AA25" s="344"/>
      <c r="AB25" s="344"/>
      <c r="AC25" s="344"/>
      <c r="AD25" s="344"/>
      <c r="AE25" s="344"/>
      <c r="AF25" s="40"/>
      <c r="AG25" s="40"/>
      <c r="AH25" s="40"/>
      <c r="AI25" s="40"/>
      <c r="AJ25" s="40"/>
      <c r="AK25" s="344" t="s">
        <v>43</v>
      </c>
      <c r="AL25" s="344"/>
      <c r="AM25" s="344"/>
      <c r="AN25" s="344"/>
      <c r="AO25" s="344"/>
      <c r="AP25" s="40"/>
      <c r="AQ25" s="43"/>
      <c r="BE25" s="346"/>
    </row>
    <row r="26" spans="2:57" s="2" customFormat="1" ht="14.25" customHeight="1">
      <c r="B26" s="45"/>
      <c r="C26" s="46"/>
      <c r="D26" s="47" t="s">
        <v>44</v>
      </c>
      <c r="E26" s="46"/>
      <c r="F26" s="47" t="s">
        <v>45</v>
      </c>
      <c r="G26" s="46"/>
      <c r="H26" s="46"/>
      <c r="I26" s="46"/>
      <c r="J26" s="46"/>
      <c r="K26" s="46"/>
      <c r="L26" s="339">
        <v>0.21</v>
      </c>
      <c r="M26" s="340"/>
      <c r="N26" s="340"/>
      <c r="O26" s="340"/>
      <c r="P26" s="46"/>
      <c r="Q26" s="46"/>
      <c r="R26" s="46"/>
      <c r="S26" s="46"/>
      <c r="T26" s="46"/>
      <c r="U26" s="46"/>
      <c r="V26" s="46"/>
      <c r="W26" s="341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6"/>
      <c r="AG26" s="46"/>
      <c r="AH26" s="46"/>
      <c r="AI26" s="46"/>
      <c r="AJ26" s="46"/>
      <c r="AK26" s="341">
        <f>ROUND(AV51,2)</f>
        <v>0</v>
      </c>
      <c r="AL26" s="340"/>
      <c r="AM26" s="340"/>
      <c r="AN26" s="340"/>
      <c r="AO26" s="340"/>
      <c r="AP26" s="46"/>
      <c r="AQ26" s="48"/>
      <c r="BE26" s="346"/>
    </row>
    <row r="27" spans="2:57" s="2" customFormat="1" ht="14.25" customHeight="1">
      <c r="B27" s="45"/>
      <c r="C27" s="46"/>
      <c r="D27" s="46"/>
      <c r="E27" s="46"/>
      <c r="F27" s="47" t="s">
        <v>46</v>
      </c>
      <c r="G27" s="46"/>
      <c r="H27" s="46"/>
      <c r="I27" s="46"/>
      <c r="J27" s="46"/>
      <c r="K27" s="46"/>
      <c r="L27" s="339">
        <v>0.15</v>
      </c>
      <c r="M27" s="340"/>
      <c r="N27" s="340"/>
      <c r="O27" s="340"/>
      <c r="P27" s="46"/>
      <c r="Q27" s="46"/>
      <c r="R27" s="46"/>
      <c r="S27" s="46"/>
      <c r="T27" s="46"/>
      <c r="U27" s="46"/>
      <c r="V27" s="46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6"/>
      <c r="AG27" s="46"/>
      <c r="AH27" s="46"/>
      <c r="AI27" s="46"/>
      <c r="AJ27" s="46"/>
      <c r="AK27" s="341">
        <f>ROUND(AW51,2)</f>
        <v>0</v>
      </c>
      <c r="AL27" s="340"/>
      <c r="AM27" s="340"/>
      <c r="AN27" s="340"/>
      <c r="AO27" s="340"/>
      <c r="AP27" s="46"/>
      <c r="AQ27" s="48"/>
      <c r="BE27" s="346"/>
    </row>
    <row r="28" spans="2:57" s="2" customFormat="1" ht="14.25" customHeight="1" hidden="1">
      <c r="B28" s="45"/>
      <c r="C28" s="46"/>
      <c r="D28" s="46"/>
      <c r="E28" s="46"/>
      <c r="F28" s="47" t="s">
        <v>47</v>
      </c>
      <c r="G28" s="46"/>
      <c r="H28" s="46"/>
      <c r="I28" s="46"/>
      <c r="J28" s="46"/>
      <c r="K28" s="46"/>
      <c r="L28" s="339">
        <v>0.21</v>
      </c>
      <c r="M28" s="340"/>
      <c r="N28" s="340"/>
      <c r="O28" s="340"/>
      <c r="P28" s="46"/>
      <c r="Q28" s="46"/>
      <c r="R28" s="46"/>
      <c r="S28" s="46"/>
      <c r="T28" s="46"/>
      <c r="U28" s="46"/>
      <c r="V28" s="46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6"/>
      <c r="AG28" s="46"/>
      <c r="AH28" s="46"/>
      <c r="AI28" s="46"/>
      <c r="AJ28" s="46"/>
      <c r="AK28" s="341">
        <v>0</v>
      </c>
      <c r="AL28" s="340"/>
      <c r="AM28" s="340"/>
      <c r="AN28" s="340"/>
      <c r="AO28" s="340"/>
      <c r="AP28" s="46"/>
      <c r="AQ28" s="48"/>
      <c r="BE28" s="346"/>
    </row>
    <row r="29" spans="2:57" s="2" customFormat="1" ht="14.25" customHeight="1" hidden="1">
      <c r="B29" s="45"/>
      <c r="C29" s="46"/>
      <c r="D29" s="46"/>
      <c r="E29" s="46"/>
      <c r="F29" s="47" t="s">
        <v>48</v>
      </c>
      <c r="G29" s="46"/>
      <c r="H29" s="46"/>
      <c r="I29" s="46"/>
      <c r="J29" s="46"/>
      <c r="K29" s="46"/>
      <c r="L29" s="339">
        <v>0.15</v>
      </c>
      <c r="M29" s="340"/>
      <c r="N29" s="340"/>
      <c r="O29" s="340"/>
      <c r="P29" s="46"/>
      <c r="Q29" s="46"/>
      <c r="R29" s="46"/>
      <c r="S29" s="46"/>
      <c r="T29" s="46"/>
      <c r="U29" s="46"/>
      <c r="V29" s="46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6"/>
      <c r="AG29" s="46"/>
      <c r="AH29" s="46"/>
      <c r="AI29" s="46"/>
      <c r="AJ29" s="46"/>
      <c r="AK29" s="341">
        <v>0</v>
      </c>
      <c r="AL29" s="340"/>
      <c r="AM29" s="340"/>
      <c r="AN29" s="340"/>
      <c r="AO29" s="340"/>
      <c r="AP29" s="46"/>
      <c r="AQ29" s="48"/>
      <c r="BE29" s="346"/>
    </row>
    <row r="30" spans="2:57" s="2" customFormat="1" ht="14.25" customHeight="1" hidden="1">
      <c r="B30" s="45"/>
      <c r="C30" s="46"/>
      <c r="D30" s="46"/>
      <c r="E30" s="46"/>
      <c r="F30" s="47" t="s">
        <v>49</v>
      </c>
      <c r="G30" s="46"/>
      <c r="H30" s="46"/>
      <c r="I30" s="46"/>
      <c r="J30" s="46"/>
      <c r="K30" s="46"/>
      <c r="L30" s="339">
        <v>0</v>
      </c>
      <c r="M30" s="340"/>
      <c r="N30" s="340"/>
      <c r="O30" s="340"/>
      <c r="P30" s="46"/>
      <c r="Q30" s="46"/>
      <c r="R30" s="46"/>
      <c r="S30" s="46"/>
      <c r="T30" s="46"/>
      <c r="U30" s="46"/>
      <c r="V30" s="46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6"/>
      <c r="AG30" s="46"/>
      <c r="AH30" s="46"/>
      <c r="AI30" s="46"/>
      <c r="AJ30" s="46"/>
      <c r="AK30" s="341">
        <v>0</v>
      </c>
      <c r="AL30" s="340"/>
      <c r="AM30" s="340"/>
      <c r="AN30" s="340"/>
      <c r="AO30" s="340"/>
      <c r="AP30" s="46"/>
      <c r="AQ30" s="48"/>
      <c r="BE30" s="346"/>
    </row>
    <row r="31" spans="2:57" s="1" customFormat="1" ht="6.7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6"/>
    </row>
    <row r="32" spans="2:57" s="1" customFormat="1" ht="25.5" customHeight="1">
      <c r="B32" s="39"/>
      <c r="C32" s="49"/>
      <c r="D32" s="50" t="s">
        <v>50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51</v>
      </c>
      <c r="U32" s="51"/>
      <c r="V32" s="51"/>
      <c r="W32" s="51"/>
      <c r="X32" s="325" t="s">
        <v>52</v>
      </c>
      <c r="Y32" s="326"/>
      <c r="Z32" s="326"/>
      <c r="AA32" s="326"/>
      <c r="AB32" s="326"/>
      <c r="AC32" s="51"/>
      <c r="AD32" s="51"/>
      <c r="AE32" s="51"/>
      <c r="AF32" s="51"/>
      <c r="AG32" s="51"/>
      <c r="AH32" s="51"/>
      <c r="AI32" s="51"/>
      <c r="AJ32" s="51"/>
      <c r="AK32" s="327">
        <f>SUM(AK23:AK30)</f>
        <v>0</v>
      </c>
      <c r="AL32" s="326"/>
      <c r="AM32" s="326"/>
      <c r="AN32" s="326"/>
      <c r="AO32" s="328"/>
      <c r="AP32" s="49"/>
      <c r="AQ32" s="53"/>
      <c r="BE32" s="346"/>
    </row>
    <row r="33" spans="2:43" s="1" customFormat="1" ht="6.7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7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75" customHeight="1">
      <c r="B39" s="39"/>
      <c r="C39" s="60" t="s">
        <v>53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7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065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7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1" t="str">
        <f>K6</f>
        <v>Oprava střechy HZ Křešice - Děčín XXXI - Křešice č.p.231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68"/>
      <c r="AQ42" s="68"/>
      <c r="AR42" s="69"/>
    </row>
    <row r="43" spans="2:44" s="1" customFormat="1" ht="6.7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Děčín XXXI - Křešice č.p.231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3" t="str">
        <f>IF(AN8="","",AN8)</f>
        <v>16. 8. 2017</v>
      </c>
      <c r="AN44" s="323"/>
      <c r="AO44" s="61"/>
      <c r="AP44" s="61"/>
      <c r="AQ44" s="61"/>
      <c r="AR44" s="59"/>
    </row>
    <row r="45" spans="2:44" s="1" customFormat="1" ht="6.7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Statutární město Děčín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34</v>
      </c>
      <c r="AJ46" s="61"/>
      <c r="AK46" s="61"/>
      <c r="AL46" s="61"/>
      <c r="AM46" s="324" t="str">
        <f>IF(E17="","",E17)</f>
        <v>PROJEKT-projekty staveb, Ing. Marcela Bezděková</v>
      </c>
      <c r="AN46" s="324"/>
      <c r="AO46" s="324"/>
      <c r="AP46" s="324"/>
      <c r="AQ46" s="61"/>
      <c r="AR46" s="59"/>
      <c r="AS46" s="329" t="s">
        <v>54</v>
      </c>
      <c r="AT46" s="330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>
        <f>IF(E14="Vyplň údaj","",E14)</f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1"/>
      <c r="AT47" s="332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5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3"/>
      <c r="AT48" s="334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5" t="s">
        <v>55</v>
      </c>
      <c r="D49" s="336"/>
      <c r="E49" s="336"/>
      <c r="F49" s="336"/>
      <c r="G49" s="336"/>
      <c r="H49" s="51"/>
      <c r="I49" s="337" t="s">
        <v>56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57</v>
      </c>
      <c r="AH49" s="336"/>
      <c r="AI49" s="336"/>
      <c r="AJ49" s="336"/>
      <c r="AK49" s="336"/>
      <c r="AL49" s="336"/>
      <c r="AM49" s="336"/>
      <c r="AN49" s="337" t="s">
        <v>58</v>
      </c>
      <c r="AO49" s="336"/>
      <c r="AP49" s="336"/>
      <c r="AQ49" s="77" t="s">
        <v>59</v>
      </c>
      <c r="AR49" s="59"/>
      <c r="AS49" s="78" t="s">
        <v>60</v>
      </c>
      <c r="AT49" s="79" t="s">
        <v>61</v>
      </c>
      <c r="AU49" s="79" t="s">
        <v>62</v>
      </c>
      <c r="AV49" s="79" t="s">
        <v>63</v>
      </c>
      <c r="AW49" s="79" t="s">
        <v>64</v>
      </c>
      <c r="AX49" s="79" t="s">
        <v>65</v>
      </c>
      <c r="AY49" s="79" t="s">
        <v>66</v>
      </c>
      <c r="AZ49" s="79" t="s">
        <v>67</v>
      </c>
      <c r="BA49" s="79" t="s">
        <v>68</v>
      </c>
      <c r="BB49" s="79" t="s">
        <v>69</v>
      </c>
      <c r="BC49" s="79" t="s">
        <v>70</v>
      </c>
      <c r="BD49" s="80" t="s">
        <v>71</v>
      </c>
    </row>
    <row r="50" spans="2:56" s="1" customFormat="1" ht="10.5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25" customHeight="1">
      <c r="B51" s="66"/>
      <c r="C51" s="84" t="s">
        <v>72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19">
        <f>ROUND(AG52,2)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86" t="s">
        <v>21</v>
      </c>
      <c r="AR51" s="69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73</v>
      </c>
      <c r="BT51" s="91" t="s">
        <v>74</v>
      </c>
      <c r="BV51" s="91" t="s">
        <v>75</v>
      </c>
      <c r="BW51" s="91" t="s">
        <v>7</v>
      </c>
      <c r="BX51" s="91" t="s">
        <v>76</v>
      </c>
      <c r="CL51" s="91" t="s">
        <v>21</v>
      </c>
    </row>
    <row r="52" spans="1:90" s="5" customFormat="1" ht="37.5" customHeight="1">
      <c r="A52" s="92" t="s">
        <v>77</v>
      </c>
      <c r="B52" s="93"/>
      <c r="C52" s="94"/>
      <c r="D52" s="318" t="s">
        <v>16</v>
      </c>
      <c r="E52" s="318"/>
      <c r="F52" s="318"/>
      <c r="G52" s="318"/>
      <c r="H52" s="318"/>
      <c r="I52" s="95"/>
      <c r="J52" s="318" t="s">
        <v>19</v>
      </c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6">
        <f>'065 - Oprava střechy HZ K...'!J25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96" t="s">
        <v>78</v>
      </c>
      <c r="AR52" s="97"/>
      <c r="AS52" s="98">
        <v>0</v>
      </c>
      <c r="AT52" s="99">
        <f>ROUND(SUM(AV52:AW52),2)</f>
        <v>0</v>
      </c>
      <c r="AU52" s="100">
        <f>'065 - Oprava střechy HZ K...'!P82</f>
        <v>0</v>
      </c>
      <c r="AV52" s="99">
        <f>'065 - Oprava střechy HZ K...'!J28</f>
        <v>0</v>
      </c>
      <c r="AW52" s="99">
        <f>'065 - Oprava střechy HZ K...'!J29</f>
        <v>0</v>
      </c>
      <c r="AX52" s="99">
        <f>'065 - Oprava střechy HZ K...'!J30</f>
        <v>0</v>
      </c>
      <c r="AY52" s="99">
        <f>'065 - Oprava střechy HZ K...'!J31</f>
        <v>0</v>
      </c>
      <c r="AZ52" s="99">
        <f>'065 - Oprava střechy HZ K...'!F28</f>
        <v>0</v>
      </c>
      <c r="BA52" s="99">
        <f>'065 - Oprava střechy HZ K...'!F29</f>
        <v>0</v>
      </c>
      <c r="BB52" s="99">
        <f>'065 - Oprava střechy HZ K...'!F30</f>
        <v>0</v>
      </c>
      <c r="BC52" s="99">
        <f>'065 - Oprava střechy HZ K...'!F31</f>
        <v>0</v>
      </c>
      <c r="BD52" s="101">
        <f>'065 - Oprava střechy HZ K...'!F32</f>
        <v>0</v>
      </c>
      <c r="BT52" s="102" t="s">
        <v>79</v>
      </c>
      <c r="BU52" s="102" t="s">
        <v>80</v>
      </c>
      <c r="BV52" s="102" t="s">
        <v>75</v>
      </c>
      <c r="BW52" s="102" t="s">
        <v>7</v>
      </c>
      <c r="BX52" s="102" t="s">
        <v>76</v>
      </c>
      <c r="CL52" s="102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7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password="CC35" sheet="1" objects="1" scenarios="1" formatCells="0" formatColumns="0" formatRows="0" sort="0" autoFilter="0"/>
  <mergeCells count="41"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AN49:AP49"/>
    <mergeCell ref="L29:O29"/>
    <mergeCell ref="W29:AE29"/>
    <mergeCell ref="AK29:AO29"/>
    <mergeCell ref="L28:O28"/>
    <mergeCell ref="L30:O30"/>
    <mergeCell ref="W30:AE30"/>
    <mergeCell ref="AK30:AO30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X32:AB32"/>
    <mergeCell ref="AK32:AO32"/>
    <mergeCell ref="AS46:AT48"/>
    <mergeCell ref="C49:G49"/>
    <mergeCell ref="I49:AF49"/>
    <mergeCell ref="AG49:AM49"/>
  </mergeCells>
  <hyperlinks>
    <hyperlink ref="K1:S1" location="C2" display="1) Rekapitulace stavby"/>
    <hyperlink ref="W1:AI1" location="C51" display="2) Rekapitulace objektů stavby a soupisů prací"/>
    <hyperlink ref="A52" location="'065 - Oprava střechy HZ 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4"/>
      <c r="C1" s="104"/>
      <c r="D1" s="105" t="s">
        <v>1</v>
      </c>
      <c r="E1" s="104"/>
      <c r="F1" s="106" t="s">
        <v>81</v>
      </c>
      <c r="G1" s="354" t="s">
        <v>82</v>
      </c>
      <c r="H1" s="354"/>
      <c r="I1" s="107"/>
      <c r="J1" s="106" t="s">
        <v>83</v>
      </c>
      <c r="K1" s="105" t="s">
        <v>84</v>
      </c>
      <c r="L1" s="106" t="s">
        <v>85</v>
      </c>
      <c r="M1" s="106"/>
      <c r="N1" s="106"/>
      <c r="O1" s="106"/>
      <c r="P1" s="106"/>
      <c r="Q1" s="106"/>
      <c r="R1" s="106"/>
      <c r="S1" s="106"/>
      <c r="T1" s="106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2" t="s">
        <v>7</v>
      </c>
    </row>
    <row r="3" spans="2:46" ht="6.75" customHeight="1">
      <c r="B3" s="23"/>
      <c r="C3" s="24"/>
      <c r="D3" s="24"/>
      <c r="E3" s="24"/>
      <c r="F3" s="24"/>
      <c r="G3" s="24"/>
      <c r="H3" s="24"/>
      <c r="I3" s="108"/>
      <c r="J3" s="24"/>
      <c r="K3" s="25"/>
      <c r="AT3" s="22" t="s">
        <v>86</v>
      </c>
    </row>
    <row r="4" spans="2:46" ht="36.75" customHeight="1">
      <c r="B4" s="26"/>
      <c r="C4" s="27"/>
      <c r="D4" s="28" t="s">
        <v>87</v>
      </c>
      <c r="E4" s="27"/>
      <c r="F4" s="27"/>
      <c r="G4" s="27"/>
      <c r="H4" s="27"/>
      <c r="I4" s="109"/>
      <c r="J4" s="27"/>
      <c r="K4" s="29"/>
      <c r="M4" s="30" t="s">
        <v>12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09"/>
      <c r="J5" s="27"/>
      <c r="K5" s="29"/>
    </row>
    <row r="6" spans="2:11" s="1" customFormat="1" ht="15">
      <c r="B6" s="39"/>
      <c r="C6" s="40"/>
      <c r="D6" s="35" t="s">
        <v>18</v>
      </c>
      <c r="E6" s="40"/>
      <c r="F6" s="40"/>
      <c r="G6" s="40"/>
      <c r="H6" s="40"/>
      <c r="I6" s="110"/>
      <c r="J6" s="40"/>
      <c r="K6" s="43"/>
    </row>
    <row r="7" spans="2:11" s="1" customFormat="1" ht="36.75" customHeight="1">
      <c r="B7" s="39"/>
      <c r="C7" s="40"/>
      <c r="D7" s="40"/>
      <c r="E7" s="355" t="s">
        <v>19</v>
      </c>
      <c r="F7" s="356"/>
      <c r="G7" s="356"/>
      <c r="H7" s="356"/>
      <c r="I7" s="110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0"/>
      <c r="J8" s="40"/>
      <c r="K8" s="43"/>
    </row>
    <row r="9" spans="2:11" s="1" customFormat="1" ht="14.2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1" t="s">
        <v>22</v>
      </c>
      <c r="J9" s="33" t="s">
        <v>21</v>
      </c>
      <c r="K9" s="43"/>
    </row>
    <row r="10" spans="2:11" s="1" customFormat="1" ht="14.2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1" t="s">
        <v>25</v>
      </c>
      <c r="J10" s="112" t="str">
        <f>'Rekapitulace stavby'!AN8</f>
        <v>16. 8. 2017</v>
      </c>
      <c r="K10" s="43"/>
    </row>
    <row r="11" spans="2:11" s="1" customFormat="1" ht="10.5" customHeight="1">
      <c r="B11" s="39"/>
      <c r="C11" s="40"/>
      <c r="D11" s="40"/>
      <c r="E11" s="40"/>
      <c r="F11" s="40"/>
      <c r="G11" s="40"/>
      <c r="H11" s="40"/>
      <c r="I11" s="110"/>
      <c r="J11" s="40"/>
      <c r="K11" s="43"/>
    </row>
    <row r="12" spans="2:11" s="1" customFormat="1" ht="14.25" customHeight="1">
      <c r="B12" s="39"/>
      <c r="C12" s="40"/>
      <c r="D12" s="35" t="s">
        <v>27</v>
      </c>
      <c r="E12" s="40"/>
      <c r="F12" s="40"/>
      <c r="G12" s="40"/>
      <c r="H12" s="40"/>
      <c r="I12" s="111" t="s">
        <v>28</v>
      </c>
      <c r="J12" s="33" t="s">
        <v>29</v>
      </c>
      <c r="K12" s="43"/>
    </row>
    <row r="13" spans="2:11" s="1" customFormat="1" ht="18" customHeight="1">
      <c r="B13" s="39"/>
      <c r="C13" s="40"/>
      <c r="D13" s="40"/>
      <c r="E13" s="33" t="s">
        <v>30</v>
      </c>
      <c r="F13" s="40"/>
      <c r="G13" s="40"/>
      <c r="H13" s="40"/>
      <c r="I13" s="111" t="s">
        <v>31</v>
      </c>
      <c r="J13" s="33" t="s">
        <v>21</v>
      </c>
      <c r="K13" s="43"/>
    </row>
    <row r="14" spans="2:11" s="1" customFormat="1" ht="6.75" customHeight="1">
      <c r="B14" s="39"/>
      <c r="C14" s="40"/>
      <c r="D14" s="40"/>
      <c r="E14" s="40"/>
      <c r="F14" s="40"/>
      <c r="G14" s="40"/>
      <c r="H14" s="40"/>
      <c r="I14" s="110"/>
      <c r="J14" s="40"/>
      <c r="K14" s="43"/>
    </row>
    <row r="15" spans="2:11" s="1" customFormat="1" ht="14.25" customHeight="1">
      <c r="B15" s="39"/>
      <c r="C15" s="40"/>
      <c r="D15" s="35" t="s">
        <v>32</v>
      </c>
      <c r="E15" s="40"/>
      <c r="F15" s="40"/>
      <c r="G15" s="40"/>
      <c r="H15" s="40"/>
      <c r="I15" s="111" t="s">
        <v>28</v>
      </c>
      <c r="J15" s="33">
        <f>IF('Rekapitulace stavby'!AN13="Vyplň údaj","",IF('Rekapitulace stavby'!AN13="","",'Rekapitulace stavby'!AN13))</f>
      </c>
      <c r="K15" s="43"/>
    </row>
    <row r="16" spans="2:11" s="1" customFormat="1" ht="18" customHeight="1">
      <c r="B16" s="39"/>
      <c r="C16" s="40"/>
      <c r="D16" s="40"/>
      <c r="E16" s="33">
        <f>IF('Rekapitulace stavby'!E14="Vyplň údaj","",IF('Rekapitulace stavby'!E14="","",'Rekapitulace stavby'!E14))</f>
      </c>
      <c r="F16" s="40"/>
      <c r="G16" s="40"/>
      <c r="H16" s="40"/>
      <c r="I16" s="111" t="s">
        <v>31</v>
      </c>
      <c r="J16" s="33">
        <f>IF('Rekapitulace stavby'!AN14="Vyplň údaj","",IF('Rekapitulace stavby'!AN14="","",'Rekapitulace stavby'!AN14))</f>
      </c>
      <c r="K16" s="43"/>
    </row>
    <row r="17" spans="2:11" s="1" customFormat="1" ht="6.75" customHeight="1">
      <c r="B17" s="39"/>
      <c r="C17" s="40"/>
      <c r="D17" s="40"/>
      <c r="E17" s="40"/>
      <c r="F17" s="40"/>
      <c r="G17" s="40"/>
      <c r="H17" s="40"/>
      <c r="I17" s="110"/>
      <c r="J17" s="40"/>
      <c r="K17" s="43"/>
    </row>
    <row r="18" spans="2:11" s="1" customFormat="1" ht="14.25" customHeight="1">
      <c r="B18" s="39"/>
      <c r="C18" s="40"/>
      <c r="D18" s="35" t="s">
        <v>34</v>
      </c>
      <c r="E18" s="40"/>
      <c r="F18" s="40"/>
      <c r="G18" s="40"/>
      <c r="H18" s="40"/>
      <c r="I18" s="111" t="s">
        <v>28</v>
      </c>
      <c r="J18" s="33" t="s">
        <v>35</v>
      </c>
      <c r="K18" s="43"/>
    </row>
    <row r="19" spans="2:11" s="1" customFormat="1" ht="18" customHeight="1">
      <c r="B19" s="39"/>
      <c r="C19" s="40"/>
      <c r="D19" s="40"/>
      <c r="E19" s="33" t="s">
        <v>36</v>
      </c>
      <c r="F19" s="40"/>
      <c r="G19" s="40"/>
      <c r="H19" s="40"/>
      <c r="I19" s="111" t="s">
        <v>31</v>
      </c>
      <c r="J19" s="33" t="s">
        <v>37</v>
      </c>
      <c r="K19" s="43"/>
    </row>
    <row r="20" spans="2:11" s="1" customFormat="1" ht="6.75" customHeight="1">
      <c r="B20" s="39"/>
      <c r="C20" s="40"/>
      <c r="D20" s="40"/>
      <c r="E20" s="40"/>
      <c r="F20" s="40"/>
      <c r="G20" s="40"/>
      <c r="H20" s="40"/>
      <c r="I20" s="110"/>
      <c r="J20" s="40"/>
      <c r="K20" s="43"/>
    </row>
    <row r="21" spans="2:11" s="1" customFormat="1" ht="14.25" customHeight="1">
      <c r="B21" s="39"/>
      <c r="C21" s="40"/>
      <c r="D21" s="35" t="s">
        <v>39</v>
      </c>
      <c r="E21" s="40"/>
      <c r="F21" s="40"/>
      <c r="G21" s="40"/>
      <c r="H21" s="40"/>
      <c r="I21" s="110"/>
      <c r="J21" s="40"/>
      <c r="K21" s="43"/>
    </row>
    <row r="22" spans="2:11" s="6" customFormat="1" ht="22.5" customHeight="1">
      <c r="B22" s="113"/>
      <c r="C22" s="114"/>
      <c r="D22" s="114"/>
      <c r="E22" s="352" t="s">
        <v>21</v>
      </c>
      <c r="F22" s="352"/>
      <c r="G22" s="352"/>
      <c r="H22" s="352"/>
      <c r="I22" s="115"/>
      <c r="J22" s="114"/>
      <c r="K22" s="116"/>
    </row>
    <row r="23" spans="2:11" s="1" customFormat="1" ht="6.75" customHeight="1">
      <c r="B23" s="39"/>
      <c r="C23" s="40"/>
      <c r="D23" s="40"/>
      <c r="E23" s="40"/>
      <c r="F23" s="40"/>
      <c r="G23" s="40"/>
      <c r="H23" s="40"/>
      <c r="I23" s="110"/>
      <c r="J23" s="40"/>
      <c r="K23" s="43"/>
    </row>
    <row r="24" spans="2:11" s="1" customFormat="1" ht="6.75" customHeight="1">
      <c r="B24" s="39"/>
      <c r="C24" s="40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4.75" customHeight="1">
      <c r="B25" s="39"/>
      <c r="C25" s="40"/>
      <c r="D25" s="119" t="s">
        <v>40</v>
      </c>
      <c r="E25" s="40"/>
      <c r="F25" s="40"/>
      <c r="G25" s="40"/>
      <c r="H25" s="40"/>
      <c r="I25" s="110"/>
      <c r="J25" s="120">
        <f>ROUND(J82,2)</f>
        <v>0</v>
      </c>
      <c r="K25" s="43"/>
    </row>
    <row r="26" spans="2:11" s="1" customFormat="1" ht="6.75" customHeight="1">
      <c r="B26" s="39"/>
      <c r="C26" s="40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25" customHeight="1">
      <c r="B27" s="39"/>
      <c r="C27" s="40"/>
      <c r="D27" s="40"/>
      <c r="E27" s="40"/>
      <c r="F27" s="44" t="s">
        <v>42</v>
      </c>
      <c r="G27" s="40"/>
      <c r="H27" s="40"/>
      <c r="I27" s="121" t="s">
        <v>41</v>
      </c>
      <c r="J27" s="44" t="s">
        <v>43</v>
      </c>
      <c r="K27" s="43"/>
    </row>
    <row r="28" spans="2:11" s="1" customFormat="1" ht="14.25" customHeight="1">
      <c r="B28" s="39"/>
      <c r="C28" s="40"/>
      <c r="D28" s="47" t="s">
        <v>44</v>
      </c>
      <c r="E28" s="47" t="s">
        <v>45</v>
      </c>
      <c r="F28" s="122">
        <f>ROUND(SUM(BE82:BE187),2)</f>
        <v>0</v>
      </c>
      <c r="G28" s="40"/>
      <c r="H28" s="40"/>
      <c r="I28" s="123">
        <v>0.21</v>
      </c>
      <c r="J28" s="122">
        <f>ROUND(ROUND((SUM(BE82:BE187)),2)*I28,2)</f>
        <v>0</v>
      </c>
      <c r="K28" s="43"/>
    </row>
    <row r="29" spans="2:11" s="1" customFormat="1" ht="14.25" customHeight="1">
      <c r="B29" s="39"/>
      <c r="C29" s="40"/>
      <c r="D29" s="40"/>
      <c r="E29" s="47" t="s">
        <v>46</v>
      </c>
      <c r="F29" s="122">
        <f>ROUND(SUM(BF82:BF187),2)</f>
        <v>0</v>
      </c>
      <c r="G29" s="40"/>
      <c r="H29" s="40"/>
      <c r="I29" s="123">
        <v>0.15</v>
      </c>
      <c r="J29" s="122">
        <f>ROUND(ROUND((SUM(BF82:BF187)),2)*I29,2)</f>
        <v>0</v>
      </c>
      <c r="K29" s="43"/>
    </row>
    <row r="30" spans="2:11" s="1" customFormat="1" ht="14.25" customHeight="1" hidden="1">
      <c r="B30" s="39"/>
      <c r="C30" s="40"/>
      <c r="D30" s="40"/>
      <c r="E30" s="47" t="s">
        <v>47</v>
      </c>
      <c r="F30" s="122">
        <f>ROUND(SUM(BG82:BG187),2)</f>
        <v>0</v>
      </c>
      <c r="G30" s="40"/>
      <c r="H30" s="40"/>
      <c r="I30" s="123">
        <v>0.21</v>
      </c>
      <c r="J30" s="122">
        <v>0</v>
      </c>
      <c r="K30" s="43"/>
    </row>
    <row r="31" spans="2:11" s="1" customFormat="1" ht="14.25" customHeight="1" hidden="1">
      <c r="B31" s="39"/>
      <c r="C31" s="40"/>
      <c r="D31" s="40"/>
      <c r="E31" s="47" t="s">
        <v>48</v>
      </c>
      <c r="F31" s="122">
        <f>ROUND(SUM(BH82:BH187),2)</f>
        <v>0</v>
      </c>
      <c r="G31" s="40"/>
      <c r="H31" s="40"/>
      <c r="I31" s="123">
        <v>0.15</v>
      </c>
      <c r="J31" s="122"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49</v>
      </c>
      <c r="F32" s="122">
        <f>ROUND(SUM(BI82:BI187),2)</f>
        <v>0</v>
      </c>
      <c r="G32" s="40"/>
      <c r="H32" s="40"/>
      <c r="I32" s="123">
        <v>0</v>
      </c>
      <c r="J32" s="122">
        <v>0</v>
      </c>
      <c r="K32" s="43"/>
    </row>
    <row r="33" spans="2:11" s="1" customFormat="1" ht="6.75" customHeight="1">
      <c r="B33" s="39"/>
      <c r="C33" s="40"/>
      <c r="D33" s="40"/>
      <c r="E33" s="40"/>
      <c r="F33" s="40"/>
      <c r="G33" s="40"/>
      <c r="H33" s="40"/>
      <c r="I33" s="110"/>
      <c r="J33" s="40"/>
      <c r="K33" s="43"/>
    </row>
    <row r="34" spans="2:11" s="1" customFormat="1" ht="24.75" customHeight="1">
      <c r="B34" s="39"/>
      <c r="C34" s="49"/>
      <c r="D34" s="50" t="s">
        <v>50</v>
      </c>
      <c r="E34" s="51"/>
      <c r="F34" s="51"/>
      <c r="G34" s="124" t="s">
        <v>51</v>
      </c>
      <c r="H34" s="52" t="s">
        <v>52</v>
      </c>
      <c r="I34" s="125"/>
      <c r="J34" s="126">
        <f>SUM(J25:J32)</f>
        <v>0</v>
      </c>
      <c r="K34" s="127"/>
    </row>
    <row r="35" spans="2:11" s="1" customFormat="1" ht="14.25" customHeight="1">
      <c r="B35" s="54"/>
      <c r="C35" s="55"/>
      <c r="D35" s="55"/>
      <c r="E35" s="55"/>
      <c r="F35" s="55"/>
      <c r="G35" s="55"/>
      <c r="H35" s="55"/>
      <c r="I35" s="128"/>
      <c r="J35" s="55"/>
      <c r="K35" s="56"/>
    </row>
    <row r="39" spans="2:11" s="1" customFormat="1" ht="6.75" customHeight="1">
      <c r="B39" s="129"/>
      <c r="C39" s="130"/>
      <c r="D39" s="130"/>
      <c r="E39" s="130"/>
      <c r="F39" s="130"/>
      <c r="G39" s="130"/>
      <c r="H39" s="130"/>
      <c r="I39" s="131"/>
      <c r="J39" s="130"/>
      <c r="K39" s="132"/>
    </row>
    <row r="40" spans="2:11" s="1" customFormat="1" ht="36.75" customHeight="1">
      <c r="B40" s="39"/>
      <c r="C40" s="28" t="s">
        <v>88</v>
      </c>
      <c r="D40" s="40"/>
      <c r="E40" s="40"/>
      <c r="F40" s="40"/>
      <c r="G40" s="40"/>
      <c r="H40" s="40"/>
      <c r="I40" s="110"/>
      <c r="J40" s="40"/>
      <c r="K40" s="43"/>
    </row>
    <row r="41" spans="2:11" s="1" customFormat="1" ht="6.75" customHeight="1">
      <c r="B41" s="39"/>
      <c r="C41" s="40"/>
      <c r="D41" s="40"/>
      <c r="E41" s="40"/>
      <c r="F41" s="40"/>
      <c r="G41" s="40"/>
      <c r="H41" s="40"/>
      <c r="I41" s="110"/>
      <c r="J41" s="40"/>
      <c r="K41" s="43"/>
    </row>
    <row r="42" spans="2:11" s="1" customFormat="1" ht="14.25" customHeight="1">
      <c r="B42" s="39"/>
      <c r="C42" s="35" t="s">
        <v>18</v>
      </c>
      <c r="D42" s="40"/>
      <c r="E42" s="40"/>
      <c r="F42" s="40"/>
      <c r="G42" s="40"/>
      <c r="H42" s="40"/>
      <c r="I42" s="110"/>
      <c r="J42" s="40"/>
      <c r="K42" s="43"/>
    </row>
    <row r="43" spans="2:11" s="1" customFormat="1" ht="23.25" customHeight="1">
      <c r="B43" s="39"/>
      <c r="C43" s="40"/>
      <c r="D43" s="40"/>
      <c r="E43" s="355" t="str">
        <f>E7</f>
        <v>Oprava střechy HZ Křešice - Děčín XXXI - Křešice č.p.231</v>
      </c>
      <c r="F43" s="356"/>
      <c r="G43" s="356"/>
      <c r="H43" s="356"/>
      <c r="I43" s="110"/>
      <c r="J43" s="40"/>
      <c r="K43" s="43"/>
    </row>
    <row r="44" spans="2:11" s="1" customFormat="1" ht="6.75" customHeight="1">
      <c r="B44" s="39"/>
      <c r="C44" s="40"/>
      <c r="D44" s="40"/>
      <c r="E44" s="40"/>
      <c r="F44" s="40"/>
      <c r="G44" s="40"/>
      <c r="H44" s="40"/>
      <c r="I44" s="110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Děčín XXXI - Křešice č.p.231</v>
      </c>
      <c r="G45" s="40"/>
      <c r="H45" s="40"/>
      <c r="I45" s="111" t="s">
        <v>25</v>
      </c>
      <c r="J45" s="112" t="str">
        <f>IF(J10="","",J10)</f>
        <v>16. 8. 2017</v>
      </c>
      <c r="K45" s="43"/>
    </row>
    <row r="46" spans="2:11" s="1" customFormat="1" ht="6.75" customHeight="1">
      <c r="B46" s="39"/>
      <c r="C46" s="40"/>
      <c r="D46" s="40"/>
      <c r="E46" s="40"/>
      <c r="F46" s="40"/>
      <c r="G46" s="40"/>
      <c r="H46" s="40"/>
      <c r="I46" s="110"/>
      <c r="J46" s="40"/>
      <c r="K46" s="43"/>
    </row>
    <row r="47" spans="2:11" s="1" customFormat="1" ht="15">
      <c r="B47" s="39"/>
      <c r="C47" s="35" t="s">
        <v>27</v>
      </c>
      <c r="D47" s="40"/>
      <c r="E47" s="40"/>
      <c r="F47" s="33" t="str">
        <f>E13</f>
        <v>Statutární město Děčín</v>
      </c>
      <c r="G47" s="40"/>
      <c r="H47" s="40"/>
      <c r="I47" s="111" t="s">
        <v>34</v>
      </c>
      <c r="J47" s="33" t="str">
        <f>E19</f>
        <v>PROJEKT-projekty staveb, Ing. Marcela Bezděková</v>
      </c>
      <c r="K47" s="43"/>
    </row>
    <row r="48" spans="2:11" s="1" customFormat="1" ht="14.25" customHeight="1">
      <c r="B48" s="39"/>
      <c r="C48" s="35" t="s">
        <v>32</v>
      </c>
      <c r="D48" s="40"/>
      <c r="E48" s="40"/>
      <c r="F48" s="33">
        <f>IF(E16="","",E16)</f>
      </c>
      <c r="G48" s="40"/>
      <c r="H48" s="40"/>
      <c r="I48" s="110"/>
      <c r="J48" s="40"/>
      <c r="K48" s="43"/>
    </row>
    <row r="49" spans="2:11" s="1" customFormat="1" ht="9.75" customHeight="1">
      <c r="B49" s="39"/>
      <c r="C49" s="40"/>
      <c r="D49" s="40"/>
      <c r="E49" s="40"/>
      <c r="F49" s="40"/>
      <c r="G49" s="40"/>
      <c r="H49" s="40"/>
      <c r="I49" s="110"/>
      <c r="J49" s="40"/>
      <c r="K49" s="43"/>
    </row>
    <row r="50" spans="2:11" s="1" customFormat="1" ht="29.25" customHeight="1">
      <c r="B50" s="39"/>
      <c r="C50" s="133" t="s">
        <v>89</v>
      </c>
      <c r="D50" s="49"/>
      <c r="E50" s="49"/>
      <c r="F50" s="49"/>
      <c r="G50" s="49"/>
      <c r="H50" s="49"/>
      <c r="I50" s="134"/>
      <c r="J50" s="135" t="s">
        <v>90</v>
      </c>
      <c r="K50" s="53"/>
    </row>
    <row r="51" spans="2:11" s="1" customFormat="1" ht="9.75" customHeight="1">
      <c r="B51" s="39"/>
      <c r="C51" s="40"/>
      <c r="D51" s="40"/>
      <c r="E51" s="40"/>
      <c r="F51" s="40"/>
      <c r="G51" s="40"/>
      <c r="H51" s="40"/>
      <c r="I51" s="110"/>
      <c r="J51" s="40"/>
      <c r="K51" s="43"/>
    </row>
    <row r="52" spans="2:47" s="1" customFormat="1" ht="29.25" customHeight="1">
      <c r="B52" s="39"/>
      <c r="C52" s="136" t="s">
        <v>91</v>
      </c>
      <c r="D52" s="40"/>
      <c r="E52" s="40"/>
      <c r="F52" s="40"/>
      <c r="G52" s="40"/>
      <c r="H52" s="40"/>
      <c r="I52" s="110"/>
      <c r="J52" s="120">
        <f>J82</f>
        <v>0</v>
      </c>
      <c r="K52" s="43"/>
      <c r="AU52" s="22" t="s">
        <v>92</v>
      </c>
    </row>
    <row r="53" spans="2:11" s="7" customFormat="1" ht="24.75" customHeight="1">
      <c r="B53" s="137"/>
      <c r="C53" s="138"/>
      <c r="D53" s="139" t="s">
        <v>93</v>
      </c>
      <c r="E53" s="140"/>
      <c r="F53" s="140"/>
      <c r="G53" s="140"/>
      <c r="H53" s="140"/>
      <c r="I53" s="141"/>
      <c r="J53" s="142">
        <f>J83</f>
        <v>0</v>
      </c>
      <c r="K53" s="143"/>
    </row>
    <row r="54" spans="2:11" s="8" customFormat="1" ht="19.5" customHeight="1">
      <c r="B54" s="144"/>
      <c r="C54" s="145"/>
      <c r="D54" s="146" t="s">
        <v>94</v>
      </c>
      <c r="E54" s="147"/>
      <c r="F54" s="147"/>
      <c r="G54" s="147"/>
      <c r="H54" s="147"/>
      <c r="I54" s="148"/>
      <c r="J54" s="149">
        <f>J84</f>
        <v>0</v>
      </c>
      <c r="K54" s="150"/>
    </row>
    <row r="55" spans="2:11" s="8" customFormat="1" ht="19.5" customHeight="1">
      <c r="B55" s="144"/>
      <c r="C55" s="145"/>
      <c r="D55" s="146" t="s">
        <v>95</v>
      </c>
      <c r="E55" s="147"/>
      <c r="F55" s="147"/>
      <c r="G55" s="147"/>
      <c r="H55" s="147"/>
      <c r="I55" s="148"/>
      <c r="J55" s="149">
        <f>J86</f>
        <v>0</v>
      </c>
      <c r="K55" s="150"/>
    </row>
    <row r="56" spans="2:11" s="8" customFormat="1" ht="19.5" customHeight="1">
      <c r="B56" s="144"/>
      <c r="C56" s="145"/>
      <c r="D56" s="146" t="s">
        <v>96</v>
      </c>
      <c r="E56" s="147"/>
      <c r="F56" s="147"/>
      <c r="G56" s="147"/>
      <c r="H56" s="147"/>
      <c r="I56" s="148"/>
      <c r="J56" s="149">
        <f>J88</f>
        <v>0</v>
      </c>
      <c r="K56" s="150"/>
    </row>
    <row r="57" spans="2:11" s="8" customFormat="1" ht="19.5" customHeight="1">
      <c r="B57" s="144"/>
      <c r="C57" s="145"/>
      <c r="D57" s="146" t="s">
        <v>97</v>
      </c>
      <c r="E57" s="147"/>
      <c r="F57" s="147"/>
      <c r="G57" s="147"/>
      <c r="H57" s="147"/>
      <c r="I57" s="148"/>
      <c r="J57" s="149">
        <f>J94</f>
        <v>0</v>
      </c>
      <c r="K57" s="150"/>
    </row>
    <row r="58" spans="2:11" s="8" customFormat="1" ht="19.5" customHeight="1">
      <c r="B58" s="144"/>
      <c r="C58" s="145"/>
      <c r="D58" s="146" t="s">
        <v>98</v>
      </c>
      <c r="E58" s="147"/>
      <c r="F58" s="147"/>
      <c r="G58" s="147"/>
      <c r="H58" s="147"/>
      <c r="I58" s="148"/>
      <c r="J58" s="149">
        <f>J114</f>
        <v>0</v>
      </c>
      <c r="K58" s="150"/>
    </row>
    <row r="59" spans="2:11" s="8" customFormat="1" ht="19.5" customHeight="1">
      <c r="B59" s="144"/>
      <c r="C59" s="145"/>
      <c r="D59" s="146" t="s">
        <v>99</v>
      </c>
      <c r="E59" s="147"/>
      <c r="F59" s="147"/>
      <c r="G59" s="147"/>
      <c r="H59" s="147"/>
      <c r="I59" s="148"/>
      <c r="J59" s="149">
        <f>J124</f>
        <v>0</v>
      </c>
      <c r="K59" s="150"/>
    </row>
    <row r="60" spans="2:11" s="7" customFormat="1" ht="24.75" customHeight="1">
      <c r="B60" s="137"/>
      <c r="C60" s="138"/>
      <c r="D60" s="139" t="s">
        <v>100</v>
      </c>
      <c r="E60" s="140"/>
      <c r="F60" s="140"/>
      <c r="G60" s="140"/>
      <c r="H60" s="140"/>
      <c r="I60" s="141"/>
      <c r="J60" s="142">
        <f>J126</f>
        <v>0</v>
      </c>
      <c r="K60" s="143"/>
    </row>
    <row r="61" spans="2:11" s="8" customFormat="1" ht="19.5" customHeight="1">
      <c r="B61" s="144"/>
      <c r="C61" s="145"/>
      <c r="D61" s="146" t="s">
        <v>101</v>
      </c>
      <c r="E61" s="147"/>
      <c r="F61" s="147"/>
      <c r="G61" s="147"/>
      <c r="H61" s="147"/>
      <c r="I61" s="148"/>
      <c r="J61" s="149">
        <f>J127</f>
        <v>0</v>
      </c>
      <c r="K61" s="150"/>
    </row>
    <row r="62" spans="2:11" s="8" customFormat="1" ht="19.5" customHeight="1">
      <c r="B62" s="144"/>
      <c r="C62" s="145"/>
      <c r="D62" s="146" t="s">
        <v>102</v>
      </c>
      <c r="E62" s="147"/>
      <c r="F62" s="147"/>
      <c r="G62" s="147"/>
      <c r="H62" s="147"/>
      <c r="I62" s="148"/>
      <c r="J62" s="149">
        <f>J154</f>
        <v>0</v>
      </c>
      <c r="K62" s="150"/>
    </row>
    <row r="63" spans="2:11" s="8" customFormat="1" ht="19.5" customHeight="1">
      <c r="B63" s="144"/>
      <c r="C63" s="145"/>
      <c r="D63" s="146" t="s">
        <v>103</v>
      </c>
      <c r="E63" s="147"/>
      <c r="F63" s="147"/>
      <c r="G63" s="147"/>
      <c r="H63" s="147"/>
      <c r="I63" s="148"/>
      <c r="J63" s="149">
        <f>J165</f>
        <v>0</v>
      </c>
      <c r="K63" s="150"/>
    </row>
    <row r="64" spans="2:11" s="8" customFormat="1" ht="19.5" customHeight="1">
      <c r="B64" s="144"/>
      <c r="C64" s="145"/>
      <c r="D64" s="146" t="s">
        <v>104</v>
      </c>
      <c r="E64" s="147"/>
      <c r="F64" s="147"/>
      <c r="G64" s="147"/>
      <c r="H64" s="147"/>
      <c r="I64" s="148"/>
      <c r="J64" s="149">
        <f>J186</f>
        <v>0</v>
      </c>
      <c r="K64" s="150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10"/>
      <c r="J65" s="40"/>
      <c r="K65" s="43"/>
    </row>
    <row r="66" spans="2:11" s="1" customFormat="1" ht="6.75" customHeight="1">
      <c r="B66" s="54"/>
      <c r="C66" s="55"/>
      <c r="D66" s="55"/>
      <c r="E66" s="55"/>
      <c r="F66" s="55"/>
      <c r="G66" s="55"/>
      <c r="H66" s="55"/>
      <c r="I66" s="128"/>
      <c r="J66" s="55"/>
      <c r="K66" s="56"/>
    </row>
    <row r="70" spans="2:12" s="1" customFormat="1" ht="6.75" customHeight="1">
      <c r="B70" s="57"/>
      <c r="C70" s="58"/>
      <c r="D70" s="58"/>
      <c r="E70" s="58"/>
      <c r="F70" s="58"/>
      <c r="G70" s="58"/>
      <c r="H70" s="58"/>
      <c r="I70" s="131"/>
      <c r="J70" s="58"/>
      <c r="K70" s="58"/>
      <c r="L70" s="59"/>
    </row>
    <row r="71" spans="2:12" s="1" customFormat="1" ht="36.75" customHeight="1">
      <c r="B71" s="39"/>
      <c r="C71" s="60" t="s">
        <v>105</v>
      </c>
      <c r="D71" s="61"/>
      <c r="E71" s="61"/>
      <c r="F71" s="61"/>
      <c r="G71" s="61"/>
      <c r="H71" s="61"/>
      <c r="I71" s="151"/>
      <c r="J71" s="61"/>
      <c r="K71" s="61"/>
      <c r="L71" s="59"/>
    </row>
    <row r="72" spans="2:12" s="1" customFormat="1" ht="6.75" customHeight="1">
      <c r="B72" s="39"/>
      <c r="C72" s="61"/>
      <c r="D72" s="61"/>
      <c r="E72" s="61"/>
      <c r="F72" s="61"/>
      <c r="G72" s="61"/>
      <c r="H72" s="61"/>
      <c r="I72" s="151"/>
      <c r="J72" s="61"/>
      <c r="K72" s="61"/>
      <c r="L72" s="59"/>
    </row>
    <row r="73" spans="2:12" s="1" customFormat="1" ht="14.25" customHeight="1">
      <c r="B73" s="39"/>
      <c r="C73" s="63" t="s">
        <v>18</v>
      </c>
      <c r="D73" s="61"/>
      <c r="E73" s="61"/>
      <c r="F73" s="61"/>
      <c r="G73" s="61"/>
      <c r="H73" s="61"/>
      <c r="I73" s="151"/>
      <c r="J73" s="61"/>
      <c r="K73" s="61"/>
      <c r="L73" s="59"/>
    </row>
    <row r="74" spans="2:12" s="1" customFormat="1" ht="23.25" customHeight="1">
      <c r="B74" s="39"/>
      <c r="C74" s="61"/>
      <c r="D74" s="61"/>
      <c r="E74" s="321" t="str">
        <f>E7</f>
        <v>Oprava střechy HZ Křešice - Děčín XXXI - Křešice č.p.231</v>
      </c>
      <c r="F74" s="353"/>
      <c r="G74" s="353"/>
      <c r="H74" s="353"/>
      <c r="I74" s="151"/>
      <c r="J74" s="61"/>
      <c r="K74" s="61"/>
      <c r="L74" s="59"/>
    </row>
    <row r="75" spans="2:12" s="1" customFormat="1" ht="6.75" customHeight="1">
      <c r="B75" s="39"/>
      <c r="C75" s="61"/>
      <c r="D75" s="61"/>
      <c r="E75" s="61"/>
      <c r="F75" s="61"/>
      <c r="G75" s="61"/>
      <c r="H75" s="61"/>
      <c r="I75" s="151"/>
      <c r="J75" s="61"/>
      <c r="K75" s="61"/>
      <c r="L75" s="59"/>
    </row>
    <row r="76" spans="2:12" s="1" customFormat="1" ht="18" customHeight="1">
      <c r="B76" s="39"/>
      <c r="C76" s="63" t="s">
        <v>23</v>
      </c>
      <c r="D76" s="61"/>
      <c r="E76" s="61"/>
      <c r="F76" s="152" t="str">
        <f>F10</f>
        <v>Děčín XXXI - Křešice č.p.231</v>
      </c>
      <c r="G76" s="61"/>
      <c r="H76" s="61"/>
      <c r="I76" s="153" t="s">
        <v>25</v>
      </c>
      <c r="J76" s="71" t="str">
        <f>IF(J10="","",J10)</f>
        <v>16. 8. 2017</v>
      </c>
      <c r="K76" s="61"/>
      <c r="L76" s="59"/>
    </row>
    <row r="77" spans="2:12" s="1" customFormat="1" ht="6.75" customHeight="1">
      <c r="B77" s="39"/>
      <c r="C77" s="61"/>
      <c r="D77" s="61"/>
      <c r="E77" s="61"/>
      <c r="F77" s="61"/>
      <c r="G77" s="61"/>
      <c r="H77" s="61"/>
      <c r="I77" s="151"/>
      <c r="J77" s="61"/>
      <c r="K77" s="61"/>
      <c r="L77" s="59"/>
    </row>
    <row r="78" spans="2:12" s="1" customFormat="1" ht="15">
      <c r="B78" s="39"/>
      <c r="C78" s="63" t="s">
        <v>27</v>
      </c>
      <c r="D78" s="61"/>
      <c r="E78" s="61"/>
      <c r="F78" s="152" t="str">
        <f>E13</f>
        <v>Statutární město Děčín</v>
      </c>
      <c r="G78" s="61"/>
      <c r="H78" s="61"/>
      <c r="I78" s="153" t="s">
        <v>34</v>
      </c>
      <c r="J78" s="152" t="str">
        <f>E19</f>
        <v>PROJEKT-projekty staveb, Ing. Marcela Bezděková</v>
      </c>
      <c r="K78" s="61"/>
      <c r="L78" s="59"/>
    </row>
    <row r="79" spans="2:12" s="1" customFormat="1" ht="14.25" customHeight="1">
      <c r="B79" s="39"/>
      <c r="C79" s="63" t="s">
        <v>32</v>
      </c>
      <c r="D79" s="61"/>
      <c r="E79" s="61"/>
      <c r="F79" s="152">
        <f>IF(E16="","",E16)</f>
      </c>
      <c r="G79" s="61"/>
      <c r="H79" s="61"/>
      <c r="I79" s="151"/>
      <c r="J79" s="61"/>
      <c r="K79" s="61"/>
      <c r="L79" s="59"/>
    </row>
    <row r="80" spans="2:12" s="1" customFormat="1" ht="9.75" customHeight="1">
      <c r="B80" s="39"/>
      <c r="C80" s="61"/>
      <c r="D80" s="61"/>
      <c r="E80" s="61"/>
      <c r="F80" s="61"/>
      <c r="G80" s="61"/>
      <c r="H80" s="61"/>
      <c r="I80" s="151"/>
      <c r="J80" s="61"/>
      <c r="K80" s="61"/>
      <c r="L80" s="59"/>
    </row>
    <row r="81" spans="2:20" s="9" customFormat="1" ht="29.25" customHeight="1">
      <c r="B81" s="154"/>
      <c r="C81" s="155" t="s">
        <v>106</v>
      </c>
      <c r="D81" s="156" t="s">
        <v>59</v>
      </c>
      <c r="E81" s="156" t="s">
        <v>55</v>
      </c>
      <c r="F81" s="156" t="s">
        <v>107</v>
      </c>
      <c r="G81" s="156" t="s">
        <v>108</v>
      </c>
      <c r="H81" s="156" t="s">
        <v>109</v>
      </c>
      <c r="I81" s="157" t="s">
        <v>110</v>
      </c>
      <c r="J81" s="156" t="s">
        <v>90</v>
      </c>
      <c r="K81" s="158" t="s">
        <v>111</v>
      </c>
      <c r="L81" s="159"/>
      <c r="M81" s="78" t="s">
        <v>112</v>
      </c>
      <c r="N81" s="79" t="s">
        <v>44</v>
      </c>
      <c r="O81" s="79" t="s">
        <v>113</v>
      </c>
      <c r="P81" s="79" t="s">
        <v>114</v>
      </c>
      <c r="Q81" s="79" t="s">
        <v>115</v>
      </c>
      <c r="R81" s="79" t="s">
        <v>116</v>
      </c>
      <c r="S81" s="79" t="s">
        <v>117</v>
      </c>
      <c r="T81" s="80" t="s">
        <v>118</v>
      </c>
    </row>
    <row r="82" spans="2:63" s="1" customFormat="1" ht="29.25" customHeight="1">
      <c r="B82" s="39"/>
      <c r="C82" s="84" t="s">
        <v>91</v>
      </c>
      <c r="D82" s="61"/>
      <c r="E82" s="61"/>
      <c r="F82" s="61"/>
      <c r="G82" s="61"/>
      <c r="H82" s="61"/>
      <c r="I82" s="151"/>
      <c r="J82" s="160">
        <f>BK82</f>
        <v>0</v>
      </c>
      <c r="K82" s="61"/>
      <c r="L82" s="59"/>
      <c r="M82" s="81"/>
      <c r="N82" s="82"/>
      <c r="O82" s="82"/>
      <c r="P82" s="161">
        <f>P83+P126</f>
        <v>0</v>
      </c>
      <c r="Q82" s="82"/>
      <c r="R82" s="161">
        <f>R83+R126</f>
        <v>4.67881045</v>
      </c>
      <c r="S82" s="82"/>
      <c r="T82" s="162">
        <f>T83+T126</f>
        <v>4.618364999999998</v>
      </c>
      <c r="AT82" s="22" t="s">
        <v>73</v>
      </c>
      <c r="AU82" s="22" t="s">
        <v>92</v>
      </c>
      <c r="BK82" s="163">
        <f>BK83+BK126</f>
        <v>0</v>
      </c>
    </row>
    <row r="83" spans="2:63" s="10" customFormat="1" ht="36.75" customHeight="1">
      <c r="B83" s="164"/>
      <c r="C83" s="165"/>
      <c r="D83" s="166" t="s">
        <v>73</v>
      </c>
      <c r="E83" s="167" t="s">
        <v>119</v>
      </c>
      <c r="F83" s="167" t="s">
        <v>120</v>
      </c>
      <c r="G83" s="165"/>
      <c r="H83" s="165"/>
      <c r="I83" s="168"/>
      <c r="J83" s="169">
        <f>BK83</f>
        <v>0</v>
      </c>
      <c r="K83" s="165"/>
      <c r="L83" s="170"/>
      <c r="M83" s="171"/>
      <c r="N83" s="172"/>
      <c r="O83" s="172"/>
      <c r="P83" s="173">
        <f>P84+P86+P88+P94+P114+P124</f>
        <v>0</v>
      </c>
      <c r="Q83" s="172"/>
      <c r="R83" s="173">
        <f>R84+R86+R88+R94+R114+R124</f>
        <v>0.7938</v>
      </c>
      <c r="S83" s="172"/>
      <c r="T83" s="174">
        <f>T84+T86+T88+T94+T114+T124</f>
        <v>4.618364999999998</v>
      </c>
      <c r="AR83" s="175" t="s">
        <v>79</v>
      </c>
      <c r="AT83" s="176" t="s">
        <v>73</v>
      </c>
      <c r="AU83" s="176" t="s">
        <v>74</v>
      </c>
      <c r="AY83" s="175" t="s">
        <v>121</v>
      </c>
      <c r="BK83" s="177">
        <f>BK84+BK86+BK88+BK94+BK114+BK124</f>
        <v>0</v>
      </c>
    </row>
    <row r="84" spans="2:63" s="10" customFormat="1" ht="19.5" customHeight="1">
      <c r="B84" s="164"/>
      <c r="C84" s="165"/>
      <c r="D84" s="178" t="s">
        <v>73</v>
      </c>
      <c r="E84" s="179" t="s">
        <v>122</v>
      </c>
      <c r="F84" s="179" t="s">
        <v>123</v>
      </c>
      <c r="G84" s="165"/>
      <c r="H84" s="165"/>
      <c r="I84" s="168"/>
      <c r="J84" s="180">
        <f>BK84</f>
        <v>0</v>
      </c>
      <c r="K84" s="165"/>
      <c r="L84" s="170"/>
      <c r="M84" s="171"/>
      <c r="N84" s="172"/>
      <c r="O84" s="172"/>
      <c r="P84" s="173">
        <f>P85</f>
        <v>0</v>
      </c>
      <c r="Q84" s="172"/>
      <c r="R84" s="173">
        <f>R85</f>
        <v>0.7938</v>
      </c>
      <c r="S84" s="172"/>
      <c r="T84" s="174">
        <f>T85</f>
        <v>0</v>
      </c>
      <c r="AR84" s="175" t="s">
        <v>79</v>
      </c>
      <c r="AT84" s="176" t="s">
        <v>73</v>
      </c>
      <c r="AU84" s="176" t="s">
        <v>79</v>
      </c>
      <c r="AY84" s="175" t="s">
        <v>121</v>
      </c>
      <c r="BK84" s="177">
        <f>BK85</f>
        <v>0</v>
      </c>
    </row>
    <row r="85" spans="2:65" s="1" customFormat="1" ht="22.5" customHeight="1">
      <c r="B85" s="39"/>
      <c r="C85" s="181" t="s">
        <v>79</v>
      </c>
      <c r="D85" s="181" t="s">
        <v>124</v>
      </c>
      <c r="E85" s="182" t="s">
        <v>125</v>
      </c>
      <c r="F85" s="183" t="s">
        <v>126</v>
      </c>
      <c r="G85" s="184" t="s">
        <v>127</v>
      </c>
      <c r="H85" s="185">
        <v>12.6</v>
      </c>
      <c r="I85" s="186"/>
      <c r="J85" s="187">
        <f>ROUND(I85*H85,2)</f>
        <v>0</v>
      </c>
      <c r="K85" s="183" t="s">
        <v>128</v>
      </c>
      <c r="L85" s="59"/>
      <c r="M85" s="188" t="s">
        <v>21</v>
      </c>
      <c r="N85" s="189" t="s">
        <v>45</v>
      </c>
      <c r="O85" s="40"/>
      <c r="P85" s="190">
        <f>O85*H85</f>
        <v>0</v>
      </c>
      <c r="Q85" s="190">
        <v>0.063</v>
      </c>
      <c r="R85" s="190">
        <f>Q85*H85</f>
        <v>0.7938</v>
      </c>
      <c r="S85" s="190">
        <v>0</v>
      </c>
      <c r="T85" s="191">
        <f>S85*H85</f>
        <v>0</v>
      </c>
      <c r="AR85" s="22" t="s">
        <v>129</v>
      </c>
      <c r="AT85" s="22" t="s">
        <v>124</v>
      </c>
      <c r="AU85" s="22" t="s">
        <v>86</v>
      </c>
      <c r="AY85" s="22" t="s">
        <v>121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22" t="s">
        <v>79</v>
      </c>
      <c r="BK85" s="192">
        <f>ROUND(I85*H85,2)</f>
        <v>0</v>
      </c>
      <c r="BL85" s="22" t="s">
        <v>129</v>
      </c>
      <c r="BM85" s="22" t="s">
        <v>130</v>
      </c>
    </row>
    <row r="86" spans="2:63" s="10" customFormat="1" ht="29.25" customHeight="1">
      <c r="B86" s="164"/>
      <c r="C86" s="165"/>
      <c r="D86" s="178" t="s">
        <v>73</v>
      </c>
      <c r="E86" s="179" t="s">
        <v>131</v>
      </c>
      <c r="F86" s="179" t="s">
        <v>132</v>
      </c>
      <c r="G86" s="165"/>
      <c r="H86" s="165"/>
      <c r="I86" s="168"/>
      <c r="J86" s="180">
        <f>BK86</f>
        <v>0</v>
      </c>
      <c r="K86" s="165"/>
      <c r="L86" s="170"/>
      <c r="M86" s="171"/>
      <c r="N86" s="172"/>
      <c r="O86" s="172"/>
      <c r="P86" s="173">
        <f>P87</f>
        <v>0</v>
      </c>
      <c r="Q86" s="172"/>
      <c r="R86" s="173">
        <f>R87</f>
        <v>0</v>
      </c>
      <c r="S86" s="172"/>
      <c r="T86" s="174">
        <f>T87</f>
        <v>0</v>
      </c>
      <c r="AR86" s="175" t="s">
        <v>79</v>
      </c>
      <c r="AT86" s="176" t="s">
        <v>73</v>
      </c>
      <c r="AU86" s="176" t="s">
        <v>79</v>
      </c>
      <c r="AY86" s="175" t="s">
        <v>121</v>
      </c>
      <c r="BK86" s="177">
        <f>BK87</f>
        <v>0</v>
      </c>
    </row>
    <row r="87" spans="2:65" s="1" customFormat="1" ht="22.5" customHeight="1">
      <c r="B87" s="39"/>
      <c r="C87" s="181" t="s">
        <v>86</v>
      </c>
      <c r="D87" s="181" t="s">
        <v>124</v>
      </c>
      <c r="E87" s="182" t="s">
        <v>133</v>
      </c>
      <c r="F87" s="183" t="s">
        <v>134</v>
      </c>
      <c r="G87" s="184" t="s">
        <v>135</v>
      </c>
      <c r="H87" s="185">
        <v>1</v>
      </c>
      <c r="I87" s="186"/>
      <c r="J87" s="187">
        <f>ROUND(I87*H87,2)</f>
        <v>0</v>
      </c>
      <c r="K87" s="183" t="s">
        <v>21</v>
      </c>
      <c r="L87" s="59"/>
      <c r="M87" s="188" t="s">
        <v>21</v>
      </c>
      <c r="N87" s="189" t="s">
        <v>45</v>
      </c>
      <c r="O87" s="40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22" t="s">
        <v>129</v>
      </c>
      <c r="AT87" s="22" t="s">
        <v>124</v>
      </c>
      <c r="AU87" s="22" t="s">
        <v>86</v>
      </c>
      <c r="AY87" s="22" t="s">
        <v>121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2" t="s">
        <v>79</v>
      </c>
      <c r="BK87" s="192">
        <f>ROUND(I87*H87,2)</f>
        <v>0</v>
      </c>
      <c r="BL87" s="22" t="s">
        <v>129</v>
      </c>
      <c r="BM87" s="22" t="s">
        <v>136</v>
      </c>
    </row>
    <row r="88" spans="2:63" s="10" customFormat="1" ht="29.25" customHeight="1">
      <c r="B88" s="164"/>
      <c r="C88" s="165"/>
      <c r="D88" s="178" t="s">
        <v>73</v>
      </c>
      <c r="E88" s="179" t="s">
        <v>137</v>
      </c>
      <c r="F88" s="179" t="s">
        <v>138</v>
      </c>
      <c r="G88" s="165"/>
      <c r="H88" s="165"/>
      <c r="I88" s="168"/>
      <c r="J88" s="180">
        <f>BK88</f>
        <v>0</v>
      </c>
      <c r="K88" s="165"/>
      <c r="L88" s="170"/>
      <c r="M88" s="171"/>
      <c r="N88" s="172"/>
      <c r="O88" s="172"/>
      <c r="P88" s="173">
        <f>SUM(P89:P93)</f>
        <v>0</v>
      </c>
      <c r="Q88" s="172"/>
      <c r="R88" s="173">
        <f>SUM(R89:R93)</f>
        <v>0</v>
      </c>
      <c r="S88" s="172"/>
      <c r="T88" s="174">
        <f>SUM(T89:T93)</f>
        <v>0</v>
      </c>
      <c r="AR88" s="175" t="s">
        <v>79</v>
      </c>
      <c r="AT88" s="176" t="s">
        <v>73</v>
      </c>
      <c r="AU88" s="176" t="s">
        <v>79</v>
      </c>
      <c r="AY88" s="175" t="s">
        <v>121</v>
      </c>
      <c r="BK88" s="177">
        <f>SUM(BK89:BK93)</f>
        <v>0</v>
      </c>
    </row>
    <row r="89" spans="2:65" s="1" customFormat="1" ht="22.5" customHeight="1">
      <c r="B89" s="39"/>
      <c r="C89" s="181" t="s">
        <v>139</v>
      </c>
      <c r="D89" s="181" t="s">
        <v>124</v>
      </c>
      <c r="E89" s="182" t="s">
        <v>140</v>
      </c>
      <c r="F89" s="183" t="s">
        <v>141</v>
      </c>
      <c r="G89" s="184" t="s">
        <v>127</v>
      </c>
      <c r="H89" s="185">
        <v>70</v>
      </c>
      <c r="I89" s="186"/>
      <c r="J89" s="187">
        <f>ROUND(I89*H89,2)</f>
        <v>0</v>
      </c>
      <c r="K89" s="183" t="s">
        <v>128</v>
      </c>
      <c r="L89" s="59"/>
      <c r="M89" s="188" t="s">
        <v>21</v>
      </c>
      <c r="N89" s="189" t="s">
        <v>45</v>
      </c>
      <c r="O89" s="40"/>
      <c r="P89" s="190">
        <f>O89*H89</f>
        <v>0</v>
      </c>
      <c r="Q89" s="190">
        <v>0</v>
      </c>
      <c r="R89" s="190">
        <f>Q89*H89</f>
        <v>0</v>
      </c>
      <c r="S89" s="190">
        <v>0</v>
      </c>
      <c r="T89" s="191">
        <f>S89*H89</f>
        <v>0</v>
      </c>
      <c r="AR89" s="22" t="s">
        <v>129</v>
      </c>
      <c r="AT89" s="22" t="s">
        <v>124</v>
      </c>
      <c r="AU89" s="22" t="s">
        <v>86</v>
      </c>
      <c r="AY89" s="22" t="s">
        <v>121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22" t="s">
        <v>79</v>
      </c>
      <c r="BK89" s="192">
        <f>ROUND(I89*H89,2)</f>
        <v>0</v>
      </c>
      <c r="BL89" s="22" t="s">
        <v>129</v>
      </c>
      <c r="BM89" s="22" t="s">
        <v>142</v>
      </c>
    </row>
    <row r="90" spans="2:51" s="11" customFormat="1" ht="13.5">
      <c r="B90" s="193"/>
      <c r="C90" s="194"/>
      <c r="D90" s="195" t="s">
        <v>143</v>
      </c>
      <c r="E90" s="196" t="s">
        <v>21</v>
      </c>
      <c r="F90" s="197" t="s">
        <v>144</v>
      </c>
      <c r="G90" s="194"/>
      <c r="H90" s="198">
        <v>70</v>
      </c>
      <c r="I90" s="199"/>
      <c r="J90" s="194"/>
      <c r="K90" s="194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143</v>
      </c>
      <c r="AU90" s="204" t="s">
        <v>86</v>
      </c>
      <c r="AV90" s="11" t="s">
        <v>86</v>
      </c>
      <c r="AW90" s="11" t="s">
        <v>38</v>
      </c>
      <c r="AX90" s="11" t="s">
        <v>79</v>
      </c>
      <c r="AY90" s="204" t="s">
        <v>121</v>
      </c>
    </row>
    <row r="91" spans="2:65" s="1" customFormat="1" ht="31.5" customHeight="1">
      <c r="B91" s="39"/>
      <c r="C91" s="181" t="s">
        <v>129</v>
      </c>
      <c r="D91" s="181" t="s">
        <v>124</v>
      </c>
      <c r="E91" s="182" t="s">
        <v>145</v>
      </c>
      <c r="F91" s="183" t="s">
        <v>146</v>
      </c>
      <c r="G91" s="184" t="s">
        <v>127</v>
      </c>
      <c r="H91" s="185">
        <v>2100</v>
      </c>
      <c r="I91" s="186"/>
      <c r="J91" s="187">
        <f>ROUND(I91*H91,2)</f>
        <v>0</v>
      </c>
      <c r="K91" s="183" t="s">
        <v>128</v>
      </c>
      <c r="L91" s="59"/>
      <c r="M91" s="188" t="s">
        <v>21</v>
      </c>
      <c r="N91" s="189" t="s">
        <v>45</v>
      </c>
      <c r="O91" s="40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22" t="s">
        <v>129</v>
      </c>
      <c r="AT91" s="22" t="s">
        <v>124</v>
      </c>
      <c r="AU91" s="22" t="s">
        <v>86</v>
      </c>
      <c r="AY91" s="22" t="s">
        <v>121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22" t="s">
        <v>79</v>
      </c>
      <c r="BK91" s="192">
        <f>ROUND(I91*H91,2)</f>
        <v>0</v>
      </c>
      <c r="BL91" s="22" t="s">
        <v>129</v>
      </c>
      <c r="BM91" s="22" t="s">
        <v>147</v>
      </c>
    </row>
    <row r="92" spans="2:51" s="11" customFormat="1" ht="13.5">
      <c r="B92" s="193"/>
      <c r="C92" s="194"/>
      <c r="D92" s="195" t="s">
        <v>143</v>
      </c>
      <c r="E92" s="194"/>
      <c r="F92" s="197" t="s">
        <v>148</v>
      </c>
      <c r="G92" s="194"/>
      <c r="H92" s="198">
        <v>2100</v>
      </c>
      <c r="I92" s="199"/>
      <c r="J92" s="194"/>
      <c r="K92" s="194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143</v>
      </c>
      <c r="AU92" s="204" t="s">
        <v>86</v>
      </c>
      <c r="AV92" s="11" t="s">
        <v>86</v>
      </c>
      <c r="AW92" s="11" t="s">
        <v>6</v>
      </c>
      <c r="AX92" s="11" t="s">
        <v>79</v>
      </c>
      <c r="AY92" s="204" t="s">
        <v>121</v>
      </c>
    </row>
    <row r="93" spans="2:65" s="1" customFormat="1" ht="22.5" customHeight="1">
      <c r="B93" s="39"/>
      <c r="C93" s="181" t="s">
        <v>149</v>
      </c>
      <c r="D93" s="181" t="s">
        <v>124</v>
      </c>
      <c r="E93" s="182" t="s">
        <v>150</v>
      </c>
      <c r="F93" s="183" t="s">
        <v>151</v>
      </c>
      <c r="G93" s="184" t="s">
        <v>127</v>
      </c>
      <c r="H93" s="185">
        <v>70</v>
      </c>
      <c r="I93" s="186"/>
      <c r="J93" s="187">
        <f>ROUND(I93*H93,2)</f>
        <v>0</v>
      </c>
      <c r="K93" s="183" t="s">
        <v>128</v>
      </c>
      <c r="L93" s="59"/>
      <c r="M93" s="188" t="s">
        <v>21</v>
      </c>
      <c r="N93" s="189" t="s">
        <v>45</v>
      </c>
      <c r="O93" s="40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22" t="s">
        <v>129</v>
      </c>
      <c r="AT93" s="22" t="s">
        <v>124</v>
      </c>
      <c r="AU93" s="22" t="s">
        <v>86</v>
      </c>
      <c r="AY93" s="22" t="s">
        <v>121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2" t="s">
        <v>79</v>
      </c>
      <c r="BK93" s="192">
        <f>ROUND(I93*H93,2)</f>
        <v>0</v>
      </c>
      <c r="BL93" s="22" t="s">
        <v>129</v>
      </c>
      <c r="BM93" s="22" t="s">
        <v>152</v>
      </c>
    </row>
    <row r="94" spans="2:63" s="10" customFormat="1" ht="29.25" customHeight="1">
      <c r="B94" s="164"/>
      <c r="C94" s="165"/>
      <c r="D94" s="178" t="s">
        <v>73</v>
      </c>
      <c r="E94" s="179" t="s">
        <v>153</v>
      </c>
      <c r="F94" s="179" t="s">
        <v>154</v>
      </c>
      <c r="G94" s="165"/>
      <c r="H94" s="165"/>
      <c r="I94" s="168"/>
      <c r="J94" s="180">
        <f>BK94</f>
        <v>0</v>
      </c>
      <c r="K94" s="165"/>
      <c r="L94" s="170"/>
      <c r="M94" s="171"/>
      <c r="N94" s="172"/>
      <c r="O94" s="172"/>
      <c r="P94" s="173">
        <f>SUM(P95:P113)</f>
        <v>0</v>
      </c>
      <c r="Q94" s="172"/>
      <c r="R94" s="173">
        <f>SUM(R95:R113)</f>
        <v>0</v>
      </c>
      <c r="S94" s="172"/>
      <c r="T94" s="174">
        <f>SUM(T95:T113)</f>
        <v>4.618364999999998</v>
      </c>
      <c r="AR94" s="175" t="s">
        <v>79</v>
      </c>
      <c r="AT94" s="176" t="s">
        <v>73</v>
      </c>
      <c r="AU94" s="176" t="s">
        <v>79</v>
      </c>
      <c r="AY94" s="175" t="s">
        <v>121</v>
      </c>
      <c r="BK94" s="177">
        <f>SUM(BK95:BK113)</f>
        <v>0</v>
      </c>
    </row>
    <row r="95" spans="2:65" s="1" customFormat="1" ht="22.5" customHeight="1">
      <c r="B95" s="39"/>
      <c r="C95" s="181" t="s">
        <v>122</v>
      </c>
      <c r="D95" s="181" t="s">
        <v>124</v>
      </c>
      <c r="E95" s="182" t="s">
        <v>155</v>
      </c>
      <c r="F95" s="183" t="s">
        <v>156</v>
      </c>
      <c r="G95" s="184" t="s">
        <v>127</v>
      </c>
      <c r="H95" s="185">
        <v>148</v>
      </c>
      <c r="I95" s="186"/>
      <c r="J95" s="187">
        <f>ROUND(I95*H95,2)</f>
        <v>0</v>
      </c>
      <c r="K95" s="183" t="s">
        <v>128</v>
      </c>
      <c r="L95" s="59"/>
      <c r="M95" s="188" t="s">
        <v>21</v>
      </c>
      <c r="N95" s="189" t="s">
        <v>45</v>
      </c>
      <c r="O95" s="40"/>
      <c r="P95" s="190">
        <f>O95*H95</f>
        <v>0</v>
      </c>
      <c r="Q95" s="190">
        <v>0</v>
      </c>
      <c r="R95" s="190">
        <f>Q95*H95</f>
        <v>0</v>
      </c>
      <c r="S95" s="190">
        <v>0.014</v>
      </c>
      <c r="T95" s="191">
        <f>S95*H95</f>
        <v>2.072</v>
      </c>
      <c r="AR95" s="22" t="s">
        <v>129</v>
      </c>
      <c r="AT95" s="22" t="s">
        <v>124</v>
      </c>
      <c r="AU95" s="22" t="s">
        <v>86</v>
      </c>
      <c r="AY95" s="22" t="s">
        <v>121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2" t="s">
        <v>79</v>
      </c>
      <c r="BK95" s="192">
        <f>ROUND(I95*H95,2)</f>
        <v>0</v>
      </c>
      <c r="BL95" s="22" t="s">
        <v>129</v>
      </c>
      <c r="BM95" s="22" t="s">
        <v>157</v>
      </c>
    </row>
    <row r="96" spans="2:51" s="11" customFormat="1" ht="13.5">
      <c r="B96" s="193"/>
      <c r="C96" s="194"/>
      <c r="D96" s="195" t="s">
        <v>143</v>
      </c>
      <c r="E96" s="196" t="s">
        <v>21</v>
      </c>
      <c r="F96" s="197" t="s">
        <v>158</v>
      </c>
      <c r="G96" s="194"/>
      <c r="H96" s="198">
        <v>148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143</v>
      </c>
      <c r="AU96" s="204" t="s">
        <v>86</v>
      </c>
      <c r="AV96" s="11" t="s">
        <v>86</v>
      </c>
      <c r="AW96" s="11" t="s">
        <v>38</v>
      </c>
      <c r="AX96" s="11" t="s">
        <v>79</v>
      </c>
      <c r="AY96" s="204" t="s">
        <v>121</v>
      </c>
    </row>
    <row r="97" spans="2:65" s="1" customFormat="1" ht="22.5" customHeight="1">
      <c r="B97" s="39"/>
      <c r="C97" s="181" t="s">
        <v>159</v>
      </c>
      <c r="D97" s="181" t="s">
        <v>124</v>
      </c>
      <c r="E97" s="182" t="s">
        <v>160</v>
      </c>
      <c r="F97" s="183" t="s">
        <v>161</v>
      </c>
      <c r="G97" s="184" t="s">
        <v>127</v>
      </c>
      <c r="H97" s="185">
        <v>148</v>
      </c>
      <c r="I97" s="186"/>
      <c r="J97" s="187">
        <f>ROUND(I97*H97,2)</f>
        <v>0</v>
      </c>
      <c r="K97" s="183" t="s">
        <v>128</v>
      </c>
      <c r="L97" s="59"/>
      <c r="M97" s="188" t="s">
        <v>21</v>
      </c>
      <c r="N97" s="189" t="s">
        <v>45</v>
      </c>
      <c r="O97" s="40"/>
      <c r="P97" s="190">
        <f>O97*H97</f>
        <v>0</v>
      </c>
      <c r="Q97" s="190">
        <v>0</v>
      </c>
      <c r="R97" s="190">
        <f>Q97*H97</f>
        <v>0</v>
      </c>
      <c r="S97" s="190">
        <v>0.006</v>
      </c>
      <c r="T97" s="191">
        <f>S97*H97</f>
        <v>0.888</v>
      </c>
      <c r="AR97" s="22" t="s">
        <v>129</v>
      </c>
      <c r="AT97" s="22" t="s">
        <v>124</v>
      </c>
      <c r="AU97" s="22" t="s">
        <v>86</v>
      </c>
      <c r="AY97" s="22" t="s">
        <v>121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2" t="s">
        <v>79</v>
      </c>
      <c r="BK97" s="192">
        <f>ROUND(I97*H97,2)</f>
        <v>0</v>
      </c>
      <c r="BL97" s="22" t="s">
        <v>129</v>
      </c>
      <c r="BM97" s="22" t="s">
        <v>162</v>
      </c>
    </row>
    <row r="98" spans="2:65" s="1" customFormat="1" ht="22.5" customHeight="1">
      <c r="B98" s="39"/>
      <c r="C98" s="181" t="s">
        <v>163</v>
      </c>
      <c r="D98" s="181" t="s">
        <v>124</v>
      </c>
      <c r="E98" s="182" t="s">
        <v>164</v>
      </c>
      <c r="F98" s="183" t="s">
        <v>165</v>
      </c>
      <c r="G98" s="184" t="s">
        <v>166</v>
      </c>
      <c r="H98" s="185">
        <v>20</v>
      </c>
      <c r="I98" s="186"/>
      <c r="J98" s="187">
        <f>ROUND(I98*H98,2)</f>
        <v>0</v>
      </c>
      <c r="K98" s="183" t="s">
        <v>128</v>
      </c>
      <c r="L98" s="59"/>
      <c r="M98" s="188" t="s">
        <v>21</v>
      </c>
      <c r="N98" s="189" t="s">
        <v>45</v>
      </c>
      <c r="O98" s="40"/>
      <c r="P98" s="190">
        <f>O98*H98</f>
        <v>0</v>
      </c>
      <c r="Q98" s="190">
        <v>0</v>
      </c>
      <c r="R98" s="190">
        <f>Q98*H98</f>
        <v>0</v>
      </c>
      <c r="S98" s="190">
        <v>0.01232</v>
      </c>
      <c r="T98" s="191">
        <f>S98*H98</f>
        <v>0.24639999999999998</v>
      </c>
      <c r="AR98" s="22" t="s">
        <v>129</v>
      </c>
      <c r="AT98" s="22" t="s">
        <v>124</v>
      </c>
      <c r="AU98" s="22" t="s">
        <v>86</v>
      </c>
      <c r="AY98" s="22" t="s">
        <v>121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2" t="s">
        <v>79</v>
      </c>
      <c r="BK98" s="192">
        <f>ROUND(I98*H98,2)</f>
        <v>0</v>
      </c>
      <c r="BL98" s="22" t="s">
        <v>129</v>
      </c>
      <c r="BM98" s="22" t="s">
        <v>167</v>
      </c>
    </row>
    <row r="99" spans="2:65" s="1" customFormat="1" ht="22.5" customHeight="1">
      <c r="B99" s="39"/>
      <c r="C99" s="181" t="s">
        <v>131</v>
      </c>
      <c r="D99" s="181" t="s">
        <v>124</v>
      </c>
      <c r="E99" s="182" t="s">
        <v>168</v>
      </c>
      <c r="F99" s="183" t="s">
        <v>169</v>
      </c>
      <c r="G99" s="184" t="s">
        <v>127</v>
      </c>
      <c r="H99" s="185">
        <v>34.98</v>
      </c>
      <c r="I99" s="186"/>
      <c r="J99" s="187">
        <f>ROUND(I99*H99,2)</f>
        <v>0</v>
      </c>
      <c r="K99" s="183" t="s">
        <v>128</v>
      </c>
      <c r="L99" s="59"/>
      <c r="M99" s="188" t="s">
        <v>21</v>
      </c>
      <c r="N99" s="189" t="s">
        <v>45</v>
      </c>
      <c r="O99" s="40"/>
      <c r="P99" s="190">
        <f>O99*H99</f>
        <v>0</v>
      </c>
      <c r="Q99" s="190">
        <v>0</v>
      </c>
      <c r="R99" s="190">
        <f>Q99*H99</f>
        <v>0</v>
      </c>
      <c r="S99" s="190">
        <v>0.015</v>
      </c>
      <c r="T99" s="191">
        <f>S99*H99</f>
        <v>0.5246999999999999</v>
      </c>
      <c r="AR99" s="22" t="s">
        <v>129</v>
      </c>
      <c r="AT99" s="22" t="s">
        <v>124</v>
      </c>
      <c r="AU99" s="22" t="s">
        <v>86</v>
      </c>
      <c r="AY99" s="22" t="s">
        <v>121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2" t="s">
        <v>79</v>
      </c>
      <c r="BK99" s="192">
        <f>ROUND(I99*H99,2)</f>
        <v>0</v>
      </c>
      <c r="BL99" s="22" t="s">
        <v>129</v>
      </c>
      <c r="BM99" s="22" t="s">
        <v>170</v>
      </c>
    </row>
    <row r="100" spans="2:51" s="11" customFormat="1" ht="13.5">
      <c r="B100" s="193"/>
      <c r="C100" s="194"/>
      <c r="D100" s="195" t="s">
        <v>143</v>
      </c>
      <c r="E100" s="196" t="s">
        <v>21</v>
      </c>
      <c r="F100" s="197" t="s">
        <v>171</v>
      </c>
      <c r="G100" s="194"/>
      <c r="H100" s="198">
        <v>34.98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143</v>
      </c>
      <c r="AU100" s="204" t="s">
        <v>86</v>
      </c>
      <c r="AV100" s="11" t="s">
        <v>86</v>
      </c>
      <c r="AW100" s="11" t="s">
        <v>38</v>
      </c>
      <c r="AX100" s="11" t="s">
        <v>79</v>
      </c>
      <c r="AY100" s="204" t="s">
        <v>121</v>
      </c>
    </row>
    <row r="101" spans="2:65" s="1" customFormat="1" ht="22.5" customHeight="1">
      <c r="B101" s="39"/>
      <c r="C101" s="181" t="s">
        <v>172</v>
      </c>
      <c r="D101" s="181" t="s">
        <v>124</v>
      </c>
      <c r="E101" s="182" t="s">
        <v>173</v>
      </c>
      <c r="F101" s="183" t="s">
        <v>174</v>
      </c>
      <c r="G101" s="184" t="s">
        <v>166</v>
      </c>
      <c r="H101" s="185">
        <v>20</v>
      </c>
      <c r="I101" s="186"/>
      <c r="J101" s="187">
        <f>ROUND(I101*H101,2)</f>
        <v>0</v>
      </c>
      <c r="K101" s="183" t="s">
        <v>128</v>
      </c>
      <c r="L101" s="59"/>
      <c r="M101" s="188" t="s">
        <v>21</v>
      </c>
      <c r="N101" s="189" t="s">
        <v>45</v>
      </c>
      <c r="O101" s="40"/>
      <c r="P101" s="190">
        <f>O101*H101</f>
        <v>0</v>
      </c>
      <c r="Q101" s="190">
        <v>0</v>
      </c>
      <c r="R101" s="190">
        <f>Q101*H101</f>
        <v>0</v>
      </c>
      <c r="S101" s="190">
        <v>0.0044</v>
      </c>
      <c r="T101" s="191">
        <f>S101*H101</f>
        <v>0.08800000000000001</v>
      </c>
      <c r="AR101" s="22" t="s">
        <v>129</v>
      </c>
      <c r="AT101" s="22" t="s">
        <v>124</v>
      </c>
      <c r="AU101" s="22" t="s">
        <v>86</v>
      </c>
      <c r="AY101" s="22" t="s">
        <v>121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2" t="s">
        <v>79</v>
      </c>
      <c r="BK101" s="192">
        <f>ROUND(I101*H101,2)</f>
        <v>0</v>
      </c>
      <c r="BL101" s="22" t="s">
        <v>129</v>
      </c>
      <c r="BM101" s="22" t="s">
        <v>175</v>
      </c>
    </row>
    <row r="102" spans="2:65" s="1" customFormat="1" ht="22.5" customHeight="1">
      <c r="B102" s="39"/>
      <c r="C102" s="181" t="s">
        <v>176</v>
      </c>
      <c r="D102" s="181" t="s">
        <v>124</v>
      </c>
      <c r="E102" s="182" t="s">
        <v>177</v>
      </c>
      <c r="F102" s="183" t="s">
        <v>178</v>
      </c>
      <c r="G102" s="184" t="s">
        <v>166</v>
      </c>
      <c r="H102" s="185">
        <v>11</v>
      </c>
      <c r="I102" s="186"/>
      <c r="J102" s="187">
        <f>ROUND(I102*H102,2)</f>
        <v>0</v>
      </c>
      <c r="K102" s="183" t="s">
        <v>128</v>
      </c>
      <c r="L102" s="59"/>
      <c r="M102" s="188" t="s">
        <v>21</v>
      </c>
      <c r="N102" s="189" t="s">
        <v>45</v>
      </c>
      <c r="O102" s="40"/>
      <c r="P102" s="190">
        <f>O102*H102</f>
        <v>0</v>
      </c>
      <c r="Q102" s="190">
        <v>0</v>
      </c>
      <c r="R102" s="190">
        <f>Q102*H102</f>
        <v>0</v>
      </c>
      <c r="S102" s="190">
        <v>0.0017</v>
      </c>
      <c r="T102" s="191">
        <f>S102*H102</f>
        <v>0.018699999999999998</v>
      </c>
      <c r="AR102" s="22" t="s">
        <v>129</v>
      </c>
      <c r="AT102" s="22" t="s">
        <v>124</v>
      </c>
      <c r="AU102" s="22" t="s">
        <v>86</v>
      </c>
      <c r="AY102" s="22" t="s">
        <v>121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2" t="s">
        <v>79</v>
      </c>
      <c r="BK102" s="192">
        <f>ROUND(I102*H102,2)</f>
        <v>0</v>
      </c>
      <c r="BL102" s="22" t="s">
        <v>129</v>
      </c>
      <c r="BM102" s="22" t="s">
        <v>179</v>
      </c>
    </row>
    <row r="103" spans="2:65" s="1" customFormat="1" ht="22.5" customHeight="1">
      <c r="B103" s="39"/>
      <c r="C103" s="181" t="s">
        <v>180</v>
      </c>
      <c r="D103" s="181" t="s">
        <v>124</v>
      </c>
      <c r="E103" s="182" t="s">
        <v>181</v>
      </c>
      <c r="F103" s="183" t="s">
        <v>182</v>
      </c>
      <c r="G103" s="184" t="s">
        <v>166</v>
      </c>
      <c r="H103" s="185">
        <v>17.4</v>
      </c>
      <c r="I103" s="186"/>
      <c r="J103" s="187">
        <f>ROUND(I103*H103,2)</f>
        <v>0</v>
      </c>
      <c r="K103" s="183" t="s">
        <v>128</v>
      </c>
      <c r="L103" s="59"/>
      <c r="M103" s="188" t="s">
        <v>21</v>
      </c>
      <c r="N103" s="189" t="s">
        <v>45</v>
      </c>
      <c r="O103" s="40"/>
      <c r="P103" s="190">
        <f>O103*H103</f>
        <v>0</v>
      </c>
      <c r="Q103" s="190">
        <v>0</v>
      </c>
      <c r="R103" s="190">
        <f>Q103*H103</f>
        <v>0</v>
      </c>
      <c r="S103" s="190">
        <v>0.00177</v>
      </c>
      <c r="T103" s="191">
        <f>S103*H103</f>
        <v>0.030798</v>
      </c>
      <c r="AR103" s="22" t="s">
        <v>129</v>
      </c>
      <c r="AT103" s="22" t="s">
        <v>124</v>
      </c>
      <c r="AU103" s="22" t="s">
        <v>86</v>
      </c>
      <c r="AY103" s="22" t="s">
        <v>121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2" t="s">
        <v>79</v>
      </c>
      <c r="BK103" s="192">
        <f>ROUND(I103*H103,2)</f>
        <v>0</v>
      </c>
      <c r="BL103" s="22" t="s">
        <v>129</v>
      </c>
      <c r="BM103" s="22" t="s">
        <v>183</v>
      </c>
    </row>
    <row r="104" spans="2:65" s="1" customFormat="1" ht="22.5" customHeight="1">
      <c r="B104" s="39"/>
      <c r="C104" s="181" t="s">
        <v>184</v>
      </c>
      <c r="D104" s="181" t="s">
        <v>124</v>
      </c>
      <c r="E104" s="182" t="s">
        <v>185</v>
      </c>
      <c r="F104" s="183" t="s">
        <v>186</v>
      </c>
      <c r="G104" s="184" t="s">
        <v>187</v>
      </c>
      <c r="H104" s="185">
        <v>2</v>
      </c>
      <c r="I104" s="186"/>
      <c r="J104" s="187">
        <f>ROUND(I104*H104,2)</f>
        <v>0</v>
      </c>
      <c r="K104" s="183" t="s">
        <v>128</v>
      </c>
      <c r="L104" s="59"/>
      <c r="M104" s="188" t="s">
        <v>21</v>
      </c>
      <c r="N104" s="189" t="s">
        <v>45</v>
      </c>
      <c r="O104" s="40"/>
      <c r="P104" s="190">
        <f>O104*H104</f>
        <v>0</v>
      </c>
      <c r="Q104" s="190">
        <v>0</v>
      </c>
      <c r="R104" s="190">
        <f>Q104*H104</f>
        <v>0</v>
      </c>
      <c r="S104" s="190">
        <v>0.00906</v>
      </c>
      <c r="T104" s="191">
        <f>S104*H104</f>
        <v>0.01812</v>
      </c>
      <c r="AR104" s="22" t="s">
        <v>129</v>
      </c>
      <c r="AT104" s="22" t="s">
        <v>124</v>
      </c>
      <c r="AU104" s="22" t="s">
        <v>86</v>
      </c>
      <c r="AY104" s="22" t="s">
        <v>121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2" t="s">
        <v>79</v>
      </c>
      <c r="BK104" s="192">
        <f>ROUND(I104*H104,2)</f>
        <v>0</v>
      </c>
      <c r="BL104" s="22" t="s">
        <v>129</v>
      </c>
      <c r="BM104" s="22" t="s">
        <v>188</v>
      </c>
    </row>
    <row r="105" spans="2:65" s="1" customFormat="1" ht="22.5" customHeight="1">
      <c r="B105" s="39"/>
      <c r="C105" s="181" t="s">
        <v>189</v>
      </c>
      <c r="D105" s="181" t="s">
        <v>124</v>
      </c>
      <c r="E105" s="182" t="s">
        <v>190</v>
      </c>
      <c r="F105" s="183" t="s">
        <v>191</v>
      </c>
      <c r="G105" s="184" t="s">
        <v>166</v>
      </c>
      <c r="H105" s="185">
        <v>37.1</v>
      </c>
      <c r="I105" s="186"/>
      <c r="J105" s="187">
        <f>ROUND(I105*H105,2)</f>
        <v>0</v>
      </c>
      <c r="K105" s="183" t="s">
        <v>128</v>
      </c>
      <c r="L105" s="59"/>
      <c r="M105" s="188" t="s">
        <v>21</v>
      </c>
      <c r="N105" s="189" t="s">
        <v>45</v>
      </c>
      <c r="O105" s="40"/>
      <c r="P105" s="190">
        <f>O105*H105</f>
        <v>0</v>
      </c>
      <c r="Q105" s="190">
        <v>0</v>
      </c>
      <c r="R105" s="190">
        <f>Q105*H105</f>
        <v>0</v>
      </c>
      <c r="S105" s="190">
        <v>0.00191</v>
      </c>
      <c r="T105" s="191">
        <f>S105*H105</f>
        <v>0.07086100000000001</v>
      </c>
      <c r="AR105" s="22" t="s">
        <v>129</v>
      </c>
      <c r="AT105" s="22" t="s">
        <v>124</v>
      </c>
      <c r="AU105" s="22" t="s">
        <v>86</v>
      </c>
      <c r="AY105" s="22" t="s">
        <v>121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2" t="s">
        <v>79</v>
      </c>
      <c r="BK105" s="192">
        <f>ROUND(I105*H105,2)</f>
        <v>0</v>
      </c>
      <c r="BL105" s="22" t="s">
        <v>129</v>
      </c>
      <c r="BM105" s="22" t="s">
        <v>192</v>
      </c>
    </row>
    <row r="106" spans="2:51" s="11" customFormat="1" ht="13.5">
      <c r="B106" s="193"/>
      <c r="C106" s="194"/>
      <c r="D106" s="195" t="s">
        <v>143</v>
      </c>
      <c r="E106" s="196" t="s">
        <v>21</v>
      </c>
      <c r="F106" s="197" t="s">
        <v>193</v>
      </c>
      <c r="G106" s="194"/>
      <c r="H106" s="198">
        <v>37.1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143</v>
      </c>
      <c r="AU106" s="204" t="s">
        <v>86</v>
      </c>
      <c r="AV106" s="11" t="s">
        <v>86</v>
      </c>
      <c r="AW106" s="11" t="s">
        <v>38</v>
      </c>
      <c r="AX106" s="11" t="s">
        <v>79</v>
      </c>
      <c r="AY106" s="204" t="s">
        <v>121</v>
      </c>
    </row>
    <row r="107" spans="2:65" s="1" customFormat="1" ht="22.5" customHeight="1">
      <c r="B107" s="39"/>
      <c r="C107" s="181" t="s">
        <v>10</v>
      </c>
      <c r="D107" s="181" t="s">
        <v>124</v>
      </c>
      <c r="E107" s="182" t="s">
        <v>194</v>
      </c>
      <c r="F107" s="183" t="s">
        <v>195</v>
      </c>
      <c r="G107" s="184" t="s">
        <v>166</v>
      </c>
      <c r="H107" s="185">
        <v>46.6</v>
      </c>
      <c r="I107" s="186"/>
      <c r="J107" s="187">
        <f>ROUND(I107*H107,2)</f>
        <v>0</v>
      </c>
      <c r="K107" s="183" t="s">
        <v>128</v>
      </c>
      <c r="L107" s="59"/>
      <c r="M107" s="188" t="s">
        <v>21</v>
      </c>
      <c r="N107" s="189" t="s">
        <v>45</v>
      </c>
      <c r="O107" s="40"/>
      <c r="P107" s="190">
        <f>O107*H107</f>
        <v>0</v>
      </c>
      <c r="Q107" s="190">
        <v>0</v>
      </c>
      <c r="R107" s="190">
        <f>Q107*H107</f>
        <v>0</v>
      </c>
      <c r="S107" s="190">
        <v>0.00175</v>
      </c>
      <c r="T107" s="191">
        <f>S107*H107</f>
        <v>0.08155</v>
      </c>
      <c r="AR107" s="22" t="s">
        <v>129</v>
      </c>
      <c r="AT107" s="22" t="s">
        <v>124</v>
      </c>
      <c r="AU107" s="22" t="s">
        <v>86</v>
      </c>
      <c r="AY107" s="22" t="s">
        <v>121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2" t="s">
        <v>79</v>
      </c>
      <c r="BK107" s="192">
        <f>ROUND(I107*H107,2)</f>
        <v>0</v>
      </c>
      <c r="BL107" s="22" t="s">
        <v>129</v>
      </c>
      <c r="BM107" s="22" t="s">
        <v>196</v>
      </c>
    </row>
    <row r="108" spans="2:51" s="11" customFormat="1" ht="13.5">
      <c r="B108" s="193"/>
      <c r="C108" s="194"/>
      <c r="D108" s="195" t="s">
        <v>143</v>
      </c>
      <c r="E108" s="196" t="s">
        <v>21</v>
      </c>
      <c r="F108" s="197" t="s">
        <v>197</v>
      </c>
      <c r="G108" s="194"/>
      <c r="H108" s="198">
        <v>46.6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143</v>
      </c>
      <c r="AU108" s="204" t="s">
        <v>86</v>
      </c>
      <c r="AV108" s="11" t="s">
        <v>86</v>
      </c>
      <c r="AW108" s="11" t="s">
        <v>38</v>
      </c>
      <c r="AX108" s="11" t="s">
        <v>79</v>
      </c>
      <c r="AY108" s="204" t="s">
        <v>121</v>
      </c>
    </row>
    <row r="109" spans="2:65" s="1" customFormat="1" ht="22.5" customHeight="1">
      <c r="B109" s="39"/>
      <c r="C109" s="181" t="s">
        <v>198</v>
      </c>
      <c r="D109" s="181" t="s">
        <v>124</v>
      </c>
      <c r="E109" s="182" t="s">
        <v>199</v>
      </c>
      <c r="F109" s="183" t="s">
        <v>200</v>
      </c>
      <c r="G109" s="184" t="s">
        <v>127</v>
      </c>
      <c r="H109" s="185">
        <v>2.3</v>
      </c>
      <c r="I109" s="186"/>
      <c r="J109" s="187">
        <f>ROUND(I109*H109,2)</f>
        <v>0</v>
      </c>
      <c r="K109" s="183" t="s">
        <v>128</v>
      </c>
      <c r="L109" s="59"/>
      <c r="M109" s="188" t="s">
        <v>21</v>
      </c>
      <c r="N109" s="189" t="s">
        <v>45</v>
      </c>
      <c r="O109" s="40"/>
      <c r="P109" s="190">
        <f>O109*H109</f>
        <v>0</v>
      </c>
      <c r="Q109" s="190">
        <v>0</v>
      </c>
      <c r="R109" s="190">
        <f>Q109*H109</f>
        <v>0</v>
      </c>
      <c r="S109" s="190">
        <v>0.00584</v>
      </c>
      <c r="T109" s="191">
        <f>S109*H109</f>
        <v>0.013431999999999998</v>
      </c>
      <c r="AR109" s="22" t="s">
        <v>129</v>
      </c>
      <c r="AT109" s="22" t="s">
        <v>124</v>
      </c>
      <c r="AU109" s="22" t="s">
        <v>86</v>
      </c>
      <c r="AY109" s="22" t="s">
        <v>121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22" t="s">
        <v>79</v>
      </c>
      <c r="BK109" s="192">
        <f>ROUND(I109*H109,2)</f>
        <v>0</v>
      </c>
      <c r="BL109" s="22" t="s">
        <v>129</v>
      </c>
      <c r="BM109" s="22" t="s">
        <v>201</v>
      </c>
    </row>
    <row r="110" spans="2:65" s="1" customFormat="1" ht="22.5" customHeight="1">
      <c r="B110" s="39"/>
      <c r="C110" s="181" t="s">
        <v>202</v>
      </c>
      <c r="D110" s="181" t="s">
        <v>124</v>
      </c>
      <c r="E110" s="182" t="s">
        <v>203</v>
      </c>
      <c r="F110" s="183" t="s">
        <v>204</v>
      </c>
      <c r="G110" s="184" t="s">
        <v>166</v>
      </c>
      <c r="H110" s="185">
        <v>17.4</v>
      </c>
      <c r="I110" s="186"/>
      <c r="J110" s="187">
        <f>ROUND(I110*H110,2)</f>
        <v>0</v>
      </c>
      <c r="K110" s="183" t="s">
        <v>128</v>
      </c>
      <c r="L110" s="59"/>
      <c r="M110" s="188" t="s">
        <v>21</v>
      </c>
      <c r="N110" s="189" t="s">
        <v>45</v>
      </c>
      <c r="O110" s="40"/>
      <c r="P110" s="190">
        <f>O110*H110</f>
        <v>0</v>
      </c>
      <c r="Q110" s="190">
        <v>0</v>
      </c>
      <c r="R110" s="190">
        <f>Q110*H110</f>
        <v>0</v>
      </c>
      <c r="S110" s="190">
        <v>0.0026</v>
      </c>
      <c r="T110" s="191">
        <f>S110*H110</f>
        <v>0.045239999999999995</v>
      </c>
      <c r="AR110" s="22" t="s">
        <v>129</v>
      </c>
      <c r="AT110" s="22" t="s">
        <v>124</v>
      </c>
      <c r="AU110" s="22" t="s">
        <v>86</v>
      </c>
      <c r="AY110" s="22" t="s">
        <v>121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2" t="s">
        <v>79</v>
      </c>
      <c r="BK110" s="192">
        <f>ROUND(I110*H110,2)</f>
        <v>0</v>
      </c>
      <c r="BL110" s="22" t="s">
        <v>129</v>
      </c>
      <c r="BM110" s="22" t="s">
        <v>205</v>
      </c>
    </row>
    <row r="111" spans="2:65" s="1" customFormat="1" ht="22.5" customHeight="1">
      <c r="B111" s="39"/>
      <c r="C111" s="181" t="s">
        <v>206</v>
      </c>
      <c r="D111" s="181" t="s">
        <v>124</v>
      </c>
      <c r="E111" s="182" t="s">
        <v>207</v>
      </c>
      <c r="F111" s="183" t="s">
        <v>208</v>
      </c>
      <c r="G111" s="184" t="s">
        <v>166</v>
      </c>
      <c r="H111" s="185">
        <v>10.6</v>
      </c>
      <c r="I111" s="186"/>
      <c r="J111" s="187">
        <f>ROUND(I111*H111,2)</f>
        <v>0</v>
      </c>
      <c r="K111" s="183" t="s">
        <v>128</v>
      </c>
      <c r="L111" s="59"/>
      <c r="M111" s="188" t="s">
        <v>21</v>
      </c>
      <c r="N111" s="189" t="s">
        <v>45</v>
      </c>
      <c r="O111" s="40"/>
      <c r="P111" s="190">
        <f>O111*H111</f>
        <v>0</v>
      </c>
      <c r="Q111" s="190">
        <v>0</v>
      </c>
      <c r="R111" s="190">
        <f>Q111*H111</f>
        <v>0</v>
      </c>
      <c r="S111" s="190">
        <v>0.00394</v>
      </c>
      <c r="T111" s="191">
        <f>S111*H111</f>
        <v>0.041763999999999996</v>
      </c>
      <c r="AR111" s="22" t="s">
        <v>129</v>
      </c>
      <c r="AT111" s="22" t="s">
        <v>124</v>
      </c>
      <c r="AU111" s="22" t="s">
        <v>86</v>
      </c>
      <c r="AY111" s="22" t="s">
        <v>121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2" t="s">
        <v>79</v>
      </c>
      <c r="BK111" s="192">
        <f>ROUND(I111*H111,2)</f>
        <v>0</v>
      </c>
      <c r="BL111" s="22" t="s">
        <v>129</v>
      </c>
      <c r="BM111" s="22" t="s">
        <v>209</v>
      </c>
    </row>
    <row r="112" spans="2:65" s="1" customFormat="1" ht="22.5" customHeight="1">
      <c r="B112" s="39"/>
      <c r="C112" s="181" t="s">
        <v>210</v>
      </c>
      <c r="D112" s="181" t="s">
        <v>124</v>
      </c>
      <c r="E112" s="182" t="s">
        <v>211</v>
      </c>
      <c r="F112" s="183" t="s">
        <v>212</v>
      </c>
      <c r="G112" s="184" t="s">
        <v>127</v>
      </c>
      <c r="H112" s="185">
        <v>12.6</v>
      </c>
      <c r="I112" s="186"/>
      <c r="J112" s="187">
        <f>ROUND(I112*H112,2)</f>
        <v>0</v>
      </c>
      <c r="K112" s="183" t="s">
        <v>128</v>
      </c>
      <c r="L112" s="59"/>
      <c r="M112" s="188" t="s">
        <v>21</v>
      </c>
      <c r="N112" s="189" t="s">
        <v>45</v>
      </c>
      <c r="O112" s="40"/>
      <c r="P112" s="190">
        <f>O112*H112</f>
        <v>0</v>
      </c>
      <c r="Q112" s="190">
        <v>0</v>
      </c>
      <c r="R112" s="190">
        <f>Q112*H112</f>
        <v>0</v>
      </c>
      <c r="S112" s="190">
        <v>0.038</v>
      </c>
      <c r="T112" s="191">
        <f>S112*H112</f>
        <v>0.47879999999999995</v>
      </c>
      <c r="AR112" s="22" t="s">
        <v>129</v>
      </c>
      <c r="AT112" s="22" t="s">
        <v>124</v>
      </c>
      <c r="AU112" s="22" t="s">
        <v>86</v>
      </c>
      <c r="AY112" s="22" t="s">
        <v>121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2" t="s">
        <v>79</v>
      </c>
      <c r="BK112" s="192">
        <f>ROUND(I112*H112,2)</f>
        <v>0</v>
      </c>
      <c r="BL112" s="22" t="s">
        <v>129</v>
      </c>
      <c r="BM112" s="22" t="s">
        <v>213</v>
      </c>
    </row>
    <row r="113" spans="2:51" s="11" customFormat="1" ht="13.5">
      <c r="B113" s="193"/>
      <c r="C113" s="194"/>
      <c r="D113" s="205" t="s">
        <v>143</v>
      </c>
      <c r="E113" s="206" t="s">
        <v>21</v>
      </c>
      <c r="F113" s="207" t="s">
        <v>214</v>
      </c>
      <c r="G113" s="194"/>
      <c r="H113" s="208">
        <v>12.6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143</v>
      </c>
      <c r="AU113" s="204" t="s">
        <v>86</v>
      </c>
      <c r="AV113" s="11" t="s">
        <v>86</v>
      </c>
      <c r="AW113" s="11" t="s">
        <v>38</v>
      </c>
      <c r="AX113" s="11" t="s">
        <v>79</v>
      </c>
      <c r="AY113" s="204" t="s">
        <v>121</v>
      </c>
    </row>
    <row r="114" spans="2:63" s="10" customFormat="1" ht="29.25" customHeight="1">
      <c r="B114" s="164"/>
      <c r="C114" s="165"/>
      <c r="D114" s="178" t="s">
        <v>73</v>
      </c>
      <c r="E114" s="179" t="s">
        <v>215</v>
      </c>
      <c r="F114" s="179" t="s">
        <v>216</v>
      </c>
      <c r="G114" s="165"/>
      <c r="H114" s="165"/>
      <c r="I114" s="168"/>
      <c r="J114" s="180">
        <f>BK114</f>
        <v>0</v>
      </c>
      <c r="K114" s="165"/>
      <c r="L114" s="170"/>
      <c r="M114" s="171"/>
      <c r="N114" s="172"/>
      <c r="O114" s="172"/>
      <c r="P114" s="173">
        <f>SUM(P115:P123)</f>
        <v>0</v>
      </c>
      <c r="Q114" s="172"/>
      <c r="R114" s="173">
        <f>SUM(R115:R123)</f>
        <v>0</v>
      </c>
      <c r="S114" s="172"/>
      <c r="T114" s="174">
        <f>SUM(T115:T123)</f>
        <v>0</v>
      </c>
      <c r="AR114" s="175" t="s">
        <v>79</v>
      </c>
      <c r="AT114" s="176" t="s">
        <v>73</v>
      </c>
      <c r="AU114" s="176" t="s">
        <v>79</v>
      </c>
      <c r="AY114" s="175" t="s">
        <v>121</v>
      </c>
      <c r="BK114" s="177">
        <f>SUM(BK115:BK123)</f>
        <v>0</v>
      </c>
    </row>
    <row r="115" spans="2:65" s="1" customFormat="1" ht="22.5" customHeight="1">
      <c r="B115" s="39"/>
      <c r="C115" s="181" t="s">
        <v>217</v>
      </c>
      <c r="D115" s="181" t="s">
        <v>124</v>
      </c>
      <c r="E115" s="182" t="s">
        <v>218</v>
      </c>
      <c r="F115" s="183" t="s">
        <v>219</v>
      </c>
      <c r="G115" s="184" t="s">
        <v>220</v>
      </c>
      <c r="H115" s="185">
        <v>4.618</v>
      </c>
      <c r="I115" s="186"/>
      <c r="J115" s="187">
        <f>ROUND(I115*H115,2)</f>
        <v>0</v>
      </c>
      <c r="K115" s="183" t="s">
        <v>128</v>
      </c>
      <c r="L115" s="59"/>
      <c r="M115" s="188" t="s">
        <v>21</v>
      </c>
      <c r="N115" s="189" t="s">
        <v>45</v>
      </c>
      <c r="O115" s="40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22" t="s">
        <v>129</v>
      </c>
      <c r="AT115" s="22" t="s">
        <v>124</v>
      </c>
      <c r="AU115" s="22" t="s">
        <v>86</v>
      </c>
      <c r="AY115" s="22" t="s">
        <v>121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2" t="s">
        <v>79</v>
      </c>
      <c r="BK115" s="192">
        <f>ROUND(I115*H115,2)</f>
        <v>0</v>
      </c>
      <c r="BL115" s="22" t="s">
        <v>129</v>
      </c>
      <c r="BM115" s="22" t="s">
        <v>221</v>
      </c>
    </row>
    <row r="116" spans="2:65" s="1" customFormat="1" ht="22.5" customHeight="1">
      <c r="B116" s="39"/>
      <c r="C116" s="181" t="s">
        <v>9</v>
      </c>
      <c r="D116" s="181" t="s">
        <v>124</v>
      </c>
      <c r="E116" s="182" t="s">
        <v>222</v>
      </c>
      <c r="F116" s="183" t="s">
        <v>223</v>
      </c>
      <c r="G116" s="184" t="s">
        <v>220</v>
      </c>
      <c r="H116" s="185">
        <v>4.618</v>
      </c>
      <c r="I116" s="186"/>
      <c r="J116" s="187">
        <f>ROUND(I116*H116,2)</f>
        <v>0</v>
      </c>
      <c r="K116" s="183" t="s">
        <v>128</v>
      </c>
      <c r="L116" s="59"/>
      <c r="M116" s="188" t="s">
        <v>21</v>
      </c>
      <c r="N116" s="189" t="s">
        <v>45</v>
      </c>
      <c r="O116" s="40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2" t="s">
        <v>129</v>
      </c>
      <c r="AT116" s="22" t="s">
        <v>124</v>
      </c>
      <c r="AU116" s="22" t="s">
        <v>86</v>
      </c>
      <c r="AY116" s="22" t="s">
        <v>121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2" t="s">
        <v>79</v>
      </c>
      <c r="BK116" s="192">
        <f>ROUND(I116*H116,2)</f>
        <v>0</v>
      </c>
      <c r="BL116" s="22" t="s">
        <v>129</v>
      </c>
      <c r="BM116" s="22" t="s">
        <v>224</v>
      </c>
    </row>
    <row r="117" spans="2:65" s="1" customFormat="1" ht="22.5" customHeight="1">
      <c r="B117" s="39"/>
      <c r="C117" s="181" t="s">
        <v>225</v>
      </c>
      <c r="D117" s="181" t="s">
        <v>124</v>
      </c>
      <c r="E117" s="182" t="s">
        <v>226</v>
      </c>
      <c r="F117" s="183" t="s">
        <v>227</v>
      </c>
      <c r="G117" s="184" t="s">
        <v>220</v>
      </c>
      <c r="H117" s="185">
        <v>64.652</v>
      </c>
      <c r="I117" s="186"/>
      <c r="J117" s="187">
        <f>ROUND(I117*H117,2)</f>
        <v>0</v>
      </c>
      <c r="K117" s="183" t="s">
        <v>128</v>
      </c>
      <c r="L117" s="59"/>
      <c r="M117" s="188" t="s">
        <v>21</v>
      </c>
      <c r="N117" s="189" t="s">
        <v>45</v>
      </c>
      <c r="O117" s="40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22" t="s">
        <v>129</v>
      </c>
      <c r="AT117" s="22" t="s">
        <v>124</v>
      </c>
      <c r="AU117" s="22" t="s">
        <v>86</v>
      </c>
      <c r="AY117" s="22" t="s">
        <v>121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22" t="s">
        <v>79</v>
      </c>
      <c r="BK117" s="192">
        <f>ROUND(I117*H117,2)</f>
        <v>0</v>
      </c>
      <c r="BL117" s="22" t="s">
        <v>129</v>
      </c>
      <c r="BM117" s="22" t="s">
        <v>228</v>
      </c>
    </row>
    <row r="118" spans="2:51" s="11" customFormat="1" ht="13.5">
      <c r="B118" s="193"/>
      <c r="C118" s="194"/>
      <c r="D118" s="195" t="s">
        <v>143</v>
      </c>
      <c r="E118" s="194"/>
      <c r="F118" s="197" t="s">
        <v>229</v>
      </c>
      <c r="G118" s="194"/>
      <c r="H118" s="198">
        <v>64.652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143</v>
      </c>
      <c r="AU118" s="204" t="s">
        <v>86</v>
      </c>
      <c r="AV118" s="11" t="s">
        <v>86</v>
      </c>
      <c r="AW118" s="11" t="s">
        <v>6</v>
      </c>
      <c r="AX118" s="11" t="s">
        <v>79</v>
      </c>
      <c r="AY118" s="204" t="s">
        <v>121</v>
      </c>
    </row>
    <row r="119" spans="2:65" s="1" customFormat="1" ht="22.5" customHeight="1">
      <c r="B119" s="39"/>
      <c r="C119" s="181" t="s">
        <v>230</v>
      </c>
      <c r="D119" s="181" t="s">
        <v>124</v>
      </c>
      <c r="E119" s="182" t="s">
        <v>231</v>
      </c>
      <c r="F119" s="183" t="s">
        <v>232</v>
      </c>
      <c r="G119" s="184" t="s">
        <v>220</v>
      </c>
      <c r="H119" s="185">
        <v>4.618</v>
      </c>
      <c r="I119" s="186"/>
      <c r="J119" s="187">
        <f>ROUND(I119*H119,2)</f>
        <v>0</v>
      </c>
      <c r="K119" s="183" t="s">
        <v>128</v>
      </c>
      <c r="L119" s="59"/>
      <c r="M119" s="188" t="s">
        <v>21</v>
      </c>
      <c r="N119" s="189" t="s">
        <v>45</v>
      </c>
      <c r="O119" s="40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2" t="s">
        <v>129</v>
      </c>
      <c r="AT119" s="22" t="s">
        <v>124</v>
      </c>
      <c r="AU119" s="22" t="s">
        <v>86</v>
      </c>
      <c r="AY119" s="22" t="s">
        <v>121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2" t="s">
        <v>79</v>
      </c>
      <c r="BK119" s="192">
        <f>ROUND(I119*H119,2)</f>
        <v>0</v>
      </c>
      <c r="BL119" s="22" t="s">
        <v>129</v>
      </c>
      <c r="BM119" s="22" t="s">
        <v>233</v>
      </c>
    </row>
    <row r="120" spans="2:65" s="1" customFormat="1" ht="22.5" customHeight="1">
      <c r="B120" s="39"/>
      <c r="C120" s="209" t="s">
        <v>234</v>
      </c>
      <c r="D120" s="209" t="s">
        <v>235</v>
      </c>
      <c r="E120" s="210" t="s">
        <v>236</v>
      </c>
      <c r="F120" s="211" t="s">
        <v>237</v>
      </c>
      <c r="G120" s="212" t="s">
        <v>220</v>
      </c>
      <c r="H120" s="213">
        <v>0.859</v>
      </c>
      <c r="I120" s="214"/>
      <c r="J120" s="215">
        <f>ROUND(I120*H120,2)</f>
        <v>0</v>
      </c>
      <c r="K120" s="211" t="s">
        <v>128</v>
      </c>
      <c r="L120" s="216"/>
      <c r="M120" s="217" t="s">
        <v>21</v>
      </c>
      <c r="N120" s="218" t="s">
        <v>45</v>
      </c>
      <c r="O120" s="40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2" t="s">
        <v>163</v>
      </c>
      <c r="AT120" s="22" t="s">
        <v>235</v>
      </c>
      <c r="AU120" s="22" t="s">
        <v>86</v>
      </c>
      <c r="AY120" s="22" t="s">
        <v>121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2" t="s">
        <v>79</v>
      </c>
      <c r="BK120" s="192">
        <f>ROUND(I120*H120,2)</f>
        <v>0</v>
      </c>
      <c r="BL120" s="22" t="s">
        <v>129</v>
      </c>
      <c r="BM120" s="22" t="s">
        <v>238</v>
      </c>
    </row>
    <row r="121" spans="2:65" s="1" customFormat="1" ht="22.5" customHeight="1">
      <c r="B121" s="39"/>
      <c r="C121" s="209" t="s">
        <v>239</v>
      </c>
      <c r="D121" s="209" t="s">
        <v>235</v>
      </c>
      <c r="E121" s="210" t="s">
        <v>240</v>
      </c>
      <c r="F121" s="211" t="s">
        <v>241</v>
      </c>
      <c r="G121" s="212" t="s">
        <v>220</v>
      </c>
      <c r="H121" s="213">
        <v>2.96</v>
      </c>
      <c r="I121" s="214"/>
      <c r="J121" s="215">
        <f>ROUND(I121*H121,2)</f>
        <v>0</v>
      </c>
      <c r="K121" s="211" t="s">
        <v>128</v>
      </c>
      <c r="L121" s="216"/>
      <c r="M121" s="217" t="s">
        <v>21</v>
      </c>
      <c r="N121" s="218" t="s">
        <v>45</v>
      </c>
      <c r="O121" s="40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22" t="s">
        <v>163</v>
      </c>
      <c r="AT121" s="22" t="s">
        <v>235</v>
      </c>
      <c r="AU121" s="22" t="s">
        <v>86</v>
      </c>
      <c r="AY121" s="22" t="s">
        <v>121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2" t="s">
        <v>79</v>
      </c>
      <c r="BK121" s="192">
        <f>ROUND(I121*H121,2)</f>
        <v>0</v>
      </c>
      <c r="BL121" s="22" t="s">
        <v>129</v>
      </c>
      <c r="BM121" s="22" t="s">
        <v>242</v>
      </c>
    </row>
    <row r="122" spans="2:65" s="1" customFormat="1" ht="22.5" customHeight="1">
      <c r="B122" s="39"/>
      <c r="C122" s="209" t="s">
        <v>243</v>
      </c>
      <c r="D122" s="209" t="s">
        <v>235</v>
      </c>
      <c r="E122" s="210" t="s">
        <v>244</v>
      </c>
      <c r="F122" s="211" t="s">
        <v>245</v>
      </c>
      <c r="G122" s="212" t="s">
        <v>220</v>
      </c>
      <c r="H122" s="213">
        <v>0.799</v>
      </c>
      <c r="I122" s="214"/>
      <c r="J122" s="215">
        <f>ROUND(I122*H122,2)</f>
        <v>0</v>
      </c>
      <c r="K122" s="211" t="s">
        <v>128</v>
      </c>
      <c r="L122" s="216"/>
      <c r="M122" s="217" t="s">
        <v>21</v>
      </c>
      <c r="N122" s="218" t="s">
        <v>45</v>
      </c>
      <c r="O122" s="40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2" t="s">
        <v>163</v>
      </c>
      <c r="AT122" s="22" t="s">
        <v>235</v>
      </c>
      <c r="AU122" s="22" t="s">
        <v>86</v>
      </c>
      <c r="AY122" s="22" t="s">
        <v>121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2" t="s">
        <v>79</v>
      </c>
      <c r="BK122" s="192">
        <f>ROUND(I122*H122,2)</f>
        <v>0</v>
      </c>
      <c r="BL122" s="22" t="s">
        <v>129</v>
      </c>
      <c r="BM122" s="22" t="s">
        <v>246</v>
      </c>
    </row>
    <row r="123" spans="2:51" s="11" customFormat="1" ht="13.5">
      <c r="B123" s="193"/>
      <c r="C123" s="194"/>
      <c r="D123" s="205" t="s">
        <v>143</v>
      </c>
      <c r="E123" s="206" t="s">
        <v>21</v>
      </c>
      <c r="F123" s="207" t="s">
        <v>247</v>
      </c>
      <c r="G123" s="194"/>
      <c r="H123" s="208">
        <v>0.799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143</v>
      </c>
      <c r="AU123" s="204" t="s">
        <v>86</v>
      </c>
      <c r="AV123" s="11" t="s">
        <v>86</v>
      </c>
      <c r="AW123" s="11" t="s">
        <v>38</v>
      </c>
      <c r="AX123" s="11" t="s">
        <v>79</v>
      </c>
      <c r="AY123" s="204" t="s">
        <v>121</v>
      </c>
    </row>
    <row r="124" spans="2:63" s="10" customFormat="1" ht="29.25" customHeight="1">
      <c r="B124" s="164"/>
      <c r="C124" s="165"/>
      <c r="D124" s="178" t="s">
        <v>73</v>
      </c>
      <c r="E124" s="179" t="s">
        <v>248</v>
      </c>
      <c r="F124" s="179" t="s">
        <v>249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P125</f>
        <v>0</v>
      </c>
      <c r="Q124" s="172"/>
      <c r="R124" s="173">
        <f>R125</f>
        <v>0</v>
      </c>
      <c r="S124" s="172"/>
      <c r="T124" s="174">
        <f>T125</f>
        <v>0</v>
      </c>
      <c r="AR124" s="175" t="s">
        <v>79</v>
      </c>
      <c r="AT124" s="176" t="s">
        <v>73</v>
      </c>
      <c r="AU124" s="176" t="s">
        <v>79</v>
      </c>
      <c r="AY124" s="175" t="s">
        <v>121</v>
      </c>
      <c r="BK124" s="177">
        <f>BK125</f>
        <v>0</v>
      </c>
    </row>
    <row r="125" spans="2:65" s="1" customFormat="1" ht="22.5" customHeight="1">
      <c r="B125" s="39"/>
      <c r="C125" s="181" t="s">
        <v>250</v>
      </c>
      <c r="D125" s="181" t="s">
        <v>124</v>
      </c>
      <c r="E125" s="182" t="s">
        <v>251</v>
      </c>
      <c r="F125" s="183" t="s">
        <v>252</v>
      </c>
      <c r="G125" s="184" t="s">
        <v>220</v>
      </c>
      <c r="H125" s="185">
        <v>0.794</v>
      </c>
      <c r="I125" s="186"/>
      <c r="J125" s="187">
        <f>ROUND(I125*H125,2)</f>
        <v>0</v>
      </c>
      <c r="K125" s="183" t="s">
        <v>128</v>
      </c>
      <c r="L125" s="59"/>
      <c r="M125" s="188" t="s">
        <v>21</v>
      </c>
      <c r="N125" s="189" t="s">
        <v>45</v>
      </c>
      <c r="O125" s="40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2" t="s">
        <v>129</v>
      </c>
      <c r="AT125" s="22" t="s">
        <v>124</v>
      </c>
      <c r="AU125" s="22" t="s">
        <v>86</v>
      </c>
      <c r="AY125" s="22" t="s">
        <v>121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2" t="s">
        <v>79</v>
      </c>
      <c r="BK125" s="192">
        <f>ROUND(I125*H125,2)</f>
        <v>0</v>
      </c>
      <c r="BL125" s="22" t="s">
        <v>129</v>
      </c>
      <c r="BM125" s="22" t="s">
        <v>253</v>
      </c>
    </row>
    <row r="126" spans="2:63" s="10" customFormat="1" ht="36.75" customHeight="1">
      <c r="B126" s="164"/>
      <c r="C126" s="165"/>
      <c r="D126" s="166" t="s">
        <v>73</v>
      </c>
      <c r="E126" s="167" t="s">
        <v>254</v>
      </c>
      <c r="F126" s="167" t="s">
        <v>255</v>
      </c>
      <c r="G126" s="165"/>
      <c r="H126" s="165"/>
      <c r="I126" s="168"/>
      <c r="J126" s="169">
        <f>BK126</f>
        <v>0</v>
      </c>
      <c r="K126" s="165"/>
      <c r="L126" s="170"/>
      <c r="M126" s="171"/>
      <c r="N126" s="172"/>
      <c r="O126" s="172"/>
      <c r="P126" s="173">
        <f>P127+P154+P165+P186</f>
        <v>0</v>
      </c>
      <c r="Q126" s="172"/>
      <c r="R126" s="173">
        <f>R127+R154+R165+R186</f>
        <v>3.8850104500000002</v>
      </c>
      <c r="S126" s="172"/>
      <c r="T126" s="174">
        <f>T127+T154+T165+T186</f>
        <v>0</v>
      </c>
      <c r="AR126" s="175" t="s">
        <v>86</v>
      </c>
      <c r="AT126" s="176" t="s">
        <v>73</v>
      </c>
      <c r="AU126" s="176" t="s">
        <v>74</v>
      </c>
      <c r="AY126" s="175" t="s">
        <v>121</v>
      </c>
      <c r="BK126" s="177">
        <f>BK127+BK154+BK165+BK186</f>
        <v>0</v>
      </c>
    </row>
    <row r="127" spans="2:63" s="10" customFormat="1" ht="19.5" customHeight="1">
      <c r="B127" s="164"/>
      <c r="C127" s="165"/>
      <c r="D127" s="178" t="s">
        <v>73</v>
      </c>
      <c r="E127" s="179" t="s">
        <v>256</v>
      </c>
      <c r="F127" s="179" t="s">
        <v>257</v>
      </c>
      <c r="G127" s="165"/>
      <c r="H127" s="165"/>
      <c r="I127" s="168"/>
      <c r="J127" s="180">
        <f>BK127</f>
        <v>0</v>
      </c>
      <c r="K127" s="165"/>
      <c r="L127" s="170"/>
      <c r="M127" s="171"/>
      <c r="N127" s="172"/>
      <c r="O127" s="172"/>
      <c r="P127" s="173">
        <f>SUM(P128:P153)</f>
        <v>0</v>
      </c>
      <c r="Q127" s="172"/>
      <c r="R127" s="173">
        <f>SUM(R128:R153)</f>
        <v>2.3472744000000003</v>
      </c>
      <c r="S127" s="172"/>
      <c r="T127" s="174">
        <f>SUM(T128:T153)</f>
        <v>0</v>
      </c>
      <c r="AR127" s="175" t="s">
        <v>86</v>
      </c>
      <c r="AT127" s="176" t="s">
        <v>73</v>
      </c>
      <c r="AU127" s="176" t="s">
        <v>79</v>
      </c>
      <c r="AY127" s="175" t="s">
        <v>121</v>
      </c>
      <c r="BK127" s="177">
        <f>SUM(BK128:BK153)</f>
        <v>0</v>
      </c>
    </row>
    <row r="128" spans="2:65" s="1" customFormat="1" ht="31.5" customHeight="1">
      <c r="B128" s="39"/>
      <c r="C128" s="181" t="s">
        <v>258</v>
      </c>
      <c r="D128" s="181" t="s">
        <v>124</v>
      </c>
      <c r="E128" s="182" t="s">
        <v>259</v>
      </c>
      <c r="F128" s="183" t="s">
        <v>260</v>
      </c>
      <c r="G128" s="184" t="s">
        <v>127</v>
      </c>
      <c r="H128" s="185">
        <v>42</v>
      </c>
      <c r="I128" s="186"/>
      <c r="J128" s="187">
        <f>ROUND(I128*H128,2)</f>
        <v>0</v>
      </c>
      <c r="K128" s="183" t="s">
        <v>128</v>
      </c>
      <c r="L128" s="59"/>
      <c r="M128" s="188" t="s">
        <v>21</v>
      </c>
      <c r="N128" s="189" t="s">
        <v>45</v>
      </c>
      <c r="O128" s="40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22" t="s">
        <v>198</v>
      </c>
      <c r="AT128" s="22" t="s">
        <v>124</v>
      </c>
      <c r="AU128" s="22" t="s">
        <v>86</v>
      </c>
      <c r="AY128" s="22" t="s">
        <v>121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2" t="s">
        <v>79</v>
      </c>
      <c r="BK128" s="192">
        <f>ROUND(I128*H128,2)</f>
        <v>0</v>
      </c>
      <c r="BL128" s="22" t="s">
        <v>198</v>
      </c>
      <c r="BM128" s="22" t="s">
        <v>261</v>
      </c>
    </row>
    <row r="129" spans="2:65" s="1" customFormat="1" ht="22.5" customHeight="1">
      <c r="B129" s="39"/>
      <c r="C129" s="209" t="s">
        <v>262</v>
      </c>
      <c r="D129" s="209" t="s">
        <v>235</v>
      </c>
      <c r="E129" s="210" t="s">
        <v>263</v>
      </c>
      <c r="F129" s="211" t="s">
        <v>264</v>
      </c>
      <c r="G129" s="212" t="s">
        <v>220</v>
      </c>
      <c r="H129" s="213">
        <v>0.013</v>
      </c>
      <c r="I129" s="214"/>
      <c r="J129" s="215">
        <f>ROUND(I129*H129,2)</f>
        <v>0</v>
      </c>
      <c r="K129" s="211" t="s">
        <v>128</v>
      </c>
      <c r="L129" s="216"/>
      <c r="M129" s="217" t="s">
        <v>21</v>
      </c>
      <c r="N129" s="218" t="s">
        <v>45</v>
      </c>
      <c r="O129" s="40"/>
      <c r="P129" s="190">
        <f>O129*H129</f>
        <v>0</v>
      </c>
      <c r="Q129" s="190">
        <v>1</v>
      </c>
      <c r="R129" s="190">
        <f>Q129*H129</f>
        <v>0.013</v>
      </c>
      <c r="S129" s="190">
        <v>0</v>
      </c>
      <c r="T129" s="191">
        <f>S129*H129</f>
        <v>0</v>
      </c>
      <c r="AR129" s="22" t="s">
        <v>265</v>
      </c>
      <c r="AT129" s="22" t="s">
        <v>235</v>
      </c>
      <c r="AU129" s="22" t="s">
        <v>86</v>
      </c>
      <c r="AY129" s="22" t="s">
        <v>121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22" t="s">
        <v>79</v>
      </c>
      <c r="BK129" s="192">
        <f>ROUND(I129*H129,2)</f>
        <v>0</v>
      </c>
      <c r="BL129" s="22" t="s">
        <v>198</v>
      </c>
      <c r="BM129" s="22" t="s">
        <v>266</v>
      </c>
    </row>
    <row r="130" spans="2:47" s="1" customFormat="1" ht="27">
      <c r="B130" s="39"/>
      <c r="C130" s="61"/>
      <c r="D130" s="205" t="s">
        <v>267</v>
      </c>
      <c r="E130" s="61"/>
      <c r="F130" s="219" t="s">
        <v>268</v>
      </c>
      <c r="G130" s="61"/>
      <c r="H130" s="61"/>
      <c r="I130" s="151"/>
      <c r="J130" s="61"/>
      <c r="K130" s="61"/>
      <c r="L130" s="59"/>
      <c r="M130" s="220"/>
      <c r="N130" s="40"/>
      <c r="O130" s="40"/>
      <c r="P130" s="40"/>
      <c r="Q130" s="40"/>
      <c r="R130" s="40"/>
      <c r="S130" s="40"/>
      <c r="T130" s="76"/>
      <c r="AT130" s="22" t="s">
        <v>267</v>
      </c>
      <c r="AU130" s="22" t="s">
        <v>86</v>
      </c>
    </row>
    <row r="131" spans="2:51" s="11" customFormat="1" ht="13.5">
      <c r="B131" s="193"/>
      <c r="C131" s="194"/>
      <c r="D131" s="195" t="s">
        <v>143</v>
      </c>
      <c r="E131" s="194"/>
      <c r="F131" s="197" t="s">
        <v>269</v>
      </c>
      <c r="G131" s="194"/>
      <c r="H131" s="198">
        <v>0.013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143</v>
      </c>
      <c r="AU131" s="204" t="s">
        <v>86</v>
      </c>
      <c r="AV131" s="11" t="s">
        <v>86</v>
      </c>
      <c r="AW131" s="11" t="s">
        <v>6</v>
      </c>
      <c r="AX131" s="11" t="s">
        <v>79</v>
      </c>
      <c r="AY131" s="204" t="s">
        <v>121</v>
      </c>
    </row>
    <row r="132" spans="2:65" s="1" customFormat="1" ht="22.5" customHeight="1">
      <c r="B132" s="39"/>
      <c r="C132" s="181" t="s">
        <v>270</v>
      </c>
      <c r="D132" s="181" t="s">
        <v>124</v>
      </c>
      <c r="E132" s="182" t="s">
        <v>271</v>
      </c>
      <c r="F132" s="183" t="s">
        <v>272</v>
      </c>
      <c r="G132" s="184" t="s">
        <v>127</v>
      </c>
      <c r="H132" s="185">
        <v>190</v>
      </c>
      <c r="I132" s="186"/>
      <c r="J132" s="187">
        <f>ROUND(I132*H132,2)</f>
        <v>0</v>
      </c>
      <c r="K132" s="183" t="s">
        <v>128</v>
      </c>
      <c r="L132" s="59"/>
      <c r="M132" s="188" t="s">
        <v>21</v>
      </c>
      <c r="N132" s="189" t="s">
        <v>45</v>
      </c>
      <c r="O132" s="40"/>
      <c r="P132" s="190">
        <f>O132*H132</f>
        <v>0</v>
      </c>
      <c r="Q132" s="190">
        <v>0.00088</v>
      </c>
      <c r="R132" s="190">
        <f>Q132*H132</f>
        <v>0.16720000000000002</v>
      </c>
      <c r="S132" s="190">
        <v>0</v>
      </c>
      <c r="T132" s="191">
        <f>S132*H132</f>
        <v>0</v>
      </c>
      <c r="AR132" s="22" t="s">
        <v>198</v>
      </c>
      <c r="AT132" s="22" t="s">
        <v>124</v>
      </c>
      <c r="AU132" s="22" t="s">
        <v>86</v>
      </c>
      <c r="AY132" s="22" t="s">
        <v>121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2" t="s">
        <v>79</v>
      </c>
      <c r="BK132" s="192">
        <f>ROUND(I132*H132,2)</f>
        <v>0</v>
      </c>
      <c r="BL132" s="22" t="s">
        <v>198</v>
      </c>
      <c r="BM132" s="22" t="s">
        <v>273</v>
      </c>
    </row>
    <row r="133" spans="2:51" s="11" customFormat="1" ht="13.5">
      <c r="B133" s="193"/>
      <c r="C133" s="194"/>
      <c r="D133" s="195" t="s">
        <v>143</v>
      </c>
      <c r="E133" s="196" t="s">
        <v>21</v>
      </c>
      <c r="F133" s="197" t="s">
        <v>274</v>
      </c>
      <c r="G133" s="194"/>
      <c r="H133" s="198">
        <v>190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143</v>
      </c>
      <c r="AU133" s="204" t="s">
        <v>86</v>
      </c>
      <c r="AV133" s="11" t="s">
        <v>86</v>
      </c>
      <c r="AW133" s="11" t="s">
        <v>38</v>
      </c>
      <c r="AX133" s="11" t="s">
        <v>79</v>
      </c>
      <c r="AY133" s="204" t="s">
        <v>121</v>
      </c>
    </row>
    <row r="134" spans="2:65" s="1" customFormat="1" ht="22.5" customHeight="1">
      <c r="B134" s="39"/>
      <c r="C134" s="181" t="s">
        <v>275</v>
      </c>
      <c r="D134" s="181" t="s">
        <v>124</v>
      </c>
      <c r="E134" s="182" t="s">
        <v>276</v>
      </c>
      <c r="F134" s="183" t="s">
        <v>277</v>
      </c>
      <c r="G134" s="184" t="s">
        <v>127</v>
      </c>
      <c r="H134" s="185">
        <v>42</v>
      </c>
      <c r="I134" s="186"/>
      <c r="J134" s="187">
        <f>ROUND(I134*H134,2)</f>
        <v>0</v>
      </c>
      <c r="K134" s="183" t="s">
        <v>128</v>
      </c>
      <c r="L134" s="59"/>
      <c r="M134" s="188" t="s">
        <v>21</v>
      </c>
      <c r="N134" s="189" t="s">
        <v>45</v>
      </c>
      <c r="O134" s="40"/>
      <c r="P134" s="190">
        <f>O134*H134</f>
        <v>0</v>
      </c>
      <c r="Q134" s="190">
        <v>0.00036</v>
      </c>
      <c r="R134" s="190">
        <f>Q134*H134</f>
        <v>0.015120000000000001</v>
      </c>
      <c r="S134" s="190">
        <v>0</v>
      </c>
      <c r="T134" s="191">
        <f>S134*H134</f>
        <v>0</v>
      </c>
      <c r="AR134" s="22" t="s">
        <v>198</v>
      </c>
      <c r="AT134" s="22" t="s">
        <v>124</v>
      </c>
      <c r="AU134" s="22" t="s">
        <v>86</v>
      </c>
      <c r="AY134" s="22" t="s">
        <v>121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2" t="s">
        <v>79</v>
      </c>
      <c r="BK134" s="192">
        <f>ROUND(I134*H134,2)</f>
        <v>0</v>
      </c>
      <c r="BL134" s="22" t="s">
        <v>198</v>
      </c>
      <c r="BM134" s="22" t="s">
        <v>278</v>
      </c>
    </row>
    <row r="135" spans="2:65" s="1" customFormat="1" ht="22.5" customHeight="1">
      <c r="B135" s="39"/>
      <c r="C135" s="181" t="s">
        <v>265</v>
      </c>
      <c r="D135" s="181" t="s">
        <v>124</v>
      </c>
      <c r="E135" s="182" t="s">
        <v>279</v>
      </c>
      <c r="F135" s="183" t="s">
        <v>280</v>
      </c>
      <c r="G135" s="184" t="s">
        <v>127</v>
      </c>
      <c r="H135" s="185">
        <v>106</v>
      </c>
      <c r="I135" s="186"/>
      <c r="J135" s="187">
        <f>ROUND(I135*H135,2)</f>
        <v>0</v>
      </c>
      <c r="K135" s="183" t="s">
        <v>21</v>
      </c>
      <c r="L135" s="59"/>
      <c r="M135" s="188" t="s">
        <v>21</v>
      </c>
      <c r="N135" s="189" t="s">
        <v>45</v>
      </c>
      <c r="O135" s="40"/>
      <c r="P135" s="190">
        <f>O135*H135</f>
        <v>0</v>
      </c>
      <c r="Q135" s="190">
        <v>0.00036</v>
      </c>
      <c r="R135" s="190">
        <f>Q135*H135</f>
        <v>0.03816</v>
      </c>
      <c r="S135" s="190">
        <v>0</v>
      </c>
      <c r="T135" s="191">
        <f>S135*H135</f>
        <v>0</v>
      </c>
      <c r="AR135" s="22" t="s">
        <v>198</v>
      </c>
      <c r="AT135" s="22" t="s">
        <v>124</v>
      </c>
      <c r="AU135" s="22" t="s">
        <v>86</v>
      </c>
      <c r="AY135" s="22" t="s">
        <v>121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2" t="s">
        <v>79</v>
      </c>
      <c r="BK135" s="192">
        <f>ROUND(I135*H135,2)</f>
        <v>0</v>
      </c>
      <c r="BL135" s="22" t="s">
        <v>198</v>
      </c>
      <c r="BM135" s="22" t="s">
        <v>281</v>
      </c>
    </row>
    <row r="136" spans="2:65" s="1" customFormat="1" ht="22.5" customHeight="1">
      <c r="B136" s="39"/>
      <c r="C136" s="209" t="s">
        <v>282</v>
      </c>
      <c r="D136" s="209" t="s">
        <v>235</v>
      </c>
      <c r="E136" s="210" t="s">
        <v>283</v>
      </c>
      <c r="F136" s="211" t="s">
        <v>284</v>
      </c>
      <c r="G136" s="212" t="s">
        <v>127</v>
      </c>
      <c r="H136" s="213">
        <v>170.2</v>
      </c>
      <c r="I136" s="214"/>
      <c r="J136" s="215">
        <f>ROUND(I136*H136,2)</f>
        <v>0</v>
      </c>
      <c r="K136" s="211" t="s">
        <v>128</v>
      </c>
      <c r="L136" s="216"/>
      <c r="M136" s="217" t="s">
        <v>21</v>
      </c>
      <c r="N136" s="218" t="s">
        <v>45</v>
      </c>
      <c r="O136" s="40"/>
      <c r="P136" s="190">
        <f>O136*H136</f>
        <v>0</v>
      </c>
      <c r="Q136" s="190">
        <v>0.0061</v>
      </c>
      <c r="R136" s="190">
        <f>Q136*H136</f>
        <v>1.03822</v>
      </c>
      <c r="S136" s="190">
        <v>0</v>
      </c>
      <c r="T136" s="191">
        <f>S136*H136</f>
        <v>0</v>
      </c>
      <c r="AR136" s="22" t="s">
        <v>265</v>
      </c>
      <c r="AT136" s="22" t="s">
        <v>235</v>
      </c>
      <c r="AU136" s="22" t="s">
        <v>86</v>
      </c>
      <c r="AY136" s="22" t="s">
        <v>121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22" t="s">
        <v>79</v>
      </c>
      <c r="BK136" s="192">
        <f>ROUND(I136*H136,2)</f>
        <v>0</v>
      </c>
      <c r="BL136" s="22" t="s">
        <v>198</v>
      </c>
      <c r="BM136" s="22" t="s">
        <v>285</v>
      </c>
    </row>
    <row r="137" spans="2:51" s="11" customFormat="1" ht="13.5">
      <c r="B137" s="193"/>
      <c r="C137" s="194"/>
      <c r="D137" s="195" t="s">
        <v>143</v>
      </c>
      <c r="E137" s="194"/>
      <c r="F137" s="197" t="s">
        <v>286</v>
      </c>
      <c r="G137" s="194"/>
      <c r="H137" s="198">
        <v>170.2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143</v>
      </c>
      <c r="AU137" s="204" t="s">
        <v>86</v>
      </c>
      <c r="AV137" s="11" t="s">
        <v>86</v>
      </c>
      <c r="AW137" s="11" t="s">
        <v>6</v>
      </c>
      <c r="AX137" s="11" t="s">
        <v>79</v>
      </c>
      <c r="AY137" s="204" t="s">
        <v>121</v>
      </c>
    </row>
    <row r="138" spans="2:65" s="1" customFormat="1" ht="22.5" customHeight="1">
      <c r="B138" s="39"/>
      <c r="C138" s="209" t="s">
        <v>287</v>
      </c>
      <c r="D138" s="209" t="s">
        <v>235</v>
      </c>
      <c r="E138" s="210" t="s">
        <v>288</v>
      </c>
      <c r="F138" s="211" t="s">
        <v>289</v>
      </c>
      <c r="G138" s="212" t="s">
        <v>127</v>
      </c>
      <c r="H138" s="213">
        <v>121.9</v>
      </c>
      <c r="I138" s="214"/>
      <c r="J138" s="215">
        <f>ROUND(I138*H138,2)</f>
        <v>0</v>
      </c>
      <c r="K138" s="211" t="s">
        <v>21</v>
      </c>
      <c r="L138" s="216"/>
      <c r="M138" s="217" t="s">
        <v>21</v>
      </c>
      <c r="N138" s="218" t="s">
        <v>45</v>
      </c>
      <c r="O138" s="40"/>
      <c r="P138" s="190">
        <f>O138*H138</f>
        <v>0</v>
      </c>
      <c r="Q138" s="190">
        <v>0.0061</v>
      </c>
      <c r="R138" s="190">
        <f>Q138*H138</f>
        <v>0.7435900000000001</v>
      </c>
      <c r="S138" s="190">
        <v>0</v>
      </c>
      <c r="T138" s="191">
        <f>S138*H138</f>
        <v>0</v>
      </c>
      <c r="AR138" s="22" t="s">
        <v>265</v>
      </c>
      <c r="AT138" s="22" t="s">
        <v>235</v>
      </c>
      <c r="AU138" s="22" t="s">
        <v>86</v>
      </c>
      <c r="AY138" s="22" t="s">
        <v>121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22" t="s">
        <v>79</v>
      </c>
      <c r="BK138" s="192">
        <f>ROUND(I138*H138,2)</f>
        <v>0</v>
      </c>
      <c r="BL138" s="22" t="s">
        <v>198</v>
      </c>
      <c r="BM138" s="22" t="s">
        <v>290</v>
      </c>
    </row>
    <row r="139" spans="2:51" s="11" customFormat="1" ht="13.5">
      <c r="B139" s="193"/>
      <c r="C139" s="194"/>
      <c r="D139" s="195" t="s">
        <v>143</v>
      </c>
      <c r="E139" s="194"/>
      <c r="F139" s="197" t="s">
        <v>291</v>
      </c>
      <c r="G139" s="194"/>
      <c r="H139" s="198">
        <v>121.9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143</v>
      </c>
      <c r="AU139" s="204" t="s">
        <v>86</v>
      </c>
      <c r="AV139" s="11" t="s">
        <v>86</v>
      </c>
      <c r="AW139" s="11" t="s">
        <v>6</v>
      </c>
      <c r="AX139" s="11" t="s">
        <v>79</v>
      </c>
      <c r="AY139" s="204" t="s">
        <v>121</v>
      </c>
    </row>
    <row r="140" spans="2:65" s="1" customFormat="1" ht="22.5" customHeight="1">
      <c r="B140" s="39"/>
      <c r="C140" s="209" t="s">
        <v>292</v>
      </c>
      <c r="D140" s="209" t="s">
        <v>235</v>
      </c>
      <c r="E140" s="210" t="s">
        <v>293</v>
      </c>
      <c r="F140" s="211" t="s">
        <v>294</v>
      </c>
      <c r="G140" s="212" t="s">
        <v>127</v>
      </c>
      <c r="H140" s="213">
        <v>48.3</v>
      </c>
      <c r="I140" s="214"/>
      <c r="J140" s="215">
        <f>ROUND(I140*H140,2)</f>
        <v>0</v>
      </c>
      <c r="K140" s="211" t="s">
        <v>21</v>
      </c>
      <c r="L140" s="216"/>
      <c r="M140" s="217" t="s">
        <v>21</v>
      </c>
      <c r="N140" s="218" t="s">
        <v>45</v>
      </c>
      <c r="O140" s="40"/>
      <c r="P140" s="190">
        <f>O140*H140</f>
        <v>0</v>
      </c>
      <c r="Q140" s="190">
        <v>0.0061</v>
      </c>
      <c r="R140" s="190">
        <f>Q140*H140</f>
        <v>0.29463</v>
      </c>
      <c r="S140" s="190">
        <v>0</v>
      </c>
      <c r="T140" s="191">
        <f>S140*H140</f>
        <v>0</v>
      </c>
      <c r="AR140" s="22" t="s">
        <v>265</v>
      </c>
      <c r="AT140" s="22" t="s">
        <v>235</v>
      </c>
      <c r="AU140" s="22" t="s">
        <v>86</v>
      </c>
      <c r="AY140" s="22" t="s">
        <v>121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2" t="s">
        <v>79</v>
      </c>
      <c r="BK140" s="192">
        <f>ROUND(I140*H140,2)</f>
        <v>0</v>
      </c>
      <c r="BL140" s="22" t="s">
        <v>198</v>
      </c>
      <c r="BM140" s="22" t="s">
        <v>295</v>
      </c>
    </row>
    <row r="141" spans="2:51" s="11" customFormat="1" ht="13.5">
      <c r="B141" s="193"/>
      <c r="C141" s="194"/>
      <c r="D141" s="195" t="s">
        <v>143</v>
      </c>
      <c r="E141" s="194"/>
      <c r="F141" s="197" t="s">
        <v>296</v>
      </c>
      <c r="G141" s="194"/>
      <c r="H141" s="198">
        <v>48.3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143</v>
      </c>
      <c r="AU141" s="204" t="s">
        <v>86</v>
      </c>
      <c r="AV141" s="11" t="s">
        <v>86</v>
      </c>
      <c r="AW141" s="11" t="s">
        <v>6</v>
      </c>
      <c r="AX141" s="11" t="s">
        <v>79</v>
      </c>
      <c r="AY141" s="204" t="s">
        <v>121</v>
      </c>
    </row>
    <row r="142" spans="2:65" s="1" customFormat="1" ht="22.5" customHeight="1">
      <c r="B142" s="39"/>
      <c r="C142" s="181" t="s">
        <v>297</v>
      </c>
      <c r="D142" s="181" t="s">
        <v>124</v>
      </c>
      <c r="E142" s="182" t="s">
        <v>298</v>
      </c>
      <c r="F142" s="183" t="s">
        <v>299</v>
      </c>
      <c r="G142" s="184" t="s">
        <v>127</v>
      </c>
      <c r="H142" s="185">
        <v>106</v>
      </c>
      <c r="I142" s="186"/>
      <c r="J142" s="187">
        <f>ROUND(I142*H142,2)</f>
        <v>0</v>
      </c>
      <c r="K142" s="183" t="s">
        <v>128</v>
      </c>
      <c r="L142" s="59"/>
      <c r="M142" s="188" t="s">
        <v>21</v>
      </c>
      <c r="N142" s="189" t="s">
        <v>45</v>
      </c>
      <c r="O142" s="40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22" t="s">
        <v>198</v>
      </c>
      <c r="AT142" s="22" t="s">
        <v>124</v>
      </c>
      <c r="AU142" s="22" t="s">
        <v>86</v>
      </c>
      <c r="AY142" s="22" t="s">
        <v>121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2" t="s">
        <v>79</v>
      </c>
      <c r="BK142" s="192">
        <f>ROUND(I142*H142,2)</f>
        <v>0</v>
      </c>
      <c r="BL142" s="22" t="s">
        <v>198</v>
      </c>
      <c r="BM142" s="22" t="s">
        <v>300</v>
      </c>
    </row>
    <row r="143" spans="2:65" s="1" customFormat="1" ht="22.5" customHeight="1">
      <c r="B143" s="39"/>
      <c r="C143" s="209" t="s">
        <v>301</v>
      </c>
      <c r="D143" s="209" t="s">
        <v>235</v>
      </c>
      <c r="E143" s="210" t="s">
        <v>302</v>
      </c>
      <c r="F143" s="211" t="s">
        <v>303</v>
      </c>
      <c r="G143" s="212" t="s">
        <v>127</v>
      </c>
      <c r="H143" s="213">
        <v>121.9</v>
      </c>
      <c r="I143" s="214"/>
      <c r="J143" s="215">
        <f>ROUND(I143*H143,2)</f>
        <v>0</v>
      </c>
      <c r="K143" s="211" t="s">
        <v>128</v>
      </c>
      <c r="L143" s="216"/>
      <c r="M143" s="217" t="s">
        <v>21</v>
      </c>
      <c r="N143" s="218" t="s">
        <v>45</v>
      </c>
      <c r="O143" s="40"/>
      <c r="P143" s="190">
        <f>O143*H143</f>
        <v>0</v>
      </c>
      <c r="Q143" s="190">
        <v>0.0002</v>
      </c>
      <c r="R143" s="190">
        <f>Q143*H143</f>
        <v>0.024380000000000002</v>
      </c>
      <c r="S143" s="190">
        <v>0</v>
      </c>
      <c r="T143" s="191">
        <f>S143*H143</f>
        <v>0</v>
      </c>
      <c r="AR143" s="22" t="s">
        <v>265</v>
      </c>
      <c r="AT143" s="22" t="s">
        <v>235</v>
      </c>
      <c r="AU143" s="22" t="s">
        <v>86</v>
      </c>
      <c r="AY143" s="22" t="s">
        <v>121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22" t="s">
        <v>79</v>
      </c>
      <c r="BK143" s="192">
        <f>ROUND(I143*H143,2)</f>
        <v>0</v>
      </c>
      <c r="BL143" s="22" t="s">
        <v>198</v>
      </c>
      <c r="BM143" s="22" t="s">
        <v>304</v>
      </c>
    </row>
    <row r="144" spans="2:51" s="11" customFormat="1" ht="13.5">
      <c r="B144" s="193"/>
      <c r="C144" s="194"/>
      <c r="D144" s="195" t="s">
        <v>143</v>
      </c>
      <c r="E144" s="194"/>
      <c r="F144" s="197" t="s">
        <v>291</v>
      </c>
      <c r="G144" s="194"/>
      <c r="H144" s="198">
        <v>121.9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143</v>
      </c>
      <c r="AU144" s="204" t="s">
        <v>86</v>
      </c>
      <c r="AV144" s="11" t="s">
        <v>86</v>
      </c>
      <c r="AW144" s="11" t="s">
        <v>6</v>
      </c>
      <c r="AX144" s="11" t="s">
        <v>79</v>
      </c>
      <c r="AY144" s="204" t="s">
        <v>121</v>
      </c>
    </row>
    <row r="145" spans="2:65" s="1" customFormat="1" ht="22.5" customHeight="1">
      <c r="B145" s="39"/>
      <c r="C145" s="181" t="s">
        <v>305</v>
      </c>
      <c r="D145" s="181" t="s">
        <v>124</v>
      </c>
      <c r="E145" s="182" t="s">
        <v>306</v>
      </c>
      <c r="F145" s="183" t="s">
        <v>307</v>
      </c>
      <c r="G145" s="184" t="s">
        <v>187</v>
      </c>
      <c r="H145" s="185">
        <v>848</v>
      </c>
      <c r="I145" s="186"/>
      <c r="J145" s="187">
        <f>ROUND(I145*H145,2)</f>
        <v>0</v>
      </c>
      <c r="K145" s="183" t="s">
        <v>128</v>
      </c>
      <c r="L145" s="59"/>
      <c r="M145" s="188" t="s">
        <v>21</v>
      </c>
      <c r="N145" s="189" t="s">
        <v>45</v>
      </c>
      <c r="O145" s="40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22" t="s">
        <v>198</v>
      </c>
      <c r="AT145" s="22" t="s">
        <v>124</v>
      </c>
      <c r="AU145" s="22" t="s">
        <v>86</v>
      </c>
      <c r="AY145" s="22" t="s">
        <v>121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2" t="s">
        <v>79</v>
      </c>
      <c r="BK145" s="192">
        <f>ROUND(I145*H145,2)</f>
        <v>0</v>
      </c>
      <c r="BL145" s="22" t="s">
        <v>198</v>
      </c>
      <c r="BM145" s="22" t="s">
        <v>308</v>
      </c>
    </row>
    <row r="146" spans="2:51" s="11" customFormat="1" ht="13.5">
      <c r="B146" s="193"/>
      <c r="C146" s="194"/>
      <c r="D146" s="195" t="s">
        <v>143</v>
      </c>
      <c r="E146" s="196" t="s">
        <v>21</v>
      </c>
      <c r="F146" s="197" t="s">
        <v>309</v>
      </c>
      <c r="G146" s="194"/>
      <c r="H146" s="198">
        <v>848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143</v>
      </c>
      <c r="AU146" s="204" t="s">
        <v>86</v>
      </c>
      <c r="AV146" s="11" t="s">
        <v>86</v>
      </c>
      <c r="AW146" s="11" t="s">
        <v>38</v>
      </c>
      <c r="AX146" s="11" t="s">
        <v>79</v>
      </c>
      <c r="AY146" s="204" t="s">
        <v>121</v>
      </c>
    </row>
    <row r="147" spans="2:65" s="1" customFormat="1" ht="22.5" customHeight="1">
      <c r="B147" s="39"/>
      <c r="C147" s="209" t="s">
        <v>310</v>
      </c>
      <c r="D147" s="209" t="s">
        <v>235</v>
      </c>
      <c r="E147" s="210" t="s">
        <v>311</v>
      </c>
      <c r="F147" s="211" t="s">
        <v>312</v>
      </c>
      <c r="G147" s="212" t="s">
        <v>313</v>
      </c>
      <c r="H147" s="213">
        <v>0.848</v>
      </c>
      <c r="I147" s="214"/>
      <c r="J147" s="215">
        <f>ROUND(I147*H147,2)</f>
        <v>0</v>
      </c>
      <c r="K147" s="211" t="s">
        <v>128</v>
      </c>
      <c r="L147" s="216"/>
      <c r="M147" s="217" t="s">
        <v>21</v>
      </c>
      <c r="N147" s="218" t="s">
        <v>45</v>
      </c>
      <c r="O147" s="40"/>
      <c r="P147" s="190">
        <f>O147*H147</f>
        <v>0</v>
      </c>
      <c r="Q147" s="190">
        <v>0.0053</v>
      </c>
      <c r="R147" s="190">
        <f>Q147*H147</f>
        <v>0.0044944</v>
      </c>
      <c r="S147" s="190">
        <v>0</v>
      </c>
      <c r="T147" s="191">
        <f>S147*H147</f>
        <v>0</v>
      </c>
      <c r="AR147" s="22" t="s">
        <v>265</v>
      </c>
      <c r="AT147" s="22" t="s">
        <v>235</v>
      </c>
      <c r="AU147" s="22" t="s">
        <v>86</v>
      </c>
      <c r="AY147" s="22" t="s">
        <v>121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2" t="s">
        <v>79</v>
      </c>
      <c r="BK147" s="192">
        <f>ROUND(I147*H147,2)</f>
        <v>0</v>
      </c>
      <c r="BL147" s="22" t="s">
        <v>198</v>
      </c>
      <c r="BM147" s="22" t="s">
        <v>314</v>
      </c>
    </row>
    <row r="148" spans="2:47" s="1" customFormat="1" ht="27">
      <c r="B148" s="39"/>
      <c r="C148" s="61"/>
      <c r="D148" s="205" t="s">
        <v>267</v>
      </c>
      <c r="E148" s="61"/>
      <c r="F148" s="219" t="s">
        <v>315</v>
      </c>
      <c r="G148" s="61"/>
      <c r="H148" s="61"/>
      <c r="I148" s="151"/>
      <c r="J148" s="61"/>
      <c r="K148" s="61"/>
      <c r="L148" s="59"/>
      <c r="M148" s="220"/>
      <c r="N148" s="40"/>
      <c r="O148" s="40"/>
      <c r="P148" s="40"/>
      <c r="Q148" s="40"/>
      <c r="R148" s="40"/>
      <c r="S148" s="40"/>
      <c r="T148" s="76"/>
      <c r="AT148" s="22" t="s">
        <v>267</v>
      </c>
      <c r="AU148" s="22" t="s">
        <v>86</v>
      </c>
    </row>
    <row r="149" spans="2:51" s="11" customFormat="1" ht="13.5">
      <c r="B149" s="193"/>
      <c r="C149" s="194"/>
      <c r="D149" s="195" t="s">
        <v>143</v>
      </c>
      <c r="E149" s="194"/>
      <c r="F149" s="197" t="s">
        <v>316</v>
      </c>
      <c r="G149" s="194"/>
      <c r="H149" s="198">
        <v>0.848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143</v>
      </c>
      <c r="AU149" s="204" t="s">
        <v>86</v>
      </c>
      <c r="AV149" s="11" t="s">
        <v>86</v>
      </c>
      <c r="AW149" s="11" t="s">
        <v>6</v>
      </c>
      <c r="AX149" s="11" t="s">
        <v>79</v>
      </c>
      <c r="AY149" s="204" t="s">
        <v>121</v>
      </c>
    </row>
    <row r="150" spans="2:65" s="1" customFormat="1" ht="22.5" customHeight="1">
      <c r="B150" s="39"/>
      <c r="C150" s="209" t="s">
        <v>317</v>
      </c>
      <c r="D150" s="209" t="s">
        <v>235</v>
      </c>
      <c r="E150" s="210" t="s">
        <v>318</v>
      </c>
      <c r="F150" s="211" t="s">
        <v>319</v>
      </c>
      <c r="G150" s="212" t="s">
        <v>313</v>
      </c>
      <c r="H150" s="213">
        <v>0.848</v>
      </c>
      <c r="I150" s="214"/>
      <c r="J150" s="215">
        <f>ROUND(I150*H150,2)</f>
        <v>0</v>
      </c>
      <c r="K150" s="211" t="s">
        <v>128</v>
      </c>
      <c r="L150" s="216"/>
      <c r="M150" s="217" t="s">
        <v>21</v>
      </c>
      <c r="N150" s="218" t="s">
        <v>45</v>
      </c>
      <c r="O150" s="40"/>
      <c r="P150" s="190">
        <f>O150*H150</f>
        <v>0</v>
      </c>
      <c r="Q150" s="190">
        <v>0.01</v>
      </c>
      <c r="R150" s="190">
        <f>Q150*H150</f>
        <v>0.00848</v>
      </c>
      <c r="S150" s="190">
        <v>0</v>
      </c>
      <c r="T150" s="191">
        <f>S150*H150</f>
        <v>0</v>
      </c>
      <c r="AR150" s="22" t="s">
        <v>265</v>
      </c>
      <c r="AT150" s="22" t="s">
        <v>235</v>
      </c>
      <c r="AU150" s="22" t="s">
        <v>86</v>
      </c>
      <c r="AY150" s="22" t="s">
        <v>121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22" t="s">
        <v>79</v>
      </c>
      <c r="BK150" s="192">
        <f>ROUND(I150*H150,2)</f>
        <v>0</v>
      </c>
      <c r="BL150" s="22" t="s">
        <v>198</v>
      </c>
      <c r="BM150" s="22" t="s">
        <v>320</v>
      </c>
    </row>
    <row r="151" spans="2:47" s="1" customFormat="1" ht="27">
      <c r="B151" s="39"/>
      <c r="C151" s="61"/>
      <c r="D151" s="205" t="s">
        <v>267</v>
      </c>
      <c r="E151" s="61"/>
      <c r="F151" s="219" t="s">
        <v>321</v>
      </c>
      <c r="G151" s="61"/>
      <c r="H151" s="61"/>
      <c r="I151" s="151"/>
      <c r="J151" s="61"/>
      <c r="K151" s="61"/>
      <c r="L151" s="59"/>
      <c r="M151" s="220"/>
      <c r="N151" s="40"/>
      <c r="O151" s="40"/>
      <c r="P151" s="40"/>
      <c r="Q151" s="40"/>
      <c r="R151" s="40"/>
      <c r="S151" s="40"/>
      <c r="T151" s="76"/>
      <c r="AT151" s="22" t="s">
        <v>267</v>
      </c>
      <c r="AU151" s="22" t="s">
        <v>86</v>
      </c>
    </row>
    <row r="152" spans="2:51" s="11" customFormat="1" ht="13.5">
      <c r="B152" s="193"/>
      <c r="C152" s="194"/>
      <c r="D152" s="195" t="s">
        <v>143</v>
      </c>
      <c r="E152" s="194"/>
      <c r="F152" s="197" t="s">
        <v>316</v>
      </c>
      <c r="G152" s="194"/>
      <c r="H152" s="198">
        <v>0.848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143</v>
      </c>
      <c r="AU152" s="204" t="s">
        <v>86</v>
      </c>
      <c r="AV152" s="11" t="s">
        <v>86</v>
      </c>
      <c r="AW152" s="11" t="s">
        <v>6</v>
      </c>
      <c r="AX152" s="11" t="s">
        <v>79</v>
      </c>
      <c r="AY152" s="204" t="s">
        <v>121</v>
      </c>
    </row>
    <row r="153" spans="2:65" s="1" customFormat="1" ht="22.5" customHeight="1">
      <c r="B153" s="39"/>
      <c r="C153" s="181" t="s">
        <v>322</v>
      </c>
      <c r="D153" s="181" t="s">
        <v>124</v>
      </c>
      <c r="E153" s="182" t="s">
        <v>323</v>
      </c>
      <c r="F153" s="183" t="s">
        <v>324</v>
      </c>
      <c r="G153" s="184" t="s">
        <v>325</v>
      </c>
      <c r="H153" s="221"/>
      <c r="I153" s="186"/>
      <c r="J153" s="187">
        <f>ROUND(I153*H153,2)</f>
        <v>0</v>
      </c>
      <c r="K153" s="183" t="s">
        <v>128</v>
      </c>
      <c r="L153" s="59"/>
      <c r="M153" s="188" t="s">
        <v>21</v>
      </c>
      <c r="N153" s="189" t="s">
        <v>45</v>
      </c>
      <c r="O153" s="40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22" t="s">
        <v>198</v>
      </c>
      <c r="AT153" s="22" t="s">
        <v>124</v>
      </c>
      <c r="AU153" s="22" t="s">
        <v>86</v>
      </c>
      <c r="AY153" s="22" t="s">
        <v>121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22" t="s">
        <v>79</v>
      </c>
      <c r="BK153" s="192">
        <f>ROUND(I153*H153,2)</f>
        <v>0</v>
      </c>
      <c r="BL153" s="22" t="s">
        <v>198</v>
      </c>
      <c r="BM153" s="22" t="s">
        <v>326</v>
      </c>
    </row>
    <row r="154" spans="2:63" s="10" customFormat="1" ht="29.25" customHeight="1">
      <c r="B154" s="164"/>
      <c r="C154" s="165"/>
      <c r="D154" s="178" t="s">
        <v>73</v>
      </c>
      <c r="E154" s="179" t="s">
        <v>327</v>
      </c>
      <c r="F154" s="179" t="s">
        <v>328</v>
      </c>
      <c r="G154" s="165"/>
      <c r="H154" s="165"/>
      <c r="I154" s="168"/>
      <c r="J154" s="180">
        <f>BK154</f>
        <v>0</v>
      </c>
      <c r="K154" s="165"/>
      <c r="L154" s="170"/>
      <c r="M154" s="171"/>
      <c r="N154" s="172"/>
      <c r="O154" s="172"/>
      <c r="P154" s="173">
        <f>SUM(P155:P164)</f>
        <v>0</v>
      </c>
      <c r="Q154" s="172"/>
      <c r="R154" s="173">
        <f>SUM(R155:R164)</f>
        <v>1.1012700500000001</v>
      </c>
      <c r="S154" s="172"/>
      <c r="T154" s="174">
        <f>SUM(T155:T164)</f>
        <v>0</v>
      </c>
      <c r="AR154" s="175" t="s">
        <v>86</v>
      </c>
      <c r="AT154" s="176" t="s">
        <v>73</v>
      </c>
      <c r="AU154" s="176" t="s">
        <v>79</v>
      </c>
      <c r="AY154" s="175" t="s">
        <v>121</v>
      </c>
      <c r="BK154" s="177">
        <f>SUM(BK155:BK164)</f>
        <v>0</v>
      </c>
    </row>
    <row r="155" spans="2:65" s="1" customFormat="1" ht="31.5" customHeight="1">
      <c r="B155" s="39"/>
      <c r="C155" s="181" t="s">
        <v>329</v>
      </c>
      <c r="D155" s="181" t="s">
        <v>124</v>
      </c>
      <c r="E155" s="182" t="s">
        <v>330</v>
      </c>
      <c r="F155" s="183" t="s">
        <v>331</v>
      </c>
      <c r="G155" s="184" t="s">
        <v>332</v>
      </c>
      <c r="H155" s="185">
        <v>0.825</v>
      </c>
      <c r="I155" s="186"/>
      <c r="J155" s="187">
        <f>ROUND(I155*H155,2)</f>
        <v>0</v>
      </c>
      <c r="K155" s="183" t="s">
        <v>128</v>
      </c>
      <c r="L155" s="59"/>
      <c r="M155" s="188" t="s">
        <v>21</v>
      </c>
      <c r="N155" s="189" t="s">
        <v>45</v>
      </c>
      <c r="O155" s="40"/>
      <c r="P155" s="190">
        <f>O155*H155</f>
        <v>0</v>
      </c>
      <c r="Q155" s="190">
        <v>0.00189</v>
      </c>
      <c r="R155" s="190">
        <f>Q155*H155</f>
        <v>0.0015592499999999999</v>
      </c>
      <c r="S155" s="190">
        <v>0</v>
      </c>
      <c r="T155" s="191">
        <f>S155*H155</f>
        <v>0</v>
      </c>
      <c r="AR155" s="22" t="s">
        <v>198</v>
      </c>
      <c r="AT155" s="22" t="s">
        <v>124</v>
      </c>
      <c r="AU155" s="22" t="s">
        <v>86</v>
      </c>
      <c r="AY155" s="22" t="s">
        <v>121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2" t="s">
        <v>79</v>
      </c>
      <c r="BK155" s="192">
        <f>ROUND(I155*H155,2)</f>
        <v>0</v>
      </c>
      <c r="BL155" s="22" t="s">
        <v>198</v>
      </c>
      <c r="BM155" s="22" t="s">
        <v>333</v>
      </c>
    </row>
    <row r="156" spans="2:51" s="11" customFormat="1" ht="13.5">
      <c r="B156" s="193"/>
      <c r="C156" s="194"/>
      <c r="D156" s="205" t="s">
        <v>143</v>
      </c>
      <c r="E156" s="206" t="s">
        <v>21</v>
      </c>
      <c r="F156" s="207" t="s">
        <v>334</v>
      </c>
      <c r="G156" s="194"/>
      <c r="H156" s="208">
        <v>0.24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143</v>
      </c>
      <c r="AU156" s="204" t="s">
        <v>86</v>
      </c>
      <c r="AV156" s="11" t="s">
        <v>86</v>
      </c>
      <c r="AW156" s="11" t="s">
        <v>38</v>
      </c>
      <c r="AX156" s="11" t="s">
        <v>74</v>
      </c>
      <c r="AY156" s="204" t="s">
        <v>121</v>
      </c>
    </row>
    <row r="157" spans="2:51" s="11" customFormat="1" ht="13.5">
      <c r="B157" s="193"/>
      <c r="C157" s="194"/>
      <c r="D157" s="205" t="s">
        <v>143</v>
      </c>
      <c r="E157" s="206" t="s">
        <v>21</v>
      </c>
      <c r="F157" s="207" t="s">
        <v>335</v>
      </c>
      <c r="G157" s="194"/>
      <c r="H157" s="208">
        <v>0.48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143</v>
      </c>
      <c r="AU157" s="204" t="s">
        <v>86</v>
      </c>
      <c r="AV157" s="11" t="s">
        <v>86</v>
      </c>
      <c r="AW157" s="11" t="s">
        <v>38</v>
      </c>
      <c r="AX157" s="11" t="s">
        <v>74</v>
      </c>
      <c r="AY157" s="204" t="s">
        <v>121</v>
      </c>
    </row>
    <row r="158" spans="2:51" s="11" customFormat="1" ht="13.5">
      <c r="B158" s="193"/>
      <c r="C158" s="194"/>
      <c r="D158" s="205" t="s">
        <v>143</v>
      </c>
      <c r="E158" s="206" t="s">
        <v>21</v>
      </c>
      <c r="F158" s="207" t="s">
        <v>336</v>
      </c>
      <c r="G158" s="194"/>
      <c r="H158" s="208">
        <v>0.105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143</v>
      </c>
      <c r="AU158" s="204" t="s">
        <v>86</v>
      </c>
      <c r="AV158" s="11" t="s">
        <v>86</v>
      </c>
      <c r="AW158" s="11" t="s">
        <v>38</v>
      </c>
      <c r="AX158" s="11" t="s">
        <v>74</v>
      </c>
      <c r="AY158" s="204" t="s">
        <v>121</v>
      </c>
    </row>
    <row r="159" spans="2:51" s="12" customFormat="1" ht="13.5">
      <c r="B159" s="222"/>
      <c r="C159" s="223"/>
      <c r="D159" s="195" t="s">
        <v>143</v>
      </c>
      <c r="E159" s="224" t="s">
        <v>21</v>
      </c>
      <c r="F159" s="225" t="s">
        <v>337</v>
      </c>
      <c r="G159" s="223"/>
      <c r="H159" s="226">
        <v>0.825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143</v>
      </c>
      <c r="AU159" s="232" t="s">
        <v>86</v>
      </c>
      <c r="AV159" s="12" t="s">
        <v>129</v>
      </c>
      <c r="AW159" s="12" t="s">
        <v>38</v>
      </c>
      <c r="AX159" s="12" t="s">
        <v>79</v>
      </c>
      <c r="AY159" s="232" t="s">
        <v>121</v>
      </c>
    </row>
    <row r="160" spans="2:65" s="1" customFormat="1" ht="31.5" customHeight="1">
      <c r="B160" s="39"/>
      <c r="C160" s="181" t="s">
        <v>338</v>
      </c>
      <c r="D160" s="181" t="s">
        <v>124</v>
      </c>
      <c r="E160" s="182" t="s">
        <v>339</v>
      </c>
      <c r="F160" s="183" t="s">
        <v>340</v>
      </c>
      <c r="G160" s="184" t="s">
        <v>166</v>
      </c>
      <c r="H160" s="185">
        <v>20</v>
      </c>
      <c r="I160" s="186"/>
      <c r="J160" s="187">
        <f>ROUND(I160*H160,2)</f>
        <v>0</v>
      </c>
      <c r="K160" s="183" t="s">
        <v>128</v>
      </c>
      <c r="L160" s="59"/>
      <c r="M160" s="188" t="s">
        <v>21</v>
      </c>
      <c r="N160" s="189" t="s">
        <v>45</v>
      </c>
      <c r="O160" s="40"/>
      <c r="P160" s="190">
        <f>O160*H160</f>
        <v>0</v>
      </c>
      <c r="Q160" s="190">
        <v>0.00732</v>
      </c>
      <c r="R160" s="190">
        <f>Q160*H160</f>
        <v>0.1464</v>
      </c>
      <c r="S160" s="190">
        <v>0</v>
      </c>
      <c r="T160" s="191">
        <f>S160*H160</f>
        <v>0</v>
      </c>
      <c r="AR160" s="22" t="s">
        <v>198</v>
      </c>
      <c r="AT160" s="22" t="s">
        <v>124</v>
      </c>
      <c r="AU160" s="22" t="s">
        <v>86</v>
      </c>
      <c r="AY160" s="22" t="s">
        <v>121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2" t="s">
        <v>79</v>
      </c>
      <c r="BK160" s="192">
        <f>ROUND(I160*H160,2)</f>
        <v>0</v>
      </c>
      <c r="BL160" s="22" t="s">
        <v>198</v>
      </c>
      <c r="BM160" s="22" t="s">
        <v>341</v>
      </c>
    </row>
    <row r="161" spans="2:65" s="1" customFormat="1" ht="22.5" customHeight="1">
      <c r="B161" s="39"/>
      <c r="C161" s="181" t="s">
        <v>342</v>
      </c>
      <c r="D161" s="181" t="s">
        <v>124</v>
      </c>
      <c r="E161" s="182" t="s">
        <v>343</v>
      </c>
      <c r="F161" s="183" t="s">
        <v>344</v>
      </c>
      <c r="G161" s="184" t="s">
        <v>166</v>
      </c>
      <c r="H161" s="185">
        <v>20</v>
      </c>
      <c r="I161" s="186"/>
      <c r="J161" s="187">
        <f>ROUND(I161*H161,2)</f>
        <v>0</v>
      </c>
      <c r="K161" s="183" t="s">
        <v>128</v>
      </c>
      <c r="L161" s="59"/>
      <c r="M161" s="188" t="s">
        <v>21</v>
      </c>
      <c r="N161" s="189" t="s">
        <v>45</v>
      </c>
      <c r="O161" s="40"/>
      <c r="P161" s="190">
        <f>O161*H161</f>
        <v>0</v>
      </c>
      <c r="Q161" s="190">
        <v>0.01363</v>
      </c>
      <c r="R161" s="190">
        <f>Q161*H161</f>
        <v>0.2726</v>
      </c>
      <c r="S161" s="190">
        <v>0</v>
      </c>
      <c r="T161" s="191">
        <f>S161*H161</f>
        <v>0</v>
      </c>
      <c r="AR161" s="22" t="s">
        <v>198</v>
      </c>
      <c r="AT161" s="22" t="s">
        <v>124</v>
      </c>
      <c r="AU161" s="22" t="s">
        <v>86</v>
      </c>
      <c r="AY161" s="22" t="s">
        <v>121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2" t="s">
        <v>79</v>
      </c>
      <c r="BK161" s="192">
        <f>ROUND(I161*H161,2)</f>
        <v>0</v>
      </c>
      <c r="BL161" s="22" t="s">
        <v>198</v>
      </c>
      <c r="BM161" s="22" t="s">
        <v>345</v>
      </c>
    </row>
    <row r="162" spans="2:65" s="1" customFormat="1" ht="22.5" customHeight="1">
      <c r="B162" s="39"/>
      <c r="C162" s="181" t="s">
        <v>346</v>
      </c>
      <c r="D162" s="181" t="s">
        <v>124</v>
      </c>
      <c r="E162" s="182" t="s">
        <v>347</v>
      </c>
      <c r="F162" s="183" t="s">
        <v>348</v>
      </c>
      <c r="G162" s="184" t="s">
        <v>127</v>
      </c>
      <c r="H162" s="185">
        <v>34.98</v>
      </c>
      <c r="I162" s="186"/>
      <c r="J162" s="187">
        <f>ROUND(I162*H162,2)</f>
        <v>0</v>
      </c>
      <c r="K162" s="183" t="s">
        <v>128</v>
      </c>
      <c r="L162" s="59"/>
      <c r="M162" s="188" t="s">
        <v>21</v>
      </c>
      <c r="N162" s="189" t="s">
        <v>45</v>
      </c>
      <c r="O162" s="40"/>
      <c r="P162" s="190">
        <f>O162*H162</f>
        <v>0</v>
      </c>
      <c r="Q162" s="190">
        <v>0.01946</v>
      </c>
      <c r="R162" s="190">
        <f>Q162*H162</f>
        <v>0.6807108</v>
      </c>
      <c r="S162" s="190">
        <v>0</v>
      </c>
      <c r="T162" s="191">
        <f>S162*H162</f>
        <v>0</v>
      </c>
      <c r="AR162" s="22" t="s">
        <v>198</v>
      </c>
      <c r="AT162" s="22" t="s">
        <v>124</v>
      </c>
      <c r="AU162" s="22" t="s">
        <v>86</v>
      </c>
      <c r="AY162" s="22" t="s">
        <v>121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2" t="s">
        <v>79</v>
      </c>
      <c r="BK162" s="192">
        <f>ROUND(I162*H162,2)</f>
        <v>0</v>
      </c>
      <c r="BL162" s="22" t="s">
        <v>198</v>
      </c>
      <c r="BM162" s="22" t="s">
        <v>349</v>
      </c>
    </row>
    <row r="163" spans="2:51" s="11" customFormat="1" ht="13.5">
      <c r="B163" s="193"/>
      <c r="C163" s="194"/>
      <c r="D163" s="195" t="s">
        <v>143</v>
      </c>
      <c r="E163" s="196" t="s">
        <v>21</v>
      </c>
      <c r="F163" s="197" t="s">
        <v>171</v>
      </c>
      <c r="G163" s="194"/>
      <c r="H163" s="198">
        <v>34.98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143</v>
      </c>
      <c r="AU163" s="204" t="s">
        <v>86</v>
      </c>
      <c r="AV163" s="11" t="s">
        <v>86</v>
      </c>
      <c r="AW163" s="11" t="s">
        <v>38</v>
      </c>
      <c r="AX163" s="11" t="s">
        <v>79</v>
      </c>
      <c r="AY163" s="204" t="s">
        <v>121</v>
      </c>
    </row>
    <row r="164" spans="2:65" s="1" customFormat="1" ht="22.5" customHeight="1">
      <c r="B164" s="39"/>
      <c r="C164" s="181" t="s">
        <v>350</v>
      </c>
      <c r="D164" s="181" t="s">
        <v>124</v>
      </c>
      <c r="E164" s="182" t="s">
        <v>351</v>
      </c>
      <c r="F164" s="183" t="s">
        <v>352</v>
      </c>
      <c r="G164" s="184" t="s">
        <v>325</v>
      </c>
      <c r="H164" s="221"/>
      <c r="I164" s="186"/>
      <c r="J164" s="187">
        <f>ROUND(I164*H164,2)</f>
        <v>0</v>
      </c>
      <c r="K164" s="183" t="s">
        <v>128</v>
      </c>
      <c r="L164" s="59"/>
      <c r="M164" s="188" t="s">
        <v>21</v>
      </c>
      <c r="N164" s="189" t="s">
        <v>45</v>
      </c>
      <c r="O164" s="40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2" t="s">
        <v>198</v>
      </c>
      <c r="AT164" s="22" t="s">
        <v>124</v>
      </c>
      <c r="AU164" s="22" t="s">
        <v>86</v>
      </c>
      <c r="AY164" s="22" t="s">
        <v>121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2" t="s">
        <v>79</v>
      </c>
      <c r="BK164" s="192">
        <f>ROUND(I164*H164,2)</f>
        <v>0</v>
      </c>
      <c r="BL164" s="22" t="s">
        <v>198</v>
      </c>
      <c r="BM164" s="22" t="s">
        <v>353</v>
      </c>
    </row>
    <row r="165" spans="2:63" s="10" customFormat="1" ht="29.25" customHeight="1">
      <c r="B165" s="164"/>
      <c r="C165" s="165"/>
      <c r="D165" s="178" t="s">
        <v>73</v>
      </c>
      <c r="E165" s="179" t="s">
        <v>354</v>
      </c>
      <c r="F165" s="179" t="s">
        <v>355</v>
      </c>
      <c r="G165" s="165"/>
      <c r="H165" s="165"/>
      <c r="I165" s="168"/>
      <c r="J165" s="180">
        <f>BK165</f>
        <v>0</v>
      </c>
      <c r="K165" s="165"/>
      <c r="L165" s="170"/>
      <c r="M165" s="171"/>
      <c r="N165" s="172"/>
      <c r="O165" s="172"/>
      <c r="P165" s="173">
        <f>SUM(P166:P185)</f>
        <v>0</v>
      </c>
      <c r="Q165" s="172"/>
      <c r="R165" s="173">
        <f>SUM(R166:R185)</f>
        <v>0.413146</v>
      </c>
      <c r="S165" s="172"/>
      <c r="T165" s="174">
        <f>SUM(T166:T185)</f>
        <v>0</v>
      </c>
      <c r="AR165" s="175" t="s">
        <v>86</v>
      </c>
      <c r="AT165" s="176" t="s">
        <v>73</v>
      </c>
      <c r="AU165" s="176" t="s">
        <v>79</v>
      </c>
      <c r="AY165" s="175" t="s">
        <v>121</v>
      </c>
      <c r="BK165" s="177">
        <f>SUM(BK166:BK185)</f>
        <v>0</v>
      </c>
    </row>
    <row r="166" spans="2:65" s="1" customFormat="1" ht="22.5" customHeight="1">
      <c r="B166" s="39"/>
      <c r="C166" s="181" t="s">
        <v>356</v>
      </c>
      <c r="D166" s="181" t="s">
        <v>124</v>
      </c>
      <c r="E166" s="182" t="s">
        <v>357</v>
      </c>
      <c r="F166" s="183" t="s">
        <v>358</v>
      </c>
      <c r="G166" s="184" t="s">
        <v>166</v>
      </c>
      <c r="H166" s="185">
        <v>17.4</v>
      </c>
      <c r="I166" s="186"/>
      <c r="J166" s="187">
        <f aca="true" t="shared" si="0" ref="J166:J175">ROUND(I166*H166,2)</f>
        <v>0</v>
      </c>
      <c r="K166" s="183" t="s">
        <v>128</v>
      </c>
      <c r="L166" s="59"/>
      <c r="M166" s="188" t="s">
        <v>21</v>
      </c>
      <c r="N166" s="189" t="s">
        <v>45</v>
      </c>
      <c r="O166" s="40"/>
      <c r="P166" s="190">
        <f aca="true" t="shared" si="1" ref="P166:P175">O166*H166</f>
        <v>0</v>
      </c>
      <c r="Q166" s="190">
        <v>0.00151</v>
      </c>
      <c r="R166" s="190">
        <f aca="true" t="shared" si="2" ref="R166:R175">Q166*H166</f>
        <v>0.026274</v>
      </c>
      <c r="S166" s="190">
        <v>0</v>
      </c>
      <c r="T166" s="191">
        <f aca="true" t="shared" si="3" ref="T166:T175">S166*H166</f>
        <v>0</v>
      </c>
      <c r="AR166" s="22" t="s">
        <v>198</v>
      </c>
      <c r="AT166" s="22" t="s">
        <v>124</v>
      </c>
      <c r="AU166" s="22" t="s">
        <v>86</v>
      </c>
      <c r="AY166" s="22" t="s">
        <v>121</v>
      </c>
      <c r="BE166" s="192">
        <f aca="true" t="shared" si="4" ref="BE166:BE175">IF(N166="základní",J166,0)</f>
        <v>0</v>
      </c>
      <c r="BF166" s="192">
        <f aca="true" t="shared" si="5" ref="BF166:BF175">IF(N166="snížená",J166,0)</f>
        <v>0</v>
      </c>
      <c r="BG166" s="192">
        <f aca="true" t="shared" si="6" ref="BG166:BG175">IF(N166="zákl. přenesená",J166,0)</f>
        <v>0</v>
      </c>
      <c r="BH166" s="192">
        <f aca="true" t="shared" si="7" ref="BH166:BH175">IF(N166="sníž. přenesená",J166,0)</f>
        <v>0</v>
      </c>
      <c r="BI166" s="192">
        <f aca="true" t="shared" si="8" ref="BI166:BI175">IF(N166="nulová",J166,0)</f>
        <v>0</v>
      </c>
      <c r="BJ166" s="22" t="s">
        <v>79</v>
      </c>
      <c r="BK166" s="192">
        <f aca="true" t="shared" si="9" ref="BK166:BK175">ROUND(I166*H166,2)</f>
        <v>0</v>
      </c>
      <c r="BL166" s="22" t="s">
        <v>198</v>
      </c>
      <c r="BM166" s="22" t="s">
        <v>359</v>
      </c>
    </row>
    <row r="167" spans="2:65" s="1" customFormat="1" ht="22.5" customHeight="1">
      <c r="B167" s="39"/>
      <c r="C167" s="181" t="s">
        <v>360</v>
      </c>
      <c r="D167" s="181" t="s">
        <v>124</v>
      </c>
      <c r="E167" s="182" t="s">
        <v>361</v>
      </c>
      <c r="F167" s="183" t="s">
        <v>362</v>
      </c>
      <c r="G167" s="184" t="s">
        <v>166</v>
      </c>
      <c r="H167" s="185">
        <v>11</v>
      </c>
      <c r="I167" s="186"/>
      <c r="J167" s="187">
        <f t="shared" si="0"/>
        <v>0</v>
      </c>
      <c r="K167" s="183" t="s">
        <v>128</v>
      </c>
      <c r="L167" s="59"/>
      <c r="M167" s="188" t="s">
        <v>21</v>
      </c>
      <c r="N167" s="189" t="s">
        <v>45</v>
      </c>
      <c r="O167" s="40"/>
      <c r="P167" s="190">
        <f t="shared" si="1"/>
        <v>0</v>
      </c>
      <c r="Q167" s="190">
        <v>0.00194</v>
      </c>
      <c r="R167" s="190">
        <f t="shared" si="2"/>
        <v>0.02134</v>
      </c>
      <c r="S167" s="190">
        <v>0</v>
      </c>
      <c r="T167" s="191">
        <f t="shared" si="3"/>
        <v>0</v>
      </c>
      <c r="AR167" s="22" t="s">
        <v>198</v>
      </c>
      <c r="AT167" s="22" t="s">
        <v>124</v>
      </c>
      <c r="AU167" s="22" t="s">
        <v>86</v>
      </c>
      <c r="AY167" s="22" t="s">
        <v>121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22" t="s">
        <v>79</v>
      </c>
      <c r="BK167" s="192">
        <f t="shared" si="9"/>
        <v>0</v>
      </c>
      <c r="BL167" s="22" t="s">
        <v>198</v>
      </c>
      <c r="BM167" s="22" t="s">
        <v>363</v>
      </c>
    </row>
    <row r="168" spans="2:65" s="1" customFormat="1" ht="22.5" customHeight="1">
      <c r="B168" s="39"/>
      <c r="C168" s="181" t="s">
        <v>364</v>
      </c>
      <c r="D168" s="181" t="s">
        <v>124</v>
      </c>
      <c r="E168" s="182" t="s">
        <v>365</v>
      </c>
      <c r="F168" s="183" t="s">
        <v>366</v>
      </c>
      <c r="G168" s="184" t="s">
        <v>187</v>
      </c>
      <c r="H168" s="185">
        <v>1</v>
      </c>
      <c r="I168" s="186"/>
      <c r="J168" s="187">
        <f t="shared" si="0"/>
        <v>0</v>
      </c>
      <c r="K168" s="183" t="s">
        <v>21</v>
      </c>
      <c r="L168" s="59"/>
      <c r="M168" s="188" t="s">
        <v>21</v>
      </c>
      <c r="N168" s="189" t="s">
        <v>45</v>
      </c>
      <c r="O168" s="40"/>
      <c r="P168" s="190">
        <f t="shared" si="1"/>
        <v>0</v>
      </c>
      <c r="Q168" s="190">
        <v>0.00906</v>
      </c>
      <c r="R168" s="190">
        <f t="shared" si="2"/>
        <v>0.00906</v>
      </c>
      <c r="S168" s="190">
        <v>0</v>
      </c>
      <c r="T168" s="191">
        <f t="shared" si="3"/>
        <v>0</v>
      </c>
      <c r="AR168" s="22" t="s">
        <v>198</v>
      </c>
      <c r="AT168" s="22" t="s">
        <v>124</v>
      </c>
      <c r="AU168" s="22" t="s">
        <v>86</v>
      </c>
      <c r="AY168" s="22" t="s">
        <v>121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22" t="s">
        <v>79</v>
      </c>
      <c r="BK168" s="192">
        <f t="shared" si="9"/>
        <v>0</v>
      </c>
      <c r="BL168" s="22" t="s">
        <v>198</v>
      </c>
      <c r="BM168" s="22" t="s">
        <v>367</v>
      </c>
    </row>
    <row r="169" spans="2:65" s="1" customFormat="1" ht="22.5" customHeight="1">
      <c r="B169" s="39"/>
      <c r="C169" s="181" t="s">
        <v>368</v>
      </c>
      <c r="D169" s="181" t="s">
        <v>124</v>
      </c>
      <c r="E169" s="182" t="s">
        <v>369</v>
      </c>
      <c r="F169" s="183" t="s">
        <v>370</v>
      </c>
      <c r="G169" s="184" t="s">
        <v>187</v>
      </c>
      <c r="H169" s="185">
        <v>1</v>
      </c>
      <c r="I169" s="186"/>
      <c r="J169" s="187">
        <f t="shared" si="0"/>
        <v>0</v>
      </c>
      <c r="K169" s="183" t="s">
        <v>21</v>
      </c>
      <c r="L169" s="59"/>
      <c r="M169" s="188" t="s">
        <v>21</v>
      </c>
      <c r="N169" s="189" t="s">
        <v>45</v>
      </c>
      <c r="O169" s="40"/>
      <c r="P169" s="190">
        <f t="shared" si="1"/>
        <v>0</v>
      </c>
      <c r="Q169" s="190">
        <v>0.00906</v>
      </c>
      <c r="R169" s="190">
        <f t="shared" si="2"/>
        <v>0.00906</v>
      </c>
      <c r="S169" s="190">
        <v>0</v>
      </c>
      <c r="T169" s="191">
        <f t="shared" si="3"/>
        <v>0</v>
      </c>
      <c r="AR169" s="22" t="s">
        <v>198</v>
      </c>
      <c r="AT169" s="22" t="s">
        <v>124</v>
      </c>
      <c r="AU169" s="22" t="s">
        <v>86</v>
      </c>
      <c r="AY169" s="22" t="s">
        <v>121</v>
      </c>
      <c r="BE169" s="192">
        <f t="shared" si="4"/>
        <v>0</v>
      </c>
      <c r="BF169" s="192">
        <f t="shared" si="5"/>
        <v>0</v>
      </c>
      <c r="BG169" s="192">
        <f t="shared" si="6"/>
        <v>0</v>
      </c>
      <c r="BH169" s="192">
        <f t="shared" si="7"/>
        <v>0</v>
      </c>
      <c r="BI169" s="192">
        <f t="shared" si="8"/>
        <v>0</v>
      </c>
      <c r="BJ169" s="22" t="s">
        <v>79</v>
      </c>
      <c r="BK169" s="192">
        <f t="shared" si="9"/>
        <v>0</v>
      </c>
      <c r="BL169" s="22" t="s">
        <v>198</v>
      </c>
      <c r="BM169" s="22" t="s">
        <v>371</v>
      </c>
    </row>
    <row r="170" spans="2:65" s="1" customFormat="1" ht="31.5" customHeight="1">
      <c r="B170" s="39"/>
      <c r="C170" s="181" t="s">
        <v>372</v>
      </c>
      <c r="D170" s="181" t="s">
        <v>124</v>
      </c>
      <c r="E170" s="182" t="s">
        <v>373</v>
      </c>
      <c r="F170" s="183" t="s">
        <v>374</v>
      </c>
      <c r="G170" s="184" t="s">
        <v>166</v>
      </c>
      <c r="H170" s="185">
        <v>30.5</v>
      </c>
      <c r="I170" s="186"/>
      <c r="J170" s="187">
        <f t="shared" si="0"/>
        <v>0</v>
      </c>
      <c r="K170" s="183" t="s">
        <v>128</v>
      </c>
      <c r="L170" s="59"/>
      <c r="M170" s="188" t="s">
        <v>21</v>
      </c>
      <c r="N170" s="189" t="s">
        <v>45</v>
      </c>
      <c r="O170" s="40"/>
      <c r="P170" s="190">
        <f t="shared" si="1"/>
        <v>0</v>
      </c>
      <c r="Q170" s="190">
        <v>0.002</v>
      </c>
      <c r="R170" s="190">
        <f t="shared" si="2"/>
        <v>0.061</v>
      </c>
      <c r="S170" s="190">
        <v>0</v>
      </c>
      <c r="T170" s="191">
        <f t="shared" si="3"/>
        <v>0</v>
      </c>
      <c r="AR170" s="22" t="s">
        <v>198</v>
      </c>
      <c r="AT170" s="22" t="s">
        <v>124</v>
      </c>
      <c r="AU170" s="22" t="s">
        <v>86</v>
      </c>
      <c r="AY170" s="22" t="s">
        <v>121</v>
      </c>
      <c r="BE170" s="192">
        <f t="shared" si="4"/>
        <v>0</v>
      </c>
      <c r="BF170" s="192">
        <f t="shared" si="5"/>
        <v>0</v>
      </c>
      <c r="BG170" s="192">
        <f t="shared" si="6"/>
        <v>0</v>
      </c>
      <c r="BH170" s="192">
        <f t="shared" si="7"/>
        <v>0</v>
      </c>
      <c r="BI170" s="192">
        <f t="shared" si="8"/>
        <v>0</v>
      </c>
      <c r="BJ170" s="22" t="s">
        <v>79</v>
      </c>
      <c r="BK170" s="192">
        <f t="shared" si="9"/>
        <v>0</v>
      </c>
      <c r="BL170" s="22" t="s">
        <v>198</v>
      </c>
      <c r="BM170" s="22" t="s">
        <v>375</v>
      </c>
    </row>
    <row r="171" spans="2:65" s="1" customFormat="1" ht="31.5" customHeight="1">
      <c r="B171" s="39"/>
      <c r="C171" s="181" t="s">
        <v>376</v>
      </c>
      <c r="D171" s="181" t="s">
        <v>124</v>
      </c>
      <c r="E171" s="182" t="s">
        <v>377</v>
      </c>
      <c r="F171" s="183" t="s">
        <v>378</v>
      </c>
      <c r="G171" s="184" t="s">
        <v>166</v>
      </c>
      <c r="H171" s="185">
        <v>6.6</v>
      </c>
      <c r="I171" s="186"/>
      <c r="J171" s="187">
        <f t="shared" si="0"/>
        <v>0</v>
      </c>
      <c r="K171" s="183" t="s">
        <v>128</v>
      </c>
      <c r="L171" s="59"/>
      <c r="M171" s="188" t="s">
        <v>21</v>
      </c>
      <c r="N171" s="189" t="s">
        <v>45</v>
      </c>
      <c r="O171" s="40"/>
      <c r="P171" s="190">
        <f t="shared" si="1"/>
        <v>0</v>
      </c>
      <c r="Q171" s="190">
        <v>0.00401</v>
      </c>
      <c r="R171" s="190">
        <f t="shared" si="2"/>
        <v>0.026465999999999996</v>
      </c>
      <c r="S171" s="190">
        <v>0</v>
      </c>
      <c r="T171" s="191">
        <f t="shared" si="3"/>
        <v>0</v>
      </c>
      <c r="AR171" s="22" t="s">
        <v>198</v>
      </c>
      <c r="AT171" s="22" t="s">
        <v>124</v>
      </c>
      <c r="AU171" s="22" t="s">
        <v>86</v>
      </c>
      <c r="AY171" s="22" t="s">
        <v>121</v>
      </c>
      <c r="BE171" s="192">
        <f t="shared" si="4"/>
        <v>0</v>
      </c>
      <c r="BF171" s="192">
        <f t="shared" si="5"/>
        <v>0</v>
      </c>
      <c r="BG171" s="192">
        <f t="shared" si="6"/>
        <v>0</v>
      </c>
      <c r="BH171" s="192">
        <f t="shared" si="7"/>
        <v>0</v>
      </c>
      <c r="BI171" s="192">
        <f t="shared" si="8"/>
        <v>0</v>
      </c>
      <c r="BJ171" s="22" t="s">
        <v>79</v>
      </c>
      <c r="BK171" s="192">
        <f t="shared" si="9"/>
        <v>0</v>
      </c>
      <c r="BL171" s="22" t="s">
        <v>198</v>
      </c>
      <c r="BM171" s="22" t="s">
        <v>379</v>
      </c>
    </row>
    <row r="172" spans="2:65" s="1" customFormat="1" ht="31.5" customHeight="1">
      <c r="B172" s="39"/>
      <c r="C172" s="181" t="s">
        <v>380</v>
      </c>
      <c r="D172" s="181" t="s">
        <v>124</v>
      </c>
      <c r="E172" s="182" t="s">
        <v>381</v>
      </c>
      <c r="F172" s="183" t="s">
        <v>382</v>
      </c>
      <c r="G172" s="184" t="s">
        <v>166</v>
      </c>
      <c r="H172" s="185">
        <v>10.8</v>
      </c>
      <c r="I172" s="186"/>
      <c r="J172" s="187">
        <f t="shared" si="0"/>
        <v>0</v>
      </c>
      <c r="K172" s="183" t="s">
        <v>128</v>
      </c>
      <c r="L172" s="59"/>
      <c r="M172" s="188" t="s">
        <v>21</v>
      </c>
      <c r="N172" s="189" t="s">
        <v>45</v>
      </c>
      <c r="O172" s="40"/>
      <c r="P172" s="190">
        <f t="shared" si="1"/>
        <v>0</v>
      </c>
      <c r="Q172" s="190">
        <v>0.00294</v>
      </c>
      <c r="R172" s="190">
        <f t="shared" si="2"/>
        <v>0.031752</v>
      </c>
      <c r="S172" s="190">
        <v>0</v>
      </c>
      <c r="T172" s="191">
        <f t="shared" si="3"/>
        <v>0</v>
      </c>
      <c r="AR172" s="22" t="s">
        <v>198</v>
      </c>
      <c r="AT172" s="22" t="s">
        <v>124</v>
      </c>
      <c r="AU172" s="22" t="s">
        <v>86</v>
      </c>
      <c r="AY172" s="22" t="s">
        <v>121</v>
      </c>
      <c r="BE172" s="192">
        <f t="shared" si="4"/>
        <v>0</v>
      </c>
      <c r="BF172" s="192">
        <f t="shared" si="5"/>
        <v>0</v>
      </c>
      <c r="BG172" s="192">
        <f t="shared" si="6"/>
        <v>0</v>
      </c>
      <c r="BH172" s="192">
        <f t="shared" si="7"/>
        <v>0</v>
      </c>
      <c r="BI172" s="192">
        <f t="shared" si="8"/>
        <v>0</v>
      </c>
      <c r="BJ172" s="22" t="s">
        <v>79</v>
      </c>
      <c r="BK172" s="192">
        <f t="shared" si="9"/>
        <v>0</v>
      </c>
      <c r="BL172" s="22" t="s">
        <v>198</v>
      </c>
      <c r="BM172" s="22" t="s">
        <v>383</v>
      </c>
    </row>
    <row r="173" spans="2:65" s="1" customFormat="1" ht="31.5" customHeight="1">
      <c r="B173" s="39"/>
      <c r="C173" s="181" t="s">
        <v>384</v>
      </c>
      <c r="D173" s="181" t="s">
        <v>124</v>
      </c>
      <c r="E173" s="182" t="s">
        <v>385</v>
      </c>
      <c r="F173" s="183" t="s">
        <v>386</v>
      </c>
      <c r="G173" s="184" t="s">
        <v>166</v>
      </c>
      <c r="H173" s="185">
        <v>30.2</v>
      </c>
      <c r="I173" s="186"/>
      <c r="J173" s="187">
        <f t="shared" si="0"/>
        <v>0</v>
      </c>
      <c r="K173" s="183" t="s">
        <v>128</v>
      </c>
      <c r="L173" s="59"/>
      <c r="M173" s="188" t="s">
        <v>21</v>
      </c>
      <c r="N173" s="189" t="s">
        <v>45</v>
      </c>
      <c r="O173" s="40"/>
      <c r="P173" s="190">
        <f t="shared" si="1"/>
        <v>0</v>
      </c>
      <c r="Q173" s="190">
        <v>0.00393</v>
      </c>
      <c r="R173" s="190">
        <f t="shared" si="2"/>
        <v>0.11868600000000001</v>
      </c>
      <c r="S173" s="190">
        <v>0</v>
      </c>
      <c r="T173" s="191">
        <f t="shared" si="3"/>
        <v>0</v>
      </c>
      <c r="AR173" s="22" t="s">
        <v>198</v>
      </c>
      <c r="AT173" s="22" t="s">
        <v>124</v>
      </c>
      <c r="AU173" s="22" t="s">
        <v>86</v>
      </c>
      <c r="AY173" s="22" t="s">
        <v>121</v>
      </c>
      <c r="BE173" s="192">
        <f t="shared" si="4"/>
        <v>0</v>
      </c>
      <c r="BF173" s="192">
        <f t="shared" si="5"/>
        <v>0</v>
      </c>
      <c r="BG173" s="192">
        <f t="shared" si="6"/>
        <v>0</v>
      </c>
      <c r="BH173" s="192">
        <f t="shared" si="7"/>
        <v>0</v>
      </c>
      <c r="BI173" s="192">
        <f t="shared" si="8"/>
        <v>0</v>
      </c>
      <c r="BJ173" s="22" t="s">
        <v>79</v>
      </c>
      <c r="BK173" s="192">
        <f t="shared" si="9"/>
        <v>0</v>
      </c>
      <c r="BL173" s="22" t="s">
        <v>198</v>
      </c>
      <c r="BM173" s="22" t="s">
        <v>387</v>
      </c>
    </row>
    <row r="174" spans="2:65" s="1" customFormat="1" ht="31.5" customHeight="1">
      <c r="B174" s="39"/>
      <c r="C174" s="181" t="s">
        <v>388</v>
      </c>
      <c r="D174" s="181" t="s">
        <v>124</v>
      </c>
      <c r="E174" s="182" t="s">
        <v>389</v>
      </c>
      <c r="F174" s="183" t="s">
        <v>390</v>
      </c>
      <c r="G174" s="184" t="s">
        <v>166</v>
      </c>
      <c r="H174" s="185">
        <v>3.3</v>
      </c>
      <c r="I174" s="186"/>
      <c r="J174" s="187">
        <f t="shared" si="0"/>
        <v>0</v>
      </c>
      <c r="K174" s="183" t="s">
        <v>21</v>
      </c>
      <c r="L174" s="59"/>
      <c r="M174" s="188" t="s">
        <v>21</v>
      </c>
      <c r="N174" s="189" t="s">
        <v>45</v>
      </c>
      <c r="O174" s="40"/>
      <c r="P174" s="190">
        <f t="shared" si="1"/>
        <v>0</v>
      </c>
      <c r="Q174" s="190">
        <v>0.00468</v>
      </c>
      <c r="R174" s="190">
        <f t="shared" si="2"/>
        <v>0.015444</v>
      </c>
      <c r="S174" s="190">
        <v>0</v>
      </c>
      <c r="T174" s="191">
        <f t="shared" si="3"/>
        <v>0</v>
      </c>
      <c r="AR174" s="22" t="s">
        <v>198</v>
      </c>
      <c r="AT174" s="22" t="s">
        <v>124</v>
      </c>
      <c r="AU174" s="22" t="s">
        <v>86</v>
      </c>
      <c r="AY174" s="22" t="s">
        <v>121</v>
      </c>
      <c r="BE174" s="192">
        <f t="shared" si="4"/>
        <v>0</v>
      </c>
      <c r="BF174" s="192">
        <f t="shared" si="5"/>
        <v>0</v>
      </c>
      <c r="BG174" s="192">
        <f t="shared" si="6"/>
        <v>0</v>
      </c>
      <c r="BH174" s="192">
        <f t="shared" si="7"/>
        <v>0</v>
      </c>
      <c r="BI174" s="192">
        <f t="shared" si="8"/>
        <v>0</v>
      </c>
      <c r="BJ174" s="22" t="s">
        <v>79</v>
      </c>
      <c r="BK174" s="192">
        <f t="shared" si="9"/>
        <v>0</v>
      </c>
      <c r="BL174" s="22" t="s">
        <v>198</v>
      </c>
      <c r="BM174" s="22" t="s">
        <v>391</v>
      </c>
    </row>
    <row r="175" spans="2:65" s="1" customFormat="1" ht="31.5" customHeight="1">
      <c r="B175" s="39"/>
      <c r="C175" s="181" t="s">
        <v>392</v>
      </c>
      <c r="D175" s="181" t="s">
        <v>124</v>
      </c>
      <c r="E175" s="182" t="s">
        <v>393</v>
      </c>
      <c r="F175" s="183" t="s">
        <v>394</v>
      </c>
      <c r="G175" s="184" t="s">
        <v>127</v>
      </c>
      <c r="H175" s="185">
        <v>2.3</v>
      </c>
      <c r="I175" s="186"/>
      <c r="J175" s="187">
        <f t="shared" si="0"/>
        <v>0</v>
      </c>
      <c r="K175" s="183" t="s">
        <v>128</v>
      </c>
      <c r="L175" s="59"/>
      <c r="M175" s="188" t="s">
        <v>21</v>
      </c>
      <c r="N175" s="189" t="s">
        <v>45</v>
      </c>
      <c r="O175" s="40"/>
      <c r="P175" s="190">
        <f t="shared" si="1"/>
        <v>0</v>
      </c>
      <c r="Q175" s="190">
        <v>0.00584</v>
      </c>
      <c r="R175" s="190">
        <f t="shared" si="2"/>
        <v>0.013431999999999998</v>
      </c>
      <c r="S175" s="190">
        <v>0</v>
      </c>
      <c r="T175" s="191">
        <f t="shared" si="3"/>
        <v>0</v>
      </c>
      <c r="AR175" s="22" t="s">
        <v>198</v>
      </c>
      <c r="AT175" s="22" t="s">
        <v>124</v>
      </c>
      <c r="AU175" s="22" t="s">
        <v>86</v>
      </c>
      <c r="AY175" s="22" t="s">
        <v>121</v>
      </c>
      <c r="BE175" s="192">
        <f t="shared" si="4"/>
        <v>0</v>
      </c>
      <c r="BF175" s="192">
        <f t="shared" si="5"/>
        <v>0</v>
      </c>
      <c r="BG175" s="192">
        <f t="shared" si="6"/>
        <v>0</v>
      </c>
      <c r="BH175" s="192">
        <f t="shared" si="7"/>
        <v>0</v>
      </c>
      <c r="BI175" s="192">
        <f t="shared" si="8"/>
        <v>0</v>
      </c>
      <c r="BJ175" s="22" t="s">
        <v>79</v>
      </c>
      <c r="BK175" s="192">
        <f t="shared" si="9"/>
        <v>0</v>
      </c>
      <c r="BL175" s="22" t="s">
        <v>198</v>
      </c>
      <c r="BM175" s="22" t="s">
        <v>395</v>
      </c>
    </row>
    <row r="176" spans="2:51" s="11" customFormat="1" ht="13.5">
      <c r="B176" s="193"/>
      <c r="C176" s="194"/>
      <c r="D176" s="205" t="s">
        <v>143</v>
      </c>
      <c r="E176" s="206" t="s">
        <v>21</v>
      </c>
      <c r="F176" s="207" t="s">
        <v>396</v>
      </c>
      <c r="G176" s="194"/>
      <c r="H176" s="208">
        <v>1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143</v>
      </c>
      <c r="AU176" s="204" t="s">
        <v>86</v>
      </c>
      <c r="AV176" s="11" t="s">
        <v>86</v>
      </c>
      <c r="AW176" s="11" t="s">
        <v>38</v>
      </c>
      <c r="AX176" s="11" t="s">
        <v>74</v>
      </c>
      <c r="AY176" s="204" t="s">
        <v>121</v>
      </c>
    </row>
    <row r="177" spans="2:51" s="11" customFormat="1" ht="13.5">
      <c r="B177" s="193"/>
      <c r="C177" s="194"/>
      <c r="D177" s="205" t="s">
        <v>143</v>
      </c>
      <c r="E177" s="206" t="s">
        <v>21</v>
      </c>
      <c r="F177" s="207" t="s">
        <v>397</v>
      </c>
      <c r="G177" s="194"/>
      <c r="H177" s="208">
        <v>1.3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143</v>
      </c>
      <c r="AU177" s="204" t="s">
        <v>86</v>
      </c>
      <c r="AV177" s="11" t="s">
        <v>86</v>
      </c>
      <c r="AW177" s="11" t="s">
        <v>38</v>
      </c>
      <c r="AX177" s="11" t="s">
        <v>74</v>
      </c>
      <c r="AY177" s="204" t="s">
        <v>121</v>
      </c>
    </row>
    <row r="178" spans="2:51" s="12" customFormat="1" ht="13.5">
      <c r="B178" s="222"/>
      <c r="C178" s="223"/>
      <c r="D178" s="195" t="s">
        <v>143</v>
      </c>
      <c r="E178" s="224" t="s">
        <v>21</v>
      </c>
      <c r="F178" s="225" t="s">
        <v>337</v>
      </c>
      <c r="G178" s="223"/>
      <c r="H178" s="226">
        <v>2.3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143</v>
      </c>
      <c r="AU178" s="232" t="s">
        <v>86</v>
      </c>
      <c r="AV178" s="12" t="s">
        <v>129</v>
      </c>
      <c r="AW178" s="12" t="s">
        <v>38</v>
      </c>
      <c r="AX178" s="12" t="s">
        <v>79</v>
      </c>
      <c r="AY178" s="232" t="s">
        <v>121</v>
      </c>
    </row>
    <row r="179" spans="2:65" s="1" customFormat="1" ht="22.5" customHeight="1">
      <c r="B179" s="39"/>
      <c r="C179" s="181" t="s">
        <v>398</v>
      </c>
      <c r="D179" s="181" t="s">
        <v>124</v>
      </c>
      <c r="E179" s="182" t="s">
        <v>399</v>
      </c>
      <c r="F179" s="183" t="s">
        <v>400</v>
      </c>
      <c r="G179" s="184" t="s">
        <v>166</v>
      </c>
      <c r="H179" s="185">
        <v>17.4</v>
      </c>
      <c r="I179" s="186"/>
      <c r="J179" s="187">
        <f aca="true" t="shared" si="10" ref="J179:J185">ROUND(I179*H179,2)</f>
        <v>0</v>
      </c>
      <c r="K179" s="183" t="s">
        <v>128</v>
      </c>
      <c r="L179" s="59"/>
      <c r="M179" s="188" t="s">
        <v>21</v>
      </c>
      <c r="N179" s="189" t="s">
        <v>45</v>
      </c>
      <c r="O179" s="40"/>
      <c r="P179" s="190">
        <f aca="true" t="shared" si="11" ref="P179:P185">O179*H179</f>
        <v>0</v>
      </c>
      <c r="Q179" s="190">
        <v>0.00286</v>
      </c>
      <c r="R179" s="190">
        <f aca="true" t="shared" si="12" ref="R179:R185">Q179*H179</f>
        <v>0.049763999999999996</v>
      </c>
      <c r="S179" s="190">
        <v>0</v>
      </c>
      <c r="T179" s="191">
        <f aca="true" t="shared" si="13" ref="T179:T185">S179*H179</f>
        <v>0</v>
      </c>
      <c r="AR179" s="22" t="s">
        <v>198</v>
      </c>
      <c r="AT179" s="22" t="s">
        <v>124</v>
      </c>
      <c r="AU179" s="22" t="s">
        <v>86</v>
      </c>
      <c r="AY179" s="22" t="s">
        <v>121</v>
      </c>
      <c r="BE179" s="192">
        <f aca="true" t="shared" si="14" ref="BE179:BE185">IF(N179="základní",J179,0)</f>
        <v>0</v>
      </c>
      <c r="BF179" s="192">
        <f aca="true" t="shared" si="15" ref="BF179:BF185">IF(N179="snížená",J179,0)</f>
        <v>0</v>
      </c>
      <c r="BG179" s="192">
        <f aca="true" t="shared" si="16" ref="BG179:BG185">IF(N179="zákl. přenesená",J179,0)</f>
        <v>0</v>
      </c>
      <c r="BH179" s="192">
        <f aca="true" t="shared" si="17" ref="BH179:BH185">IF(N179="sníž. přenesená",J179,0)</f>
        <v>0</v>
      </c>
      <c r="BI179" s="192">
        <f aca="true" t="shared" si="18" ref="BI179:BI185">IF(N179="nulová",J179,0)</f>
        <v>0</v>
      </c>
      <c r="BJ179" s="22" t="s">
        <v>79</v>
      </c>
      <c r="BK179" s="192">
        <f aca="true" t="shared" si="19" ref="BK179:BK185">ROUND(I179*H179,2)</f>
        <v>0</v>
      </c>
      <c r="BL179" s="22" t="s">
        <v>198</v>
      </c>
      <c r="BM179" s="22" t="s">
        <v>401</v>
      </c>
    </row>
    <row r="180" spans="2:65" s="1" customFormat="1" ht="22.5" customHeight="1">
      <c r="B180" s="39"/>
      <c r="C180" s="181" t="s">
        <v>402</v>
      </c>
      <c r="D180" s="181" t="s">
        <v>124</v>
      </c>
      <c r="E180" s="182" t="s">
        <v>403</v>
      </c>
      <c r="F180" s="183" t="s">
        <v>404</v>
      </c>
      <c r="G180" s="184" t="s">
        <v>187</v>
      </c>
      <c r="H180" s="185">
        <v>6</v>
      </c>
      <c r="I180" s="186"/>
      <c r="J180" s="187">
        <f t="shared" si="10"/>
        <v>0</v>
      </c>
      <c r="K180" s="183" t="s">
        <v>128</v>
      </c>
      <c r="L180" s="59"/>
      <c r="M180" s="188" t="s">
        <v>21</v>
      </c>
      <c r="N180" s="189" t="s">
        <v>45</v>
      </c>
      <c r="O180" s="40"/>
      <c r="P180" s="190">
        <f t="shared" si="11"/>
        <v>0</v>
      </c>
      <c r="Q180" s="190">
        <v>0.00067</v>
      </c>
      <c r="R180" s="190">
        <f t="shared" si="12"/>
        <v>0.00402</v>
      </c>
      <c r="S180" s="190">
        <v>0</v>
      </c>
      <c r="T180" s="191">
        <f t="shared" si="13"/>
        <v>0</v>
      </c>
      <c r="AR180" s="22" t="s">
        <v>198</v>
      </c>
      <c r="AT180" s="22" t="s">
        <v>124</v>
      </c>
      <c r="AU180" s="22" t="s">
        <v>86</v>
      </c>
      <c r="AY180" s="22" t="s">
        <v>121</v>
      </c>
      <c r="BE180" s="192">
        <f t="shared" si="14"/>
        <v>0</v>
      </c>
      <c r="BF180" s="192">
        <f t="shared" si="15"/>
        <v>0</v>
      </c>
      <c r="BG180" s="192">
        <f t="shared" si="16"/>
        <v>0</v>
      </c>
      <c r="BH180" s="192">
        <f t="shared" si="17"/>
        <v>0</v>
      </c>
      <c r="BI180" s="192">
        <f t="shared" si="18"/>
        <v>0</v>
      </c>
      <c r="BJ180" s="22" t="s">
        <v>79</v>
      </c>
      <c r="BK180" s="192">
        <f t="shared" si="19"/>
        <v>0</v>
      </c>
      <c r="BL180" s="22" t="s">
        <v>198</v>
      </c>
      <c r="BM180" s="22" t="s">
        <v>405</v>
      </c>
    </row>
    <row r="181" spans="2:65" s="1" customFormat="1" ht="31.5" customHeight="1">
      <c r="B181" s="39"/>
      <c r="C181" s="181" t="s">
        <v>406</v>
      </c>
      <c r="D181" s="181" t="s">
        <v>124</v>
      </c>
      <c r="E181" s="182" t="s">
        <v>407</v>
      </c>
      <c r="F181" s="183" t="s">
        <v>408</v>
      </c>
      <c r="G181" s="184" t="s">
        <v>187</v>
      </c>
      <c r="H181" s="185">
        <v>3</v>
      </c>
      <c r="I181" s="186"/>
      <c r="J181" s="187">
        <f t="shared" si="10"/>
        <v>0</v>
      </c>
      <c r="K181" s="183" t="s">
        <v>128</v>
      </c>
      <c r="L181" s="59"/>
      <c r="M181" s="188" t="s">
        <v>21</v>
      </c>
      <c r="N181" s="189" t="s">
        <v>45</v>
      </c>
      <c r="O181" s="40"/>
      <c r="P181" s="190">
        <f t="shared" si="11"/>
        <v>0</v>
      </c>
      <c r="Q181" s="190">
        <v>0.00048</v>
      </c>
      <c r="R181" s="190">
        <f t="shared" si="12"/>
        <v>0.00144</v>
      </c>
      <c r="S181" s="190">
        <v>0</v>
      </c>
      <c r="T181" s="191">
        <f t="shared" si="13"/>
        <v>0</v>
      </c>
      <c r="AR181" s="22" t="s">
        <v>198</v>
      </c>
      <c r="AT181" s="22" t="s">
        <v>124</v>
      </c>
      <c r="AU181" s="22" t="s">
        <v>86</v>
      </c>
      <c r="AY181" s="22" t="s">
        <v>121</v>
      </c>
      <c r="BE181" s="192">
        <f t="shared" si="14"/>
        <v>0</v>
      </c>
      <c r="BF181" s="192">
        <f t="shared" si="15"/>
        <v>0</v>
      </c>
      <c r="BG181" s="192">
        <f t="shared" si="16"/>
        <v>0</v>
      </c>
      <c r="BH181" s="192">
        <f t="shared" si="17"/>
        <v>0</v>
      </c>
      <c r="BI181" s="192">
        <f t="shared" si="18"/>
        <v>0</v>
      </c>
      <c r="BJ181" s="22" t="s">
        <v>79</v>
      </c>
      <c r="BK181" s="192">
        <f t="shared" si="19"/>
        <v>0</v>
      </c>
      <c r="BL181" s="22" t="s">
        <v>198</v>
      </c>
      <c r="BM181" s="22" t="s">
        <v>409</v>
      </c>
    </row>
    <row r="182" spans="2:65" s="1" customFormat="1" ht="31.5" customHeight="1">
      <c r="B182" s="39"/>
      <c r="C182" s="181" t="s">
        <v>410</v>
      </c>
      <c r="D182" s="181" t="s">
        <v>124</v>
      </c>
      <c r="E182" s="182" t="s">
        <v>411</v>
      </c>
      <c r="F182" s="183" t="s">
        <v>412</v>
      </c>
      <c r="G182" s="184" t="s">
        <v>166</v>
      </c>
      <c r="H182" s="185">
        <v>10.6</v>
      </c>
      <c r="I182" s="186"/>
      <c r="J182" s="187">
        <f t="shared" si="10"/>
        <v>0</v>
      </c>
      <c r="K182" s="183" t="s">
        <v>128</v>
      </c>
      <c r="L182" s="59"/>
      <c r="M182" s="188" t="s">
        <v>21</v>
      </c>
      <c r="N182" s="189" t="s">
        <v>45</v>
      </c>
      <c r="O182" s="40"/>
      <c r="P182" s="190">
        <f t="shared" si="11"/>
        <v>0</v>
      </c>
      <c r="Q182" s="190">
        <v>0.00223</v>
      </c>
      <c r="R182" s="190">
        <f t="shared" si="12"/>
        <v>0.023638000000000003</v>
      </c>
      <c r="S182" s="190">
        <v>0</v>
      </c>
      <c r="T182" s="191">
        <f t="shared" si="13"/>
        <v>0</v>
      </c>
      <c r="AR182" s="22" t="s">
        <v>198</v>
      </c>
      <c r="AT182" s="22" t="s">
        <v>124</v>
      </c>
      <c r="AU182" s="22" t="s">
        <v>86</v>
      </c>
      <c r="AY182" s="22" t="s">
        <v>121</v>
      </c>
      <c r="BE182" s="192">
        <f t="shared" si="14"/>
        <v>0</v>
      </c>
      <c r="BF182" s="192">
        <f t="shared" si="15"/>
        <v>0</v>
      </c>
      <c r="BG182" s="192">
        <f t="shared" si="16"/>
        <v>0</v>
      </c>
      <c r="BH182" s="192">
        <f t="shared" si="17"/>
        <v>0</v>
      </c>
      <c r="BI182" s="192">
        <f t="shared" si="18"/>
        <v>0</v>
      </c>
      <c r="BJ182" s="22" t="s">
        <v>79</v>
      </c>
      <c r="BK182" s="192">
        <f t="shared" si="19"/>
        <v>0</v>
      </c>
      <c r="BL182" s="22" t="s">
        <v>198</v>
      </c>
      <c r="BM182" s="22" t="s">
        <v>413</v>
      </c>
    </row>
    <row r="183" spans="2:65" s="1" customFormat="1" ht="22.5" customHeight="1">
      <c r="B183" s="39"/>
      <c r="C183" s="181" t="s">
        <v>414</v>
      </c>
      <c r="D183" s="181" t="s">
        <v>124</v>
      </c>
      <c r="E183" s="182" t="s">
        <v>415</v>
      </c>
      <c r="F183" s="183" t="s">
        <v>416</v>
      </c>
      <c r="G183" s="184" t="s">
        <v>187</v>
      </c>
      <c r="H183" s="185">
        <v>3</v>
      </c>
      <c r="I183" s="186"/>
      <c r="J183" s="187">
        <f t="shared" si="10"/>
        <v>0</v>
      </c>
      <c r="K183" s="183" t="s">
        <v>128</v>
      </c>
      <c r="L183" s="59"/>
      <c r="M183" s="188" t="s">
        <v>21</v>
      </c>
      <c r="N183" s="189" t="s">
        <v>45</v>
      </c>
      <c r="O183" s="40"/>
      <c r="P183" s="190">
        <f t="shared" si="11"/>
        <v>0</v>
      </c>
      <c r="Q183" s="190">
        <v>0</v>
      </c>
      <c r="R183" s="190">
        <f t="shared" si="12"/>
        <v>0</v>
      </c>
      <c r="S183" s="190">
        <v>0</v>
      </c>
      <c r="T183" s="191">
        <f t="shared" si="13"/>
        <v>0</v>
      </c>
      <c r="AR183" s="22" t="s">
        <v>198</v>
      </c>
      <c r="AT183" s="22" t="s">
        <v>124</v>
      </c>
      <c r="AU183" s="22" t="s">
        <v>86</v>
      </c>
      <c r="AY183" s="22" t="s">
        <v>121</v>
      </c>
      <c r="BE183" s="192">
        <f t="shared" si="14"/>
        <v>0</v>
      </c>
      <c r="BF183" s="192">
        <f t="shared" si="15"/>
        <v>0</v>
      </c>
      <c r="BG183" s="192">
        <f t="shared" si="16"/>
        <v>0</v>
      </c>
      <c r="BH183" s="192">
        <f t="shared" si="17"/>
        <v>0</v>
      </c>
      <c r="BI183" s="192">
        <f t="shared" si="18"/>
        <v>0</v>
      </c>
      <c r="BJ183" s="22" t="s">
        <v>79</v>
      </c>
      <c r="BK183" s="192">
        <f t="shared" si="19"/>
        <v>0</v>
      </c>
      <c r="BL183" s="22" t="s">
        <v>198</v>
      </c>
      <c r="BM183" s="22" t="s">
        <v>417</v>
      </c>
    </row>
    <row r="184" spans="2:65" s="1" customFormat="1" ht="22.5" customHeight="1">
      <c r="B184" s="39"/>
      <c r="C184" s="209" t="s">
        <v>418</v>
      </c>
      <c r="D184" s="209" t="s">
        <v>235</v>
      </c>
      <c r="E184" s="210" t="s">
        <v>419</v>
      </c>
      <c r="F184" s="211" t="s">
        <v>420</v>
      </c>
      <c r="G184" s="212" t="s">
        <v>187</v>
      </c>
      <c r="H184" s="213">
        <v>3</v>
      </c>
      <c r="I184" s="214"/>
      <c r="J184" s="215">
        <f t="shared" si="10"/>
        <v>0</v>
      </c>
      <c r="K184" s="211" t="s">
        <v>128</v>
      </c>
      <c r="L184" s="216"/>
      <c r="M184" s="217" t="s">
        <v>21</v>
      </c>
      <c r="N184" s="218" t="s">
        <v>45</v>
      </c>
      <c r="O184" s="40"/>
      <c r="P184" s="190">
        <f t="shared" si="11"/>
        <v>0</v>
      </c>
      <c r="Q184" s="190">
        <v>0.00059</v>
      </c>
      <c r="R184" s="190">
        <f t="shared" si="12"/>
        <v>0.00177</v>
      </c>
      <c r="S184" s="190">
        <v>0</v>
      </c>
      <c r="T184" s="191">
        <f t="shared" si="13"/>
        <v>0</v>
      </c>
      <c r="AR184" s="22" t="s">
        <v>265</v>
      </c>
      <c r="AT184" s="22" t="s">
        <v>235</v>
      </c>
      <c r="AU184" s="22" t="s">
        <v>86</v>
      </c>
      <c r="AY184" s="22" t="s">
        <v>121</v>
      </c>
      <c r="BE184" s="192">
        <f t="shared" si="14"/>
        <v>0</v>
      </c>
      <c r="BF184" s="192">
        <f t="shared" si="15"/>
        <v>0</v>
      </c>
      <c r="BG184" s="192">
        <f t="shared" si="16"/>
        <v>0</v>
      </c>
      <c r="BH184" s="192">
        <f t="shared" si="17"/>
        <v>0</v>
      </c>
      <c r="BI184" s="192">
        <f t="shared" si="18"/>
        <v>0</v>
      </c>
      <c r="BJ184" s="22" t="s">
        <v>79</v>
      </c>
      <c r="BK184" s="192">
        <f t="shared" si="19"/>
        <v>0</v>
      </c>
      <c r="BL184" s="22" t="s">
        <v>198</v>
      </c>
      <c r="BM184" s="22" t="s">
        <v>421</v>
      </c>
    </row>
    <row r="185" spans="2:65" s="1" customFormat="1" ht="22.5" customHeight="1">
      <c r="B185" s="39"/>
      <c r="C185" s="181" t="s">
        <v>422</v>
      </c>
      <c r="D185" s="181" t="s">
        <v>124</v>
      </c>
      <c r="E185" s="182" t="s">
        <v>423</v>
      </c>
      <c r="F185" s="183" t="s">
        <v>424</v>
      </c>
      <c r="G185" s="184" t="s">
        <v>325</v>
      </c>
      <c r="H185" s="221"/>
      <c r="I185" s="186"/>
      <c r="J185" s="187">
        <f t="shared" si="10"/>
        <v>0</v>
      </c>
      <c r="K185" s="183" t="s">
        <v>128</v>
      </c>
      <c r="L185" s="59"/>
      <c r="M185" s="188" t="s">
        <v>21</v>
      </c>
      <c r="N185" s="189" t="s">
        <v>45</v>
      </c>
      <c r="O185" s="40"/>
      <c r="P185" s="190">
        <f t="shared" si="11"/>
        <v>0</v>
      </c>
      <c r="Q185" s="190">
        <v>0</v>
      </c>
      <c r="R185" s="190">
        <f t="shared" si="12"/>
        <v>0</v>
      </c>
      <c r="S185" s="190">
        <v>0</v>
      </c>
      <c r="T185" s="191">
        <f t="shared" si="13"/>
        <v>0</v>
      </c>
      <c r="AR185" s="22" t="s">
        <v>198</v>
      </c>
      <c r="AT185" s="22" t="s">
        <v>124</v>
      </c>
      <c r="AU185" s="22" t="s">
        <v>86</v>
      </c>
      <c r="AY185" s="22" t="s">
        <v>121</v>
      </c>
      <c r="BE185" s="192">
        <f t="shared" si="14"/>
        <v>0</v>
      </c>
      <c r="BF185" s="192">
        <f t="shared" si="15"/>
        <v>0</v>
      </c>
      <c r="BG185" s="192">
        <f t="shared" si="16"/>
        <v>0</v>
      </c>
      <c r="BH185" s="192">
        <f t="shared" si="17"/>
        <v>0</v>
      </c>
      <c r="BI185" s="192">
        <f t="shared" si="18"/>
        <v>0</v>
      </c>
      <c r="BJ185" s="22" t="s">
        <v>79</v>
      </c>
      <c r="BK185" s="192">
        <f t="shared" si="19"/>
        <v>0</v>
      </c>
      <c r="BL185" s="22" t="s">
        <v>198</v>
      </c>
      <c r="BM185" s="22" t="s">
        <v>425</v>
      </c>
    </row>
    <row r="186" spans="2:63" s="10" customFormat="1" ht="29.25" customHeight="1">
      <c r="B186" s="164"/>
      <c r="C186" s="165"/>
      <c r="D186" s="178" t="s">
        <v>73</v>
      </c>
      <c r="E186" s="179" t="s">
        <v>426</v>
      </c>
      <c r="F186" s="179" t="s">
        <v>427</v>
      </c>
      <c r="G186" s="165"/>
      <c r="H186" s="165"/>
      <c r="I186" s="168"/>
      <c r="J186" s="180">
        <f>BK186</f>
        <v>0</v>
      </c>
      <c r="K186" s="165"/>
      <c r="L186" s="170"/>
      <c r="M186" s="171"/>
      <c r="N186" s="172"/>
      <c r="O186" s="172"/>
      <c r="P186" s="173">
        <f>P187</f>
        <v>0</v>
      </c>
      <c r="Q186" s="172"/>
      <c r="R186" s="173">
        <f>R187</f>
        <v>0.02332</v>
      </c>
      <c r="S186" s="172"/>
      <c r="T186" s="174">
        <f>T187</f>
        <v>0</v>
      </c>
      <c r="AR186" s="175" t="s">
        <v>86</v>
      </c>
      <c r="AT186" s="176" t="s">
        <v>73</v>
      </c>
      <c r="AU186" s="176" t="s">
        <v>79</v>
      </c>
      <c r="AY186" s="175" t="s">
        <v>121</v>
      </c>
      <c r="BK186" s="177">
        <f>BK187</f>
        <v>0</v>
      </c>
    </row>
    <row r="187" spans="2:65" s="1" customFormat="1" ht="31.5" customHeight="1">
      <c r="B187" s="39"/>
      <c r="C187" s="181" t="s">
        <v>428</v>
      </c>
      <c r="D187" s="181" t="s">
        <v>124</v>
      </c>
      <c r="E187" s="182" t="s">
        <v>429</v>
      </c>
      <c r="F187" s="183" t="s">
        <v>430</v>
      </c>
      <c r="G187" s="184" t="s">
        <v>127</v>
      </c>
      <c r="H187" s="185">
        <v>106</v>
      </c>
      <c r="I187" s="186"/>
      <c r="J187" s="187">
        <f>ROUND(I187*H187,2)</f>
        <v>0</v>
      </c>
      <c r="K187" s="183" t="s">
        <v>128</v>
      </c>
      <c r="L187" s="59"/>
      <c r="M187" s="188" t="s">
        <v>21</v>
      </c>
      <c r="N187" s="233" t="s">
        <v>45</v>
      </c>
      <c r="O187" s="234"/>
      <c r="P187" s="235">
        <f>O187*H187</f>
        <v>0</v>
      </c>
      <c r="Q187" s="235">
        <v>0.00022</v>
      </c>
      <c r="R187" s="235">
        <f>Q187*H187</f>
        <v>0.02332</v>
      </c>
      <c r="S187" s="235">
        <v>0</v>
      </c>
      <c r="T187" s="236">
        <f>S187*H187</f>
        <v>0</v>
      </c>
      <c r="AR187" s="22" t="s">
        <v>198</v>
      </c>
      <c r="AT187" s="22" t="s">
        <v>124</v>
      </c>
      <c r="AU187" s="22" t="s">
        <v>86</v>
      </c>
      <c r="AY187" s="22" t="s">
        <v>121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2" t="s">
        <v>79</v>
      </c>
      <c r="BK187" s="192">
        <f>ROUND(I187*H187,2)</f>
        <v>0</v>
      </c>
      <c r="BL187" s="22" t="s">
        <v>198</v>
      </c>
      <c r="BM187" s="22" t="s">
        <v>431</v>
      </c>
    </row>
    <row r="188" spans="2:12" s="1" customFormat="1" ht="6.75" customHeight="1">
      <c r="B188" s="54"/>
      <c r="C188" s="55"/>
      <c r="D188" s="55"/>
      <c r="E188" s="55"/>
      <c r="F188" s="55"/>
      <c r="G188" s="55"/>
      <c r="H188" s="55"/>
      <c r="I188" s="128"/>
      <c r="J188" s="55"/>
      <c r="K188" s="55"/>
      <c r="L188" s="59"/>
    </row>
  </sheetData>
  <sheetProtection password="CC35" sheet="1" objects="1" scenarios="1" formatCells="0" formatColumns="0" formatRows="0" sort="0" autoFilter="0"/>
  <autoFilter ref="C81:K187"/>
  <mergeCells count="6">
    <mergeCell ref="E74:H74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37" customWidth="1"/>
    <col min="2" max="2" width="1.66796875" style="237" customWidth="1"/>
    <col min="3" max="4" width="5" style="237" customWidth="1"/>
    <col min="5" max="5" width="11.66015625" style="237" customWidth="1"/>
    <col min="6" max="6" width="9.16015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796875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3" customFormat="1" ht="45" customHeight="1">
      <c r="B3" s="241"/>
      <c r="C3" s="358" t="s">
        <v>432</v>
      </c>
      <c r="D3" s="358"/>
      <c r="E3" s="358"/>
      <c r="F3" s="358"/>
      <c r="G3" s="358"/>
      <c r="H3" s="358"/>
      <c r="I3" s="358"/>
      <c r="J3" s="358"/>
      <c r="K3" s="242"/>
    </row>
    <row r="4" spans="2:11" ht="25.5" customHeight="1">
      <c r="B4" s="243"/>
      <c r="C4" s="359" t="s">
        <v>433</v>
      </c>
      <c r="D4" s="359"/>
      <c r="E4" s="359"/>
      <c r="F4" s="359"/>
      <c r="G4" s="359"/>
      <c r="H4" s="359"/>
      <c r="I4" s="359"/>
      <c r="J4" s="359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57" t="s">
        <v>434</v>
      </c>
      <c r="D6" s="357"/>
      <c r="E6" s="357"/>
      <c r="F6" s="357"/>
      <c r="G6" s="357"/>
      <c r="H6" s="357"/>
      <c r="I6" s="357"/>
      <c r="J6" s="357"/>
      <c r="K6" s="244"/>
    </row>
    <row r="7" spans="2:11" ht="15" customHeight="1">
      <c r="B7" s="247"/>
      <c r="C7" s="357" t="s">
        <v>435</v>
      </c>
      <c r="D7" s="357"/>
      <c r="E7" s="357"/>
      <c r="F7" s="357"/>
      <c r="G7" s="357"/>
      <c r="H7" s="357"/>
      <c r="I7" s="357"/>
      <c r="J7" s="357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57" t="s">
        <v>436</v>
      </c>
      <c r="D9" s="357"/>
      <c r="E9" s="357"/>
      <c r="F9" s="357"/>
      <c r="G9" s="357"/>
      <c r="H9" s="357"/>
      <c r="I9" s="357"/>
      <c r="J9" s="357"/>
      <c r="K9" s="244"/>
    </row>
    <row r="10" spans="2:11" ht="15" customHeight="1">
      <c r="B10" s="247"/>
      <c r="C10" s="246"/>
      <c r="D10" s="357" t="s">
        <v>437</v>
      </c>
      <c r="E10" s="357"/>
      <c r="F10" s="357"/>
      <c r="G10" s="357"/>
      <c r="H10" s="357"/>
      <c r="I10" s="357"/>
      <c r="J10" s="357"/>
      <c r="K10" s="244"/>
    </row>
    <row r="11" spans="2:11" ht="15" customHeight="1">
      <c r="B11" s="247"/>
      <c r="C11" s="248"/>
      <c r="D11" s="357" t="s">
        <v>438</v>
      </c>
      <c r="E11" s="357"/>
      <c r="F11" s="357"/>
      <c r="G11" s="357"/>
      <c r="H11" s="357"/>
      <c r="I11" s="357"/>
      <c r="J11" s="357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57" t="s">
        <v>439</v>
      </c>
      <c r="E13" s="357"/>
      <c r="F13" s="357"/>
      <c r="G13" s="357"/>
      <c r="H13" s="357"/>
      <c r="I13" s="357"/>
      <c r="J13" s="357"/>
      <c r="K13" s="244"/>
    </row>
    <row r="14" spans="2:11" ht="15" customHeight="1">
      <c r="B14" s="247"/>
      <c r="C14" s="248"/>
      <c r="D14" s="357" t="s">
        <v>440</v>
      </c>
      <c r="E14" s="357"/>
      <c r="F14" s="357"/>
      <c r="G14" s="357"/>
      <c r="H14" s="357"/>
      <c r="I14" s="357"/>
      <c r="J14" s="357"/>
      <c r="K14" s="244"/>
    </row>
    <row r="15" spans="2:11" ht="15" customHeight="1">
      <c r="B15" s="247"/>
      <c r="C15" s="248"/>
      <c r="D15" s="357" t="s">
        <v>441</v>
      </c>
      <c r="E15" s="357"/>
      <c r="F15" s="357"/>
      <c r="G15" s="357"/>
      <c r="H15" s="357"/>
      <c r="I15" s="357"/>
      <c r="J15" s="357"/>
      <c r="K15" s="244"/>
    </row>
    <row r="16" spans="2:11" ht="15" customHeight="1">
      <c r="B16" s="247"/>
      <c r="C16" s="248"/>
      <c r="D16" s="248"/>
      <c r="E16" s="249" t="s">
        <v>78</v>
      </c>
      <c r="F16" s="357" t="s">
        <v>442</v>
      </c>
      <c r="G16" s="357"/>
      <c r="H16" s="357"/>
      <c r="I16" s="357"/>
      <c r="J16" s="357"/>
      <c r="K16" s="244"/>
    </row>
    <row r="17" spans="2:11" ht="15" customHeight="1">
      <c r="B17" s="247"/>
      <c r="C17" s="248"/>
      <c r="D17" s="248"/>
      <c r="E17" s="249" t="s">
        <v>443</v>
      </c>
      <c r="F17" s="357" t="s">
        <v>444</v>
      </c>
      <c r="G17" s="357"/>
      <c r="H17" s="357"/>
      <c r="I17" s="357"/>
      <c r="J17" s="357"/>
      <c r="K17" s="244"/>
    </row>
    <row r="18" spans="2:11" ht="15" customHeight="1">
      <c r="B18" s="247"/>
      <c r="C18" s="248"/>
      <c r="D18" s="248"/>
      <c r="E18" s="249" t="s">
        <v>445</v>
      </c>
      <c r="F18" s="357" t="s">
        <v>446</v>
      </c>
      <c r="G18" s="357"/>
      <c r="H18" s="357"/>
      <c r="I18" s="357"/>
      <c r="J18" s="357"/>
      <c r="K18" s="244"/>
    </row>
    <row r="19" spans="2:11" ht="15" customHeight="1">
      <c r="B19" s="247"/>
      <c r="C19" s="248"/>
      <c r="D19" s="248"/>
      <c r="E19" s="249" t="s">
        <v>447</v>
      </c>
      <c r="F19" s="357" t="s">
        <v>448</v>
      </c>
      <c r="G19" s="357"/>
      <c r="H19" s="357"/>
      <c r="I19" s="357"/>
      <c r="J19" s="357"/>
      <c r="K19" s="244"/>
    </row>
    <row r="20" spans="2:11" ht="15" customHeight="1">
      <c r="B20" s="247"/>
      <c r="C20" s="248"/>
      <c r="D20" s="248"/>
      <c r="E20" s="249" t="s">
        <v>449</v>
      </c>
      <c r="F20" s="357" t="s">
        <v>450</v>
      </c>
      <c r="G20" s="357"/>
      <c r="H20" s="357"/>
      <c r="I20" s="357"/>
      <c r="J20" s="357"/>
      <c r="K20" s="244"/>
    </row>
    <row r="21" spans="2:11" ht="15" customHeight="1">
      <c r="B21" s="247"/>
      <c r="C21" s="248"/>
      <c r="D21" s="248"/>
      <c r="E21" s="249" t="s">
        <v>451</v>
      </c>
      <c r="F21" s="357" t="s">
        <v>452</v>
      </c>
      <c r="G21" s="357"/>
      <c r="H21" s="357"/>
      <c r="I21" s="357"/>
      <c r="J21" s="357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57" t="s">
        <v>453</v>
      </c>
      <c r="D23" s="357"/>
      <c r="E23" s="357"/>
      <c r="F23" s="357"/>
      <c r="G23" s="357"/>
      <c r="H23" s="357"/>
      <c r="I23" s="357"/>
      <c r="J23" s="357"/>
      <c r="K23" s="244"/>
    </row>
    <row r="24" spans="2:11" ht="15" customHeight="1">
      <c r="B24" s="247"/>
      <c r="C24" s="357" t="s">
        <v>454</v>
      </c>
      <c r="D24" s="357"/>
      <c r="E24" s="357"/>
      <c r="F24" s="357"/>
      <c r="G24" s="357"/>
      <c r="H24" s="357"/>
      <c r="I24" s="357"/>
      <c r="J24" s="357"/>
      <c r="K24" s="244"/>
    </row>
    <row r="25" spans="2:11" ht="15" customHeight="1">
      <c r="B25" s="247"/>
      <c r="C25" s="246"/>
      <c r="D25" s="357" t="s">
        <v>455</v>
      </c>
      <c r="E25" s="357"/>
      <c r="F25" s="357"/>
      <c r="G25" s="357"/>
      <c r="H25" s="357"/>
      <c r="I25" s="357"/>
      <c r="J25" s="357"/>
      <c r="K25" s="244"/>
    </row>
    <row r="26" spans="2:11" ht="15" customHeight="1">
      <c r="B26" s="247"/>
      <c r="C26" s="248"/>
      <c r="D26" s="357" t="s">
        <v>456</v>
      </c>
      <c r="E26" s="357"/>
      <c r="F26" s="357"/>
      <c r="G26" s="357"/>
      <c r="H26" s="357"/>
      <c r="I26" s="357"/>
      <c r="J26" s="357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57" t="s">
        <v>457</v>
      </c>
      <c r="E28" s="357"/>
      <c r="F28" s="357"/>
      <c r="G28" s="357"/>
      <c r="H28" s="357"/>
      <c r="I28" s="357"/>
      <c r="J28" s="357"/>
      <c r="K28" s="244"/>
    </row>
    <row r="29" spans="2:11" ht="15" customHeight="1">
      <c r="B29" s="247"/>
      <c r="C29" s="248"/>
      <c r="D29" s="357" t="s">
        <v>458</v>
      </c>
      <c r="E29" s="357"/>
      <c r="F29" s="357"/>
      <c r="G29" s="357"/>
      <c r="H29" s="357"/>
      <c r="I29" s="357"/>
      <c r="J29" s="357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57" t="s">
        <v>459</v>
      </c>
      <c r="E31" s="357"/>
      <c r="F31" s="357"/>
      <c r="G31" s="357"/>
      <c r="H31" s="357"/>
      <c r="I31" s="357"/>
      <c r="J31" s="357"/>
      <c r="K31" s="244"/>
    </row>
    <row r="32" spans="2:11" ht="15" customHeight="1">
      <c r="B32" s="247"/>
      <c r="C32" s="248"/>
      <c r="D32" s="357" t="s">
        <v>460</v>
      </c>
      <c r="E32" s="357"/>
      <c r="F32" s="357"/>
      <c r="G32" s="357"/>
      <c r="H32" s="357"/>
      <c r="I32" s="357"/>
      <c r="J32" s="357"/>
      <c r="K32" s="244"/>
    </row>
    <row r="33" spans="2:11" ht="15" customHeight="1">
      <c r="B33" s="247"/>
      <c r="C33" s="248"/>
      <c r="D33" s="357" t="s">
        <v>461</v>
      </c>
      <c r="E33" s="357"/>
      <c r="F33" s="357"/>
      <c r="G33" s="357"/>
      <c r="H33" s="357"/>
      <c r="I33" s="357"/>
      <c r="J33" s="357"/>
      <c r="K33" s="244"/>
    </row>
    <row r="34" spans="2:11" ht="15" customHeight="1">
      <c r="B34" s="247"/>
      <c r="C34" s="248"/>
      <c r="D34" s="246"/>
      <c r="E34" s="250" t="s">
        <v>106</v>
      </c>
      <c r="F34" s="246"/>
      <c r="G34" s="357" t="s">
        <v>462</v>
      </c>
      <c r="H34" s="357"/>
      <c r="I34" s="357"/>
      <c r="J34" s="357"/>
      <c r="K34" s="244"/>
    </row>
    <row r="35" spans="2:11" ht="30.75" customHeight="1">
      <c r="B35" s="247"/>
      <c r="C35" s="248"/>
      <c r="D35" s="246"/>
      <c r="E35" s="250" t="s">
        <v>463</v>
      </c>
      <c r="F35" s="246"/>
      <c r="G35" s="357" t="s">
        <v>464</v>
      </c>
      <c r="H35" s="357"/>
      <c r="I35" s="357"/>
      <c r="J35" s="357"/>
      <c r="K35" s="244"/>
    </row>
    <row r="36" spans="2:11" ht="15" customHeight="1">
      <c r="B36" s="247"/>
      <c r="C36" s="248"/>
      <c r="D36" s="246"/>
      <c r="E36" s="250" t="s">
        <v>55</v>
      </c>
      <c r="F36" s="246"/>
      <c r="G36" s="357" t="s">
        <v>465</v>
      </c>
      <c r="H36" s="357"/>
      <c r="I36" s="357"/>
      <c r="J36" s="357"/>
      <c r="K36" s="244"/>
    </row>
    <row r="37" spans="2:11" ht="15" customHeight="1">
      <c r="B37" s="247"/>
      <c r="C37" s="248"/>
      <c r="D37" s="246"/>
      <c r="E37" s="250" t="s">
        <v>107</v>
      </c>
      <c r="F37" s="246"/>
      <c r="G37" s="357" t="s">
        <v>466</v>
      </c>
      <c r="H37" s="357"/>
      <c r="I37" s="357"/>
      <c r="J37" s="357"/>
      <c r="K37" s="244"/>
    </row>
    <row r="38" spans="2:11" ht="15" customHeight="1">
      <c r="B38" s="247"/>
      <c r="C38" s="248"/>
      <c r="D38" s="246"/>
      <c r="E38" s="250" t="s">
        <v>108</v>
      </c>
      <c r="F38" s="246"/>
      <c r="G38" s="357" t="s">
        <v>467</v>
      </c>
      <c r="H38" s="357"/>
      <c r="I38" s="357"/>
      <c r="J38" s="357"/>
      <c r="K38" s="244"/>
    </row>
    <row r="39" spans="2:11" ht="15" customHeight="1">
      <c r="B39" s="247"/>
      <c r="C39" s="248"/>
      <c r="D39" s="246"/>
      <c r="E39" s="250" t="s">
        <v>109</v>
      </c>
      <c r="F39" s="246"/>
      <c r="G39" s="357" t="s">
        <v>468</v>
      </c>
      <c r="H39" s="357"/>
      <c r="I39" s="357"/>
      <c r="J39" s="357"/>
      <c r="K39" s="244"/>
    </row>
    <row r="40" spans="2:11" ht="15" customHeight="1">
      <c r="B40" s="247"/>
      <c r="C40" s="248"/>
      <c r="D40" s="246"/>
      <c r="E40" s="250" t="s">
        <v>469</v>
      </c>
      <c r="F40" s="246"/>
      <c r="G40" s="357" t="s">
        <v>470</v>
      </c>
      <c r="H40" s="357"/>
      <c r="I40" s="357"/>
      <c r="J40" s="357"/>
      <c r="K40" s="244"/>
    </row>
    <row r="41" spans="2:11" ht="15" customHeight="1">
      <c r="B41" s="247"/>
      <c r="C41" s="248"/>
      <c r="D41" s="246"/>
      <c r="E41" s="250"/>
      <c r="F41" s="246"/>
      <c r="G41" s="357" t="s">
        <v>471</v>
      </c>
      <c r="H41" s="357"/>
      <c r="I41" s="357"/>
      <c r="J41" s="357"/>
      <c r="K41" s="244"/>
    </row>
    <row r="42" spans="2:11" ht="15" customHeight="1">
      <c r="B42" s="247"/>
      <c r="C42" s="248"/>
      <c r="D42" s="246"/>
      <c r="E42" s="250" t="s">
        <v>472</v>
      </c>
      <c r="F42" s="246"/>
      <c r="G42" s="357" t="s">
        <v>473</v>
      </c>
      <c r="H42" s="357"/>
      <c r="I42" s="357"/>
      <c r="J42" s="357"/>
      <c r="K42" s="244"/>
    </row>
    <row r="43" spans="2:11" ht="15" customHeight="1">
      <c r="B43" s="247"/>
      <c r="C43" s="248"/>
      <c r="D43" s="246"/>
      <c r="E43" s="250" t="s">
        <v>111</v>
      </c>
      <c r="F43" s="246"/>
      <c r="G43" s="357" t="s">
        <v>474</v>
      </c>
      <c r="H43" s="357"/>
      <c r="I43" s="357"/>
      <c r="J43" s="357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57" t="s">
        <v>475</v>
      </c>
      <c r="E45" s="357"/>
      <c r="F45" s="357"/>
      <c r="G45" s="357"/>
      <c r="H45" s="357"/>
      <c r="I45" s="357"/>
      <c r="J45" s="357"/>
      <c r="K45" s="244"/>
    </row>
    <row r="46" spans="2:11" ht="15" customHeight="1">
      <c r="B46" s="247"/>
      <c r="C46" s="248"/>
      <c r="D46" s="248"/>
      <c r="E46" s="357" t="s">
        <v>476</v>
      </c>
      <c r="F46" s="357"/>
      <c r="G46" s="357"/>
      <c r="H46" s="357"/>
      <c r="I46" s="357"/>
      <c r="J46" s="357"/>
      <c r="K46" s="244"/>
    </row>
    <row r="47" spans="2:11" ht="15" customHeight="1">
      <c r="B47" s="247"/>
      <c r="C47" s="248"/>
      <c r="D47" s="248"/>
      <c r="E47" s="357" t="s">
        <v>477</v>
      </c>
      <c r="F47" s="357"/>
      <c r="G47" s="357"/>
      <c r="H47" s="357"/>
      <c r="I47" s="357"/>
      <c r="J47" s="357"/>
      <c r="K47" s="244"/>
    </row>
    <row r="48" spans="2:11" ht="15" customHeight="1">
      <c r="B48" s="247"/>
      <c r="C48" s="248"/>
      <c r="D48" s="248"/>
      <c r="E48" s="357" t="s">
        <v>478</v>
      </c>
      <c r="F48" s="357"/>
      <c r="G48" s="357"/>
      <c r="H48" s="357"/>
      <c r="I48" s="357"/>
      <c r="J48" s="357"/>
      <c r="K48" s="244"/>
    </row>
    <row r="49" spans="2:11" ht="15" customHeight="1">
      <c r="B49" s="247"/>
      <c r="C49" s="248"/>
      <c r="D49" s="357" t="s">
        <v>479</v>
      </c>
      <c r="E49" s="357"/>
      <c r="F49" s="357"/>
      <c r="G49" s="357"/>
      <c r="H49" s="357"/>
      <c r="I49" s="357"/>
      <c r="J49" s="357"/>
      <c r="K49" s="244"/>
    </row>
    <row r="50" spans="2:11" ht="25.5" customHeight="1">
      <c r="B50" s="243"/>
      <c r="C50" s="359" t="s">
        <v>480</v>
      </c>
      <c r="D50" s="359"/>
      <c r="E50" s="359"/>
      <c r="F50" s="359"/>
      <c r="G50" s="359"/>
      <c r="H50" s="359"/>
      <c r="I50" s="359"/>
      <c r="J50" s="359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57" t="s">
        <v>481</v>
      </c>
      <c r="D52" s="357"/>
      <c r="E52" s="357"/>
      <c r="F52" s="357"/>
      <c r="G52" s="357"/>
      <c r="H52" s="357"/>
      <c r="I52" s="357"/>
      <c r="J52" s="357"/>
      <c r="K52" s="244"/>
    </row>
    <row r="53" spans="2:11" ht="15" customHeight="1">
      <c r="B53" s="243"/>
      <c r="C53" s="357" t="s">
        <v>482</v>
      </c>
      <c r="D53" s="357"/>
      <c r="E53" s="357"/>
      <c r="F53" s="357"/>
      <c r="G53" s="357"/>
      <c r="H53" s="357"/>
      <c r="I53" s="357"/>
      <c r="J53" s="357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57" t="s">
        <v>483</v>
      </c>
      <c r="D55" s="357"/>
      <c r="E55" s="357"/>
      <c r="F55" s="357"/>
      <c r="G55" s="357"/>
      <c r="H55" s="357"/>
      <c r="I55" s="357"/>
      <c r="J55" s="357"/>
      <c r="K55" s="244"/>
    </row>
    <row r="56" spans="2:11" ht="15" customHeight="1">
      <c r="B56" s="243"/>
      <c r="C56" s="248"/>
      <c r="D56" s="357" t="s">
        <v>484</v>
      </c>
      <c r="E56" s="357"/>
      <c r="F56" s="357"/>
      <c r="G56" s="357"/>
      <c r="H56" s="357"/>
      <c r="I56" s="357"/>
      <c r="J56" s="357"/>
      <c r="K56" s="244"/>
    </row>
    <row r="57" spans="2:11" ht="15" customHeight="1">
      <c r="B57" s="243"/>
      <c r="C57" s="248"/>
      <c r="D57" s="357" t="s">
        <v>485</v>
      </c>
      <c r="E57" s="357"/>
      <c r="F57" s="357"/>
      <c r="G57" s="357"/>
      <c r="H57" s="357"/>
      <c r="I57" s="357"/>
      <c r="J57" s="357"/>
      <c r="K57" s="244"/>
    </row>
    <row r="58" spans="2:11" ht="15" customHeight="1">
      <c r="B58" s="243"/>
      <c r="C58" s="248"/>
      <c r="D58" s="357" t="s">
        <v>486</v>
      </c>
      <c r="E58" s="357"/>
      <c r="F58" s="357"/>
      <c r="G58" s="357"/>
      <c r="H58" s="357"/>
      <c r="I58" s="357"/>
      <c r="J58" s="357"/>
      <c r="K58" s="244"/>
    </row>
    <row r="59" spans="2:11" ht="15" customHeight="1">
      <c r="B59" s="243"/>
      <c r="C59" s="248"/>
      <c r="D59" s="357" t="s">
        <v>487</v>
      </c>
      <c r="E59" s="357"/>
      <c r="F59" s="357"/>
      <c r="G59" s="357"/>
      <c r="H59" s="357"/>
      <c r="I59" s="357"/>
      <c r="J59" s="357"/>
      <c r="K59" s="244"/>
    </row>
    <row r="60" spans="2:11" ht="15" customHeight="1">
      <c r="B60" s="243"/>
      <c r="C60" s="248"/>
      <c r="D60" s="361" t="s">
        <v>488</v>
      </c>
      <c r="E60" s="361"/>
      <c r="F60" s="361"/>
      <c r="G60" s="361"/>
      <c r="H60" s="361"/>
      <c r="I60" s="361"/>
      <c r="J60" s="361"/>
      <c r="K60" s="244"/>
    </row>
    <row r="61" spans="2:11" ht="15" customHeight="1">
      <c r="B61" s="243"/>
      <c r="C61" s="248"/>
      <c r="D61" s="357" t="s">
        <v>489</v>
      </c>
      <c r="E61" s="357"/>
      <c r="F61" s="357"/>
      <c r="G61" s="357"/>
      <c r="H61" s="357"/>
      <c r="I61" s="357"/>
      <c r="J61" s="357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57" t="s">
        <v>490</v>
      </c>
      <c r="E63" s="357"/>
      <c r="F63" s="357"/>
      <c r="G63" s="357"/>
      <c r="H63" s="357"/>
      <c r="I63" s="357"/>
      <c r="J63" s="357"/>
      <c r="K63" s="244"/>
    </row>
    <row r="64" spans="2:11" ht="15" customHeight="1">
      <c r="B64" s="243"/>
      <c r="C64" s="248"/>
      <c r="D64" s="361" t="s">
        <v>491</v>
      </c>
      <c r="E64" s="361"/>
      <c r="F64" s="361"/>
      <c r="G64" s="361"/>
      <c r="H64" s="361"/>
      <c r="I64" s="361"/>
      <c r="J64" s="361"/>
      <c r="K64" s="244"/>
    </row>
    <row r="65" spans="2:11" ht="15" customHeight="1">
      <c r="B65" s="243"/>
      <c r="C65" s="248"/>
      <c r="D65" s="357" t="s">
        <v>492</v>
      </c>
      <c r="E65" s="357"/>
      <c r="F65" s="357"/>
      <c r="G65" s="357"/>
      <c r="H65" s="357"/>
      <c r="I65" s="357"/>
      <c r="J65" s="357"/>
      <c r="K65" s="244"/>
    </row>
    <row r="66" spans="2:11" ht="15" customHeight="1">
      <c r="B66" s="243"/>
      <c r="C66" s="248"/>
      <c r="D66" s="357" t="s">
        <v>493</v>
      </c>
      <c r="E66" s="357"/>
      <c r="F66" s="357"/>
      <c r="G66" s="357"/>
      <c r="H66" s="357"/>
      <c r="I66" s="357"/>
      <c r="J66" s="357"/>
      <c r="K66" s="244"/>
    </row>
    <row r="67" spans="2:11" ht="15" customHeight="1">
      <c r="B67" s="243"/>
      <c r="C67" s="248"/>
      <c r="D67" s="357" t="s">
        <v>494</v>
      </c>
      <c r="E67" s="357"/>
      <c r="F67" s="357"/>
      <c r="G67" s="357"/>
      <c r="H67" s="357"/>
      <c r="I67" s="357"/>
      <c r="J67" s="357"/>
      <c r="K67" s="244"/>
    </row>
    <row r="68" spans="2:11" ht="15" customHeight="1">
      <c r="B68" s="243"/>
      <c r="C68" s="248"/>
      <c r="D68" s="357" t="s">
        <v>495</v>
      </c>
      <c r="E68" s="357"/>
      <c r="F68" s="357"/>
      <c r="G68" s="357"/>
      <c r="H68" s="357"/>
      <c r="I68" s="357"/>
      <c r="J68" s="357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2" t="s">
        <v>85</v>
      </c>
      <c r="D73" s="362"/>
      <c r="E73" s="362"/>
      <c r="F73" s="362"/>
      <c r="G73" s="362"/>
      <c r="H73" s="362"/>
      <c r="I73" s="362"/>
      <c r="J73" s="362"/>
      <c r="K73" s="261"/>
    </row>
    <row r="74" spans="2:11" ht="17.25" customHeight="1">
      <c r="B74" s="260"/>
      <c r="C74" s="262" t="s">
        <v>496</v>
      </c>
      <c r="D74" s="262"/>
      <c r="E74" s="262"/>
      <c r="F74" s="262" t="s">
        <v>497</v>
      </c>
      <c r="G74" s="263"/>
      <c r="H74" s="262" t="s">
        <v>107</v>
      </c>
      <c r="I74" s="262" t="s">
        <v>59</v>
      </c>
      <c r="J74" s="262" t="s">
        <v>498</v>
      </c>
      <c r="K74" s="261"/>
    </row>
    <row r="75" spans="2:11" ht="17.25" customHeight="1">
      <c r="B75" s="260"/>
      <c r="C75" s="264" t="s">
        <v>499</v>
      </c>
      <c r="D75" s="264"/>
      <c r="E75" s="264"/>
      <c r="F75" s="265" t="s">
        <v>500</v>
      </c>
      <c r="G75" s="266"/>
      <c r="H75" s="264"/>
      <c r="I75" s="264"/>
      <c r="J75" s="264" t="s">
        <v>501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55</v>
      </c>
      <c r="D77" s="267"/>
      <c r="E77" s="267"/>
      <c r="F77" s="269" t="s">
        <v>502</v>
      </c>
      <c r="G77" s="268"/>
      <c r="H77" s="250" t="s">
        <v>503</v>
      </c>
      <c r="I77" s="250" t="s">
        <v>504</v>
      </c>
      <c r="J77" s="250">
        <v>20</v>
      </c>
      <c r="K77" s="261"/>
    </row>
    <row r="78" spans="2:11" ht="15" customHeight="1">
      <c r="B78" s="260"/>
      <c r="C78" s="250" t="s">
        <v>505</v>
      </c>
      <c r="D78" s="250"/>
      <c r="E78" s="250"/>
      <c r="F78" s="269" t="s">
        <v>502</v>
      </c>
      <c r="G78" s="268"/>
      <c r="H78" s="250" t="s">
        <v>506</v>
      </c>
      <c r="I78" s="250" t="s">
        <v>504</v>
      </c>
      <c r="J78" s="250">
        <v>120</v>
      </c>
      <c r="K78" s="261"/>
    </row>
    <row r="79" spans="2:11" ht="15" customHeight="1">
      <c r="B79" s="270"/>
      <c r="C79" s="250" t="s">
        <v>507</v>
      </c>
      <c r="D79" s="250"/>
      <c r="E79" s="250"/>
      <c r="F79" s="269" t="s">
        <v>508</v>
      </c>
      <c r="G79" s="268"/>
      <c r="H79" s="250" t="s">
        <v>509</v>
      </c>
      <c r="I79" s="250" t="s">
        <v>504</v>
      </c>
      <c r="J79" s="250">
        <v>50</v>
      </c>
      <c r="K79" s="261"/>
    </row>
    <row r="80" spans="2:11" ht="15" customHeight="1">
      <c r="B80" s="270"/>
      <c r="C80" s="250" t="s">
        <v>510</v>
      </c>
      <c r="D80" s="250"/>
      <c r="E80" s="250"/>
      <c r="F80" s="269" t="s">
        <v>502</v>
      </c>
      <c r="G80" s="268"/>
      <c r="H80" s="250" t="s">
        <v>511</v>
      </c>
      <c r="I80" s="250" t="s">
        <v>512</v>
      </c>
      <c r="J80" s="250"/>
      <c r="K80" s="261"/>
    </row>
    <row r="81" spans="2:11" ht="15" customHeight="1">
      <c r="B81" s="270"/>
      <c r="C81" s="271" t="s">
        <v>513</v>
      </c>
      <c r="D81" s="271"/>
      <c r="E81" s="271"/>
      <c r="F81" s="272" t="s">
        <v>508</v>
      </c>
      <c r="G81" s="271"/>
      <c r="H81" s="271" t="s">
        <v>514</v>
      </c>
      <c r="I81" s="271" t="s">
        <v>504</v>
      </c>
      <c r="J81" s="271">
        <v>15</v>
      </c>
      <c r="K81" s="261"/>
    </row>
    <row r="82" spans="2:11" ht="15" customHeight="1">
      <c r="B82" s="270"/>
      <c r="C82" s="271" t="s">
        <v>515</v>
      </c>
      <c r="D82" s="271"/>
      <c r="E82" s="271"/>
      <c r="F82" s="272" t="s">
        <v>508</v>
      </c>
      <c r="G82" s="271"/>
      <c r="H82" s="271" t="s">
        <v>516</v>
      </c>
      <c r="I82" s="271" t="s">
        <v>504</v>
      </c>
      <c r="J82" s="271">
        <v>15</v>
      </c>
      <c r="K82" s="261"/>
    </row>
    <row r="83" spans="2:11" ht="15" customHeight="1">
      <c r="B83" s="270"/>
      <c r="C83" s="271" t="s">
        <v>517</v>
      </c>
      <c r="D83" s="271"/>
      <c r="E83" s="271"/>
      <c r="F83" s="272" t="s">
        <v>508</v>
      </c>
      <c r="G83" s="271"/>
      <c r="H83" s="271" t="s">
        <v>518</v>
      </c>
      <c r="I83" s="271" t="s">
        <v>504</v>
      </c>
      <c r="J83" s="271">
        <v>20</v>
      </c>
      <c r="K83" s="261"/>
    </row>
    <row r="84" spans="2:11" ht="15" customHeight="1">
      <c r="B84" s="270"/>
      <c r="C84" s="271" t="s">
        <v>519</v>
      </c>
      <c r="D84" s="271"/>
      <c r="E84" s="271"/>
      <c r="F84" s="272" t="s">
        <v>508</v>
      </c>
      <c r="G84" s="271"/>
      <c r="H84" s="271" t="s">
        <v>520</v>
      </c>
      <c r="I84" s="271" t="s">
        <v>504</v>
      </c>
      <c r="J84" s="271">
        <v>20</v>
      </c>
      <c r="K84" s="261"/>
    </row>
    <row r="85" spans="2:11" ht="15" customHeight="1">
      <c r="B85" s="270"/>
      <c r="C85" s="250" t="s">
        <v>521</v>
      </c>
      <c r="D85" s="250"/>
      <c r="E85" s="250"/>
      <c r="F85" s="269" t="s">
        <v>508</v>
      </c>
      <c r="G85" s="268"/>
      <c r="H85" s="250" t="s">
        <v>522</v>
      </c>
      <c r="I85" s="250" t="s">
        <v>504</v>
      </c>
      <c r="J85" s="250">
        <v>50</v>
      </c>
      <c r="K85" s="261"/>
    </row>
    <row r="86" spans="2:11" ht="15" customHeight="1">
      <c r="B86" s="270"/>
      <c r="C86" s="250" t="s">
        <v>523</v>
      </c>
      <c r="D86" s="250"/>
      <c r="E86" s="250"/>
      <c r="F86" s="269" t="s">
        <v>508</v>
      </c>
      <c r="G86" s="268"/>
      <c r="H86" s="250" t="s">
        <v>524</v>
      </c>
      <c r="I86" s="250" t="s">
        <v>504</v>
      </c>
      <c r="J86" s="250">
        <v>20</v>
      </c>
      <c r="K86" s="261"/>
    </row>
    <row r="87" spans="2:11" ht="15" customHeight="1">
      <c r="B87" s="270"/>
      <c r="C87" s="250" t="s">
        <v>525</v>
      </c>
      <c r="D87" s="250"/>
      <c r="E87" s="250"/>
      <c r="F87" s="269" t="s">
        <v>508</v>
      </c>
      <c r="G87" s="268"/>
      <c r="H87" s="250" t="s">
        <v>526</v>
      </c>
      <c r="I87" s="250" t="s">
        <v>504</v>
      </c>
      <c r="J87" s="250">
        <v>20</v>
      </c>
      <c r="K87" s="261"/>
    </row>
    <row r="88" spans="2:11" ht="15" customHeight="1">
      <c r="B88" s="270"/>
      <c r="C88" s="250" t="s">
        <v>527</v>
      </c>
      <c r="D88" s="250"/>
      <c r="E88" s="250"/>
      <c r="F88" s="269" t="s">
        <v>508</v>
      </c>
      <c r="G88" s="268"/>
      <c r="H88" s="250" t="s">
        <v>528</v>
      </c>
      <c r="I88" s="250" t="s">
        <v>504</v>
      </c>
      <c r="J88" s="250">
        <v>50</v>
      </c>
      <c r="K88" s="261"/>
    </row>
    <row r="89" spans="2:11" ht="15" customHeight="1">
      <c r="B89" s="270"/>
      <c r="C89" s="250" t="s">
        <v>529</v>
      </c>
      <c r="D89" s="250"/>
      <c r="E89" s="250"/>
      <c r="F89" s="269" t="s">
        <v>508</v>
      </c>
      <c r="G89" s="268"/>
      <c r="H89" s="250" t="s">
        <v>529</v>
      </c>
      <c r="I89" s="250" t="s">
        <v>504</v>
      </c>
      <c r="J89" s="250">
        <v>50</v>
      </c>
      <c r="K89" s="261"/>
    </row>
    <row r="90" spans="2:11" ht="15" customHeight="1">
      <c r="B90" s="270"/>
      <c r="C90" s="250" t="s">
        <v>112</v>
      </c>
      <c r="D90" s="250"/>
      <c r="E90" s="250"/>
      <c r="F90" s="269" t="s">
        <v>508</v>
      </c>
      <c r="G90" s="268"/>
      <c r="H90" s="250" t="s">
        <v>530</v>
      </c>
      <c r="I90" s="250" t="s">
        <v>504</v>
      </c>
      <c r="J90" s="250">
        <v>255</v>
      </c>
      <c r="K90" s="261"/>
    </row>
    <row r="91" spans="2:11" ht="15" customHeight="1">
      <c r="B91" s="270"/>
      <c r="C91" s="250" t="s">
        <v>531</v>
      </c>
      <c r="D91" s="250"/>
      <c r="E91" s="250"/>
      <c r="F91" s="269" t="s">
        <v>502</v>
      </c>
      <c r="G91" s="268"/>
      <c r="H91" s="250" t="s">
        <v>532</v>
      </c>
      <c r="I91" s="250" t="s">
        <v>533</v>
      </c>
      <c r="J91" s="250"/>
      <c r="K91" s="261"/>
    </row>
    <row r="92" spans="2:11" ht="15" customHeight="1">
      <c r="B92" s="270"/>
      <c r="C92" s="250" t="s">
        <v>534</v>
      </c>
      <c r="D92" s="250"/>
      <c r="E92" s="250"/>
      <c r="F92" s="269" t="s">
        <v>502</v>
      </c>
      <c r="G92" s="268"/>
      <c r="H92" s="250" t="s">
        <v>535</v>
      </c>
      <c r="I92" s="250" t="s">
        <v>536</v>
      </c>
      <c r="J92" s="250"/>
      <c r="K92" s="261"/>
    </row>
    <row r="93" spans="2:11" ht="15" customHeight="1">
      <c r="B93" s="270"/>
      <c r="C93" s="250" t="s">
        <v>537</v>
      </c>
      <c r="D93" s="250"/>
      <c r="E93" s="250"/>
      <c r="F93" s="269" t="s">
        <v>502</v>
      </c>
      <c r="G93" s="268"/>
      <c r="H93" s="250" t="s">
        <v>537</v>
      </c>
      <c r="I93" s="250" t="s">
        <v>536</v>
      </c>
      <c r="J93" s="250"/>
      <c r="K93" s="261"/>
    </row>
    <row r="94" spans="2:11" ht="15" customHeight="1">
      <c r="B94" s="270"/>
      <c r="C94" s="250" t="s">
        <v>40</v>
      </c>
      <c r="D94" s="250"/>
      <c r="E94" s="250"/>
      <c r="F94" s="269" t="s">
        <v>502</v>
      </c>
      <c r="G94" s="268"/>
      <c r="H94" s="250" t="s">
        <v>538</v>
      </c>
      <c r="I94" s="250" t="s">
        <v>536</v>
      </c>
      <c r="J94" s="250"/>
      <c r="K94" s="261"/>
    </row>
    <row r="95" spans="2:11" ht="15" customHeight="1">
      <c r="B95" s="270"/>
      <c r="C95" s="250" t="s">
        <v>50</v>
      </c>
      <c r="D95" s="250"/>
      <c r="E95" s="250"/>
      <c r="F95" s="269" t="s">
        <v>502</v>
      </c>
      <c r="G95" s="268"/>
      <c r="H95" s="250" t="s">
        <v>539</v>
      </c>
      <c r="I95" s="250" t="s">
        <v>536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2" t="s">
        <v>540</v>
      </c>
      <c r="D100" s="362"/>
      <c r="E100" s="362"/>
      <c r="F100" s="362"/>
      <c r="G100" s="362"/>
      <c r="H100" s="362"/>
      <c r="I100" s="362"/>
      <c r="J100" s="362"/>
      <c r="K100" s="261"/>
    </row>
    <row r="101" spans="2:11" ht="17.25" customHeight="1">
      <c r="B101" s="260"/>
      <c r="C101" s="262" t="s">
        <v>496</v>
      </c>
      <c r="D101" s="262"/>
      <c r="E101" s="262"/>
      <c r="F101" s="262" t="s">
        <v>497</v>
      </c>
      <c r="G101" s="263"/>
      <c r="H101" s="262" t="s">
        <v>107</v>
      </c>
      <c r="I101" s="262" t="s">
        <v>59</v>
      </c>
      <c r="J101" s="262" t="s">
        <v>498</v>
      </c>
      <c r="K101" s="261"/>
    </row>
    <row r="102" spans="2:11" ht="17.25" customHeight="1">
      <c r="B102" s="260"/>
      <c r="C102" s="264" t="s">
        <v>499</v>
      </c>
      <c r="D102" s="264"/>
      <c r="E102" s="264"/>
      <c r="F102" s="265" t="s">
        <v>500</v>
      </c>
      <c r="G102" s="266"/>
      <c r="H102" s="264"/>
      <c r="I102" s="264"/>
      <c r="J102" s="264" t="s">
        <v>501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55</v>
      </c>
      <c r="D104" s="267"/>
      <c r="E104" s="267"/>
      <c r="F104" s="269" t="s">
        <v>502</v>
      </c>
      <c r="G104" s="278"/>
      <c r="H104" s="250" t="s">
        <v>541</v>
      </c>
      <c r="I104" s="250" t="s">
        <v>504</v>
      </c>
      <c r="J104" s="250">
        <v>20</v>
      </c>
      <c r="K104" s="261"/>
    </row>
    <row r="105" spans="2:11" ht="15" customHeight="1">
      <c r="B105" s="260"/>
      <c r="C105" s="250" t="s">
        <v>505</v>
      </c>
      <c r="D105" s="250"/>
      <c r="E105" s="250"/>
      <c r="F105" s="269" t="s">
        <v>502</v>
      </c>
      <c r="G105" s="250"/>
      <c r="H105" s="250" t="s">
        <v>541</v>
      </c>
      <c r="I105" s="250" t="s">
        <v>504</v>
      </c>
      <c r="J105" s="250">
        <v>120</v>
      </c>
      <c r="K105" s="261"/>
    </row>
    <row r="106" spans="2:11" ht="15" customHeight="1">
      <c r="B106" s="270"/>
      <c r="C106" s="250" t="s">
        <v>507</v>
      </c>
      <c r="D106" s="250"/>
      <c r="E106" s="250"/>
      <c r="F106" s="269" t="s">
        <v>508</v>
      </c>
      <c r="G106" s="250"/>
      <c r="H106" s="250" t="s">
        <v>541</v>
      </c>
      <c r="I106" s="250" t="s">
        <v>504</v>
      </c>
      <c r="J106" s="250">
        <v>50</v>
      </c>
      <c r="K106" s="261"/>
    </row>
    <row r="107" spans="2:11" ht="15" customHeight="1">
      <c r="B107" s="270"/>
      <c r="C107" s="250" t="s">
        <v>510</v>
      </c>
      <c r="D107" s="250"/>
      <c r="E107" s="250"/>
      <c r="F107" s="269" t="s">
        <v>502</v>
      </c>
      <c r="G107" s="250"/>
      <c r="H107" s="250" t="s">
        <v>541</v>
      </c>
      <c r="I107" s="250" t="s">
        <v>512</v>
      </c>
      <c r="J107" s="250"/>
      <c r="K107" s="261"/>
    </row>
    <row r="108" spans="2:11" ht="15" customHeight="1">
      <c r="B108" s="270"/>
      <c r="C108" s="250" t="s">
        <v>521</v>
      </c>
      <c r="D108" s="250"/>
      <c r="E108" s="250"/>
      <c r="F108" s="269" t="s">
        <v>508</v>
      </c>
      <c r="G108" s="250"/>
      <c r="H108" s="250" t="s">
        <v>541</v>
      </c>
      <c r="I108" s="250" t="s">
        <v>504</v>
      </c>
      <c r="J108" s="250">
        <v>50</v>
      </c>
      <c r="K108" s="261"/>
    </row>
    <row r="109" spans="2:11" ht="15" customHeight="1">
      <c r="B109" s="270"/>
      <c r="C109" s="250" t="s">
        <v>529</v>
      </c>
      <c r="D109" s="250"/>
      <c r="E109" s="250"/>
      <c r="F109" s="269" t="s">
        <v>508</v>
      </c>
      <c r="G109" s="250"/>
      <c r="H109" s="250" t="s">
        <v>541</v>
      </c>
      <c r="I109" s="250" t="s">
        <v>504</v>
      </c>
      <c r="J109" s="250">
        <v>50</v>
      </c>
      <c r="K109" s="261"/>
    </row>
    <row r="110" spans="2:11" ht="15" customHeight="1">
      <c r="B110" s="270"/>
      <c r="C110" s="250" t="s">
        <v>527</v>
      </c>
      <c r="D110" s="250"/>
      <c r="E110" s="250"/>
      <c r="F110" s="269" t="s">
        <v>508</v>
      </c>
      <c r="G110" s="250"/>
      <c r="H110" s="250" t="s">
        <v>541</v>
      </c>
      <c r="I110" s="250" t="s">
        <v>504</v>
      </c>
      <c r="J110" s="250">
        <v>50</v>
      </c>
      <c r="K110" s="261"/>
    </row>
    <row r="111" spans="2:11" ht="15" customHeight="1">
      <c r="B111" s="270"/>
      <c r="C111" s="250" t="s">
        <v>55</v>
      </c>
      <c r="D111" s="250"/>
      <c r="E111" s="250"/>
      <c r="F111" s="269" t="s">
        <v>502</v>
      </c>
      <c r="G111" s="250"/>
      <c r="H111" s="250" t="s">
        <v>542</v>
      </c>
      <c r="I111" s="250" t="s">
        <v>504</v>
      </c>
      <c r="J111" s="250">
        <v>20</v>
      </c>
      <c r="K111" s="261"/>
    </row>
    <row r="112" spans="2:11" ht="15" customHeight="1">
      <c r="B112" s="270"/>
      <c r="C112" s="250" t="s">
        <v>543</v>
      </c>
      <c r="D112" s="250"/>
      <c r="E112" s="250"/>
      <c r="F112" s="269" t="s">
        <v>502</v>
      </c>
      <c r="G112" s="250"/>
      <c r="H112" s="250" t="s">
        <v>544</v>
      </c>
      <c r="I112" s="250" t="s">
        <v>504</v>
      </c>
      <c r="J112" s="250">
        <v>120</v>
      </c>
      <c r="K112" s="261"/>
    </row>
    <row r="113" spans="2:11" ht="15" customHeight="1">
      <c r="B113" s="270"/>
      <c r="C113" s="250" t="s">
        <v>40</v>
      </c>
      <c r="D113" s="250"/>
      <c r="E113" s="250"/>
      <c r="F113" s="269" t="s">
        <v>502</v>
      </c>
      <c r="G113" s="250"/>
      <c r="H113" s="250" t="s">
        <v>545</v>
      </c>
      <c r="I113" s="250" t="s">
        <v>536</v>
      </c>
      <c r="J113" s="250"/>
      <c r="K113" s="261"/>
    </row>
    <row r="114" spans="2:11" ht="15" customHeight="1">
      <c r="B114" s="270"/>
      <c r="C114" s="250" t="s">
        <v>50</v>
      </c>
      <c r="D114" s="250"/>
      <c r="E114" s="250"/>
      <c r="F114" s="269" t="s">
        <v>502</v>
      </c>
      <c r="G114" s="250"/>
      <c r="H114" s="250" t="s">
        <v>546</v>
      </c>
      <c r="I114" s="250" t="s">
        <v>536</v>
      </c>
      <c r="J114" s="250"/>
      <c r="K114" s="261"/>
    </row>
    <row r="115" spans="2:11" ht="15" customHeight="1">
      <c r="B115" s="270"/>
      <c r="C115" s="250" t="s">
        <v>59</v>
      </c>
      <c r="D115" s="250"/>
      <c r="E115" s="250"/>
      <c r="F115" s="269" t="s">
        <v>502</v>
      </c>
      <c r="G115" s="250"/>
      <c r="H115" s="250" t="s">
        <v>547</v>
      </c>
      <c r="I115" s="250" t="s">
        <v>548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58" t="s">
        <v>549</v>
      </c>
      <c r="D120" s="358"/>
      <c r="E120" s="358"/>
      <c r="F120" s="358"/>
      <c r="G120" s="358"/>
      <c r="H120" s="358"/>
      <c r="I120" s="358"/>
      <c r="J120" s="358"/>
      <c r="K120" s="286"/>
    </row>
    <row r="121" spans="2:11" ht="17.25" customHeight="1">
      <c r="B121" s="287"/>
      <c r="C121" s="262" t="s">
        <v>496</v>
      </c>
      <c r="D121" s="262"/>
      <c r="E121" s="262"/>
      <c r="F121" s="262" t="s">
        <v>497</v>
      </c>
      <c r="G121" s="263"/>
      <c r="H121" s="262" t="s">
        <v>107</v>
      </c>
      <c r="I121" s="262" t="s">
        <v>59</v>
      </c>
      <c r="J121" s="262" t="s">
        <v>498</v>
      </c>
      <c r="K121" s="288"/>
    </row>
    <row r="122" spans="2:11" ht="17.25" customHeight="1">
      <c r="B122" s="287"/>
      <c r="C122" s="264" t="s">
        <v>499</v>
      </c>
      <c r="D122" s="264"/>
      <c r="E122" s="264"/>
      <c r="F122" s="265" t="s">
        <v>500</v>
      </c>
      <c r="G122" s="266"/>
      <c r="H122" s="264"/>
      <c r="I122" s="264"/>
      <c r="J122" s="264" t="s">
        <v>501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505</v>
      </c>
      <c r="D124" s="267"/>
      <c r="E124" s="267"/>
      <c r="F124" s="269" t="s">
        <v>502</v>
      </c>
      <c r="G124" s="250"/>
      <c r="H124" s="250" t="s">
        <v>541</v>
      </c>
      <c r="I124" s="250" t="s">
        <v>504</v>
      </c>
      <c r="J124" s="250">
        <v>120</v>
      </c>
      <c r="K124" s="291"/>
    </row>
    <row r="125" spans="2:11" ht="15" customHeight="1">
      <c r="B125" s="289"/>
      <c r="C125" s="250" t="s">
        <v>550</v>
      </c>
      <c r="D125" s="250"/>
      <c r="E125" s="250"/>
      <c r="F125" s="269" t="s">
        <v>502</v>
      </c>
      <c r="G125" s="250"/>
      <c r="H125" s="250" t="s">
        <v>551</v>
      </c>
      <c r="I125" s="250" t="s">
        <v>504</v>
      </c>
      <c r="J125" s="250" t="s">
        <v>552</v>
      </c>
      <c r="K125" s="291"/>
    </row>
    <row r="126" spans="2:11" ht="15" customHeight="1">
      <c r="B126" s="289"/>
      <c r="C126" s="250" t="s">
        <v>451</v>
      </c>
      <c r="D126" s="250"/>
      <c r="E126" s="250"/>
      <c r="F126" s="269" t="s">
        <v>502</v>
      </c>
      <c r="G126" s="250"/>
      <c r="H126" s="250" t="s">
        <v>553</v>
      </c>
      <c r="I126" s="250" t="s">
        <v>504</v>
      </c>
      <c r="J126" s="250" t="s">
        <v>552</v>
      </c>
      <c r="K126" s="291"/>
    </row>
    <row r="127" spans="2:11" ht="15" customHeight="1">
      <c r="B127" s="289"/>
      <c r="C127" s="250" t="s">
        <v>513</v>
      </c>
      <c r="D127" s="250"/>
      <c r="E127" s="250"/>
      <c r="F127" s="269" t="s">
        <v>508</v>
      </c>
      <c r="G127" s="250"/>
      <c r="H127" s="250" t="s">
        <v>514</v>
      </c>
      <c r="I127" s="250" t="s">
        <v>504</v>
      </c>
      <c r="J127" s="250">
        <v>15</v>
      </c>
      <c r="K127" s="291"/>
    </row>
    <row r="128" spans="2:11" ht="15" customHeight="1">
      <c r="B128" s="289"/>
      <c r="C128" s="271" t="s">
        <v>515</v>
      </c>
      <c r="D128" s="271"/>
      <c r="E128" s="271"/>
      <c r="F128" s="272" t="s">
        <v>508</v>
      </c>
      <c r="G128" s="271"/>
      <c r="H128" s="271" t="s">
        <v>516</v>
      </c>
      <c r="I128" s="271" t="s">
        <v>504</v>
      </c>
      <c r="J128" s="271">
        <v>15</v>
      </c>
      <c r="K128" s="291"/>
    </row>
    <row r="129" spans="2:11" ht="15" customHeight="1">
      <c r="B129" s="289"/>
      <c r="C129" s="271" t="s">
        <v>517</v>
      </c>
      <c r="D129" s="271"/>
      <c r="E129" s="271"/>
      <c r="F129" s="272" t="s">
        <v>508</v>
      </c>
      <c r="G129" s="271"/>
      <c r="H129" s="271" t="s">
        <v>518</v>
      </c>
      <c r="I129" s="271" t="s">
        <v>504</v>
      </c>
      <c r="J129" s="271">
        <v>20</v>
      </c>
      <c r="K129" s="291"/>
    </row>
    <row r="130" spans="2:11" ht="15" customHeight="1">
      <c r="B130" s="289"/>
      <c r="C130" s="271" t="s">
        <v>519</v>
      </c>
      <c r="D130" s="271"/>
      <c r="E130" s="271"/>
      <c r="F130" s="272" t="s">
        <v>508</v>
      </c>
      <c r="G130" s="271"/>
      <c r="H130" s="271" t="s">
        <v>520</v>
      </c>
      <c r="I130" s="271" t="s">
        <v>504</v>
      </c>
      <c r="J130" s="271">
        <v>20</v>
      </c>
      <c r="K130" s="291"/>
    </row>
    <row r="131" spans="2:11" ht="15" customHeight="1">
      <c r="B131" s="289"/>
      <c r="C131" s="250" t="s">
        <v>507</v>
      </c>
      <c r="D131" s="250"/>
      <c r="E131" s="250"/>
      <c r="F131" s="269" t="s">
        <v>508</v>
      </c>
      <c r="G131" s="250"/>
      <c r="H131" s="250" t="s">
        <v>541</v>
      </c>
      <c r="I131" s="250" t="s">
        <v>504</v>
      </c>
      <c r="J131" s="250">
        <v>50</v>
      </c>
      <c r="K131" s="291"/>
    </row>
    <row r="132" spans="2:11" ht="15" customHeight="1">
      <c r="B132" s="289"/>
      <c r="C132" s="250" t="s">
        <v>521</v>
      </c>
      <c r="D132" s="250"/>
      <c r="E132" s="250"/>
      <c r="F132" s="269" t="s">
        <v>508</v>
      </c>
      <c r="G132" s="250"/>
      <c r="H132" s="250" t="s">
        <v>541</v>
      </c>
      <c r="I132" s="250" t="s">
        <v>504</v>
      </c>
      <c r="J132" s="250">
        <v>50</v>
      </c>
      <c r="K132" s="291"/>
    </row>
    <row r="133" spans="2:11" ht="15" customHeight="1">
      <c r="B133" s="289"/>
      <c r="C133" s="250" t="s">
        <v>527</v>
      </c>
      <c r="D133" s="250"/>
      <c r="E133" s="250"/>
      <c r="F133" s="269" t="s">
        <v>508</v>
      </c>
      <c r="G133" s="250"/>
      <c r="H133" s="250" t="s">
        <v>541</v>
      </c>
      <c r="I133" s="250" t="s">
        <v>504</v>
      </c>
      <c r="J133" s="250">
        <v>50</v>
      </c>
      <c r="K133" s="291"/>
    </row>
    <row r="134" spans="2:11" ht="15" customHeight="1">
      <c r="B134" s="289"/>
      <c r="C134" s="250" t="s">
        <v>529</v>
      </c>
      <c r="D134" s="250"/>
      <c r="E134" s="250"/>
      <c r="F134" s="269" t="s">
        <v>508</v>
      </c>
      <c r="G134" s="250"/>
      <c r="H134" s="250" t="s">
        <v>541</v>
      </c>
      <c r="I134" s="250" t="s">
        <v>504</v>
      </c>
      <c r="J134" s="250">
        <v>50</v>
      </c>
      <c r="K134" s="291"/>
    </row>
    <row r="135" spans="2:11" ht="15" customHeight="1">
      <c r="B135" s="289"/>
      <c r="C135" s="250" t="s">
        <v>112</v>
      </c>
      <c r="D135" s="250"/>
      <c r="E135" s="250"/>
      <c r="F135" s="269" t="s">
        <v>508</v>
      </c>
      <c r="G135" s="250"/>
      <c r="H135" s="250" t="s">
        <v>554</v>
      </c>
      <c r="I135" s="250" t="s">
        <v>504</v>
      </c>
      <c r="J135" s="250">
        <v>255</v>
      </c>
      <c r="K135" s="291"/>
    </row>
    <row r="136" spans="2:11" ht="15" customHeight="1">
      <c r="B136" s="289"/>
      <c r="C136" s="250" t="s">
        <v>531</v>
      </c>
      <c r="D136" s="250"/>
      <c r="E136" s="250"/>
      <c r="F136" s="269" t="s">
        <v>502</v>
      </c>
      <c r="G136" s="250"/>
      <c r="H136" s="250" t="s">
        <v>555</v>
      </c>
      <c r="I136" s="250" t="s">
        <v>533</v>
      </c>
      <c r="J136" s="250"/>
      <c r="K136" s="291"/>
    </row>
    <row r="137" spans="2:11" ht="15" customHeight="1">
      <c r="B137" s="289"/>
      <c r="C137" s="250" t="s">
        <v>534</v>
      </c>
      <c r="D137" s="250"/>
      <c r="E137" s="250"/>
      <c r="F137" s="269" t="s">
        <v>502</v>
      </c>
      <c r="G137" s="250"/>
      <c r="H137" s="250" t="s">
        <v>556</v>
      </c>
      <c r="I137" s="250" t="s">
        <v>536</v>
      </c>
      <c r="J137" s="250"/>
      <c r="K137" s="291"/>
    </row>
    <row r="138" spans="2:11" ht="15" customHeight="1">
      <c r="B138" s="289"/>
      <c r="C138" s="250" t="s">
        <v>537</v>
      </c>
      <c r="D138" s="250"/>
      <c r="E138" s="250"/>
      <c r="F138" s="269" t="s">
        <v>502</v>
      </c>
      <c r="G138" s="250"/>
      <c r="H138" s="250" t="s">
        <v>537</v>
      </c>
      <c r="I138" s="250" t="s">
        <v>536</v>
      </c>
      <c r="J138" s="250"/>
      <c r="K138" s="291"/>
    </row>
    <row r="139" spans="2:11" ht="15" customHeight="1">
      <c r="B139" s="289"/>
      <c r="C139" s="250" t="s">
        <v>40</v>
      </c>
      <c r="D139" s="250"/>
      <c r="E139" s="250"/>
      <c r="F139" s="269" t="s">
        <v>502</v>
      </c>
      <c r="G139" s="250"/>
      <c r="H139" s="250" t="s">
        <v>557</v>
      </c>
      <c r="I139" s="250" t="s">
        <v>536</v>
      </c>
      <c r="J139" s="250"/>
      <c r="K139" s="291"/>
    </row>
    <row r="140" spans="2:11" ht="15" customHeight="1">
      <c r="B140" s="289"/>
      <c r="C140" s="250" t="s">
        <v>558</v>
      </c>
      <c r="D140" s="250"/>
      <c r="E140" s="250"/>
      <c r="F140" s="269" t="s">
        <v>502</v>
      </c>
      <c r="G140" s="250"/>
      <c r="H140" s="250" t="s">
        <v>559</v>
      </c>
      <c r="I140" s="250" t="s">
        <v>536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2" t="s">
        <v>560</v>
      </c>
      <c r="D145" s="362"/>
      <c r="E145" s="362"/>
      <c r="F145" s="362"/>
      <c r="G145" s="362"/>
      <c r="H145" s="362"/>
      <c r="I145" s="362"/>
      <c r="J145" s="362"/>
      <c r="K145" s="261"/>
    </row>
    <row r="146" spans="2:11" ht="17.25" customHeight="1">
      <c r="B146" s="260"/>
      <c r="C146" s="262" t="s">
        <v>496</v>
      </c>
      <c r="D146" s="262"/>
      <c r="E146" s="262"/>
      <c r="F146" s="262" t="s">
        <v>497</v>
      </c>
      <c r="G146" s="263"/>
      <c r="H146" s="262" t="s">
        <v>107</v>
      </c>
      <c r="I146" s="262" t="s">
        <v>59</v>
      </c>
      <c r="J146" s="262" t="s">
        <v>498</v>
      </c>
      <c r="K146" s="261"/>
    </row>
    <row r="147" spans="2:11" ht="17.25" customHeight="1">
      <c r="B147" s="260"/>
      <c r="C147" s="264" t="s">
        <v>499</v>
      </c>
      <c r="D147" s="264"/>
      <c r="E147" s="264"/>
      <c r="F147" s="265" t="s">
        <v>500</v>
      </c>
      <c r="G147" s="266"/>
      <c r="H147" s="264"/>
      <c r="I147" s="264"/>
      <c r="J147" s="264" t="s">
        <v>501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505</v>
      </c>
      <c r="D149" s="250"/>
      <c r="E149" s="250"/>
      <c r="F149" s="296" t="s">
        <v>502</v>
      </c>
      <c r="G149" s="250"/>
      <c r="H149" s="295" t="s">
        <v>541</v>
      </c>
      <c r="I149" s="295" t="s">
        <v>504</v>
      </c>
      <c r="J149" s="295">
        <v>120</v>
      </c>
      <c r="K149" s="291"/>
    </row>
    <row r="150" spans="2:11" ht="15" customHeight="1">
      <c r="B150" s="270"/>
      <c r="C150" s="295" t="s">
        <v>550</v>
      </c>
      <c r="D150" s="250"/>
      <c r="E150" s="250"/>
      <c r="F150" s="296" t="s">
        <v>502</v>
      </c>
      <c r="G150" s="250"/>
      <c r="H150" s="295" t="s">
        <v>561</v>
      </c>
      <c r="I150" s="295" t="s">
        <v>504</v>
      </c>
      <c r="J150" s="295" t="s">
        <v>552</v>
      </c>
      <c r="K150" s="291"/>
    </row>
    <row r="151" spans="2:11" ht="15" customHeight="1">
      <c r="B151" s="270"/>
      <c r="C151" s="295" t="s">
        <v>451</v>
      </c>
      <c r="D151" s="250"/>
      <c r="E151" s="250"/>
      <c r="F151" s="296" t="s">
        <v>502</v>
      </c>
      <c r="G151" s="250"/>
      <c r="H151" s="295" t="s">
        <v>562</v>
      </c>
      <c r="I151" s="295" t="s">
        <v>504</v>
      </c>
      <c r="J151" s="295" t="s">
        <v>552</v>
      </c>
      <c r="K151" s="291"/>
    </row>
    <row r="152" spans="2:11" ht="15" customHeight="1">
      <c r="B152" s="270"/>
      <c r="C152" s="295" t="s">
        <v>507</v>
      </c>
      <c r="D152" s="250"/>
      <c r="E152" s="250"/>
      <c r="F152" s="296" t="s">
        <v>508</v>
      </c>
      <c r="G152" s="250"/>
      <c r="H152" s="295" t="s">
        <v>541</v>
      </c>
      <c r="I152" s="295" t="s">
        <v>504</v>
      </c>
      <c r="J152" s="295">
        <v>50</v>
      </c>
      <c r="K152" s="291"/>
    </row>
    <row r="153" spans="2:11" ht="15" customHeight="1">
      <c r="B153" s="270"/>
      <c r="C153" s="295" t="s">
        <v>510</v>
      </c>
      <c r="D153" s="250"/>
      <c r="E153" s="250"/>
      <c r="F153" s="296" t="s">
        <v>502</v>
      </c>
      <c r="G153" s="250"/>
      <c r="H153" s="295" t="s">
        <v>541</v>
      </c>
      <c r="I153" s="295" t="s">
        <v>512</v>
      </c>
      <c r="J153" s="295"/>
      <c r="K153" s="291"/>
    </row>
    <row r="154" spans="2:11" ht="15" customHeight="1">
      <c r="B154" s="270"/>
      <c r="C154" s="295" t="s">
        <v>521</v>
      </c>
      <c r="D154" s="250"/>
      <c r="E154" s="250"/>
      <c r="F154" s="296" t="s">
        <v>508</v>
      </c>
      <c r="G154" s="250"/>
      <c r="H154" s="295" t="s">
        <v>541</v>
      </c>
      <c r="I154" s="295" t="s">
        <v>504</v>
      </c>
      <c r="J154" s="295">
        <v>50</v>
      </c>
      <c r="K154" s="291"/>
    </row>
    <row r="155" spans="2:11" ht="15" customHeight="1">
      <c r="B155" s="270"/>
      <c r="C155" s="295" t="s">
        <v>529</v>
      </c>
      <c r="D155" s="250"/>
      <c r="E155" s="250"/>
      <c r="F155" s="296" t="s">
        <v>508</v>
      </c>
      <c r="G155" s="250"/>
      <c r="H155" s="295" t="s">
        <v>541</v>
      </c>
      <c r="I155" s="295" t="s">
        <v>504</v>
      </c>
      <c r="J155" s="295">
        <v>50</v>
      </c>
      <c r="K155" s="291"/>
    </row>
    <row r="156" spans="2:11" ht="15" customHeight="1">
      <c r="B156" s="270"/>
      <c r="C156" s="295" t="s">
        <v>527</v>
      </c>
      <c r="D156" s="250"/>
      <c r="E156" s="250"/>
      <c r="F156" s="296" t="s">
        <v>508</v>
      </c>
      <c r="G156" s="250"/>
      <c r="H156" s="295" t="s">
        <v>541</v>
      </c>
      <c r="I156" s="295" t="s">
        <v>504</v>
      </c>
      <c r="J156" s="295">
        <v>50</v>
      </c>
      <c r="K156" s="291"/>
    </row>
    <row r="157" spans="2:11" ht="15" customHeight="1">
      <c r="B157" s="270"/>
      <c r="C157" s="295" t="s">
        <v>89</v>
      </c>
      <c r="D157" s="250"/>
      <c r="E157" s="250"/>
      <c r="F157" s="296" t="s">
        <v>502</v>
      </c>
      <c r="G157" s="250"/>
      <c r="H157" s="295" t="s">
        <v>563</v>
      </c>
      <c r="I157" s="295" t="s">
        <v>504</v>
      </c>
      <c r="J157" s="295" t="s">
        <v>564</v>
      </c>
      <c r="K157" s="291"/>
    </row>
    <row r="158" spans="2:11" ht="15" customHeight="1">
      <c r="B158" s="270"/>
      <c r="C158" s="295" t="s">
        <v>565</v>
      </c>
      <c r="D158" s="250"/>
      <c r="E158" s="250"/>
      <c r="F158" s="296" t="s">
        <v>502</v>
      </c>
      <c r="G158" s="250"/>
      <c r="H158" s="295" t="s">
        <v>566</v>
      </c>
      <c r="I158" s="295" t="s">
        <v>536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358" t="s">
        <v>567</v>
      </c>
      <c r="D163" s="358"/>
      <c r="E163" s="358"/>
      <c r="F163" s="358"/>
      <c r="G163" s="358"/>
      <c r="H163" s="358"/>
      <c r="I163" s="358"/>
      <c r="J163" s="358"/>
      <c r="K163" s="242"/>
    </row>
    <row r="164" spans="2:11" ht="17.25" customHeight="1">
      <c r="B164" s="241"/>
      <c r="C164" s="262" t="s">
        <v>496</v>
      </c>
      <c r="D164" s="262"/>
      <c r="E164" s="262"/>
      <c r="F164" s="262" t="s">
        <v>497</v>
      </c>
      <c r="G164" s="299"/>
      <c r="H164" s="300" t="s">
        <v>107</v>
      </c>
      <c r="I164" s="300" t="s">
        <v>59</v>
      </c>
      <c r="J164" s="262" t="s">
        <v>498</v>
      </c>
      <c r="K164" s="242"/>
    </row>
    <row r="165" spans="2:11" ht="17.25" customHeight="1">
      <c r="B165" s="243"/>
      <c r="C165" s="264" t="s">
        <v>499</v>
      </c>
      <c r="D165" s="264"/>
      <c r="E165" s="264"/>
      <c r="F165" s="265" t="s">
        <v>500</v>
      </c>
      <c r="G165" s="301"/>
      <c r="H165" s="302"/>
      <c r="I165" s="302"/>
      <c r="J165" s="264" t="s">
        <v>501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505</v>
      </c>
      <c r="D167" s="250"/>
      <c r="E167" s="250"/>
      <c r="F167" s="269" t="s">
        <v>502</v>
      </c>
      <c r="G167" s="250"/>
      <c r="H167" s="250" t="s">
        <v>541</v>
      </c>
      <c r="I167" s="250" t="s">
        <v>504</v>
      </c>
      <c r="J167" s="250">
        <v>120</v>
      </c>
      <c r="K167" s="291"/>
    </row>
    <row r="168" spans="2:11" ht="15" customHeight="1">
      <c r="B168" s="270"/>
      <c r="C168" s="250" t="s">
        <v>550</v>
      </c>
      <c r="D168" s="250"/>
      <c r="E168" s="250"/>
      <c r="F168" s="269" t="s">
        <v>502</v>
      </c>
      <c r="G168" s="250"/>
      <c r="H168" s="250" t="s">
        <v>551</v>
      </c>
      <c r="I168" s="250" t="s">
        <v>504</v>
      </c>
      <c r="J168" s="250" t="s">
        <v>552</v>
      </c>
      <c r="K168" s="291"/>
    </row>
    <row r="169" spans="2:11" ht="15" customHeight="1">
      <c r="B169" s="270"/>
      <c r="C169" s="250" t="s">
        <v>451</v>
      </c>
      <c r="D169" s="250"/>
      <c r="E169" s="250"/>
      <c r="F169" s="269" t="s">
        <v>502</v>
      </c>
      <c r="G169" s="250"/>
      <c r="H169" s="250" t="s">
        <v>568</v>
      </c>
      <c r="I169" s="250" t="s">
        <v>504</v>
      </c>
      <c r="J169" s="250" t="s">
        <v>552</v>
      </c>
      <c r="K169" s="291"/>
    </row>
    <row r="170" spans="2:11" ht="15" customHeight="1">
      <c r="B170" s="270"/>
      <c r="C170" s="250" t="s">
        <v>507</v>
      </c>
      <c r="D170" s="250"/>
      <c r="E170" s="250"/>
      <c r="F170" s="269" t="s">
        <v>508</v>
      </c>
      <c r="G170" s="250"/>
      <c r="H170" s="250" t="s">
        <v>568</v>
      </c>
      <c r="I170" s="250" t="s">
        <v>504</v>
      </c>
      <c r="J170" s="250">
        <v>50</v>
      </c>
      <c r="K170" s="291"/>
    </row>
    <row r="171" spans="2:11" ht="15" customHeight="1">
      <c r="B171" s="270"/>
      <c r="C171" s="250" t="s">
        <v>510</v>
      </c>
      <c r="D171" s="250"/>
      <c r="E171" s="250"/>
      <c r="F171" s="269" t="s">
        <v>502</v>
      </c>
      <c r="G171" s="250"/>
      <c r="H171" s="250" t="s">
        <v>568</v>
      </c>
      <c r="I171" s="250" t="s">
        <v>512</v>
      </c>
      <c r="J171" s="250"/>
      <c r="K171" s="291"/>
    </row>
    <row r="172" spans="2:11" ht="15" customHeight="1">
      <c r="B172" s="270"/>
      <c r="C172" s="250" t="s">
        <v>521</v>
      </c>
      <c r="D172" s="250"/>
      <c r="E172" s="250"/>
      <c r="F172" s="269" t="s">
        <v>508</v>
      </c>
      <c r="G172" s="250"/>
      <c r="H172" s="250" t="s">
        <v>568</v>
      </c>
      <c r="I172" s="250" t="s">
        <v>504</v>
      </c>
      <c r="J172" s="250">
        <v>50</v>
      </c>
      <c r="K172" s="291"/>
    </row>
    <row r="173" spans="2:11" ht="15" customHeight="1">
      <c r="B173" s="270"/>
      <c r="C173" s="250" t="s">
        <v>529</v>
      </c>
      <c r="D173" s="250"/>
      <c r="E173" s="250"/>
      <c r="F173" s="269" t="s">
        <v>508</v>
      </c>
      <c r="G173" s="250"/>
      <c r="H173" s="250" t="s">
        <v>568</v>
      </c>
      <c r="I173" s="250" t="s">
        <v>504</v>
      </c>
      <c r="J173" s="250">
        <v>50</v>
      </c>
      <c r="K173" s="291"/>
    </row>
    <row r="174" spans="2:11" ht="15" customHeight="1">
      <c r="B174" s="270"/>
      <c r="C174" s="250" t="s">
        <v>527</v>
      </c>
      <c r="D174" s="250"/>
      <c r="E174" s="250"/>
      <c r="F174" s="269" t="s">
        <v>508</v>
      </c>
      <c r="G174" s="250"/>
      <c r="H174" s="250" t="s">
        <v>568</v>
      </c>
      <c r="I174" s="250" t="s">
        <v>504</v>
      </c>
      <c r="J174" s="250">
        <v>50</v>
      </c>
      <c r="K174" s="291"/>
    </row>
    <row r="175" spans="2:11" ht="15" customHeight="1">
      <c r="B175" s="270"/>
      <c r="C175" s="250" t="s">
        <v>106</v>
      </c>
      <c r="D175" s="250"/>
      <c r="E175" s="250"/>
      <c r="F175" s="269" t="s">
        <v>502</v>
      </c>
      <c r="G175" s="250"/>
      <c r="H175" s="250" t="s">
        <v>569</v>
      </c>
      <c r="I175" s="250" t="s">
        <v>570</v>
      </c>
      <c r="J175" s="250"/>
      <c r="K175" s="291"/>
    </row>
    <row r="176" spans="2:11" ht="15" customHeight="1">
      <c r="B176" s="270"/>
      <c r="C176" s="250" t="s">
        <v>59</v>
      </c>
      <c r="D176" s="250"/>
      <c r="E176" s="250"/>
      <c r="F176" s="269" t="s">
        <v>502</v>
      </c>
      <c r="G176" s="250"/>
      <c r="H176" s="250" t="s">
        <v>571</v>
      </c>
      <c r="I176" s="250" t="s">
        <v>572</v>
      </c>
      <c r="J176" s="250">
        <v>1</v>
      </c>
      <c r="K176" s="291"/>
    </row>
    <row r="177" spans="2:11" ht="15" customHeight="1">
      <c r="B177" s="270"/>
      <c r="C177" s="250" t="s">
        <v>55</v>
      </c>
      <c r="D177" s="250"/>
      <c r="E177" s="250"/>
      <c r="F177" s="269" t="s">
        <v>502</v>
      </c>
      <c r="G177" s="250"/>
      <c r="H177" s="250" t="s">
        <v>573</v>
      </c>
      <c r="I177" s="250" t="s">
        <v>504</v>
      </c>
      <c r="J177" s="250">
        <v>20</v>
      </c>
      <c r="K177" s="291"/>
    </row>
    <row r="178" spans="2:11" ht="15" customHeight="1">
      <c r="B178" s="270"/>
      <c r="C178" s="250" t="s">
        <v>107</v>
      </c>
      <c r="D178" s="250"/>
      <c r="E178" s="250"/>
      <c r="F178" s="269" t="s">
        <v>502</v>
      </c>
      <c r="G178" s="250"/>
      <c r="H178" s="250" t="s">
        <v>574</v>
      </c>
      <c r="I178" s="250" t="s">
        <v>504</v>
      </c>
      <c r="J178" s="250">
        <v>255</v>
      </c>
      <c r="K178" s="291"/>
    </row>
    <row r="179" spans="2:11" ht="15" customHeight="1">
      <c r="B179" s="270"/>
      <c r="C179" s="250" t="s">
        <v>108</v>
      </c>
      <c r="D179" s="250"/>
      <c r="E179" s="250"/>
      <c r="F179" s="269" t="s">
        <v>502</v>
      </c>
      <c r="G179" s="250"/>
      <c r="H179" s="250" t="s">
        <v>467</v>
      </c>
      <c r="I179" s="250" t="s">
        <v>504</v>
      </c>
      <c r="J179" s="250">
        <v>10</v>
      </c>
      <c r="K179" s="291"/>
    </row>
    <row r="180" spans="2:11" ht="15" customHeight="1">
      <c r="B180" s="270"/>
      <c r="C180" s="250" t="s">
        <v>109</v>
      </c>
      <c r="D180" s="250"/>
      <c r="E180" s="250"/>
      <c r="F180" s="269" t="s">
        <v>502</v>
      </c>
      <c r="G180" s="250"/>
      <c r="H180" s="250" t="s">
        <v>575</v>
      </c>
      <c r="I180" s="250" t="s">
        <v>536</v>
      </c>
      <c r="J180" s="250"/>
      <c r="K180" s="291"/>
    </row>
    <row r="181" spans="2:11" ht="15" customHeight="1">
      <c r="B181" s="270"/>
      <c r="C181" s="250" t="s">
        <v>576</v>
      </c>
      <c r="D181" s="250"/>
      <c r="E181" s="250"/>
      <c r="F181" s="269" t="s">
        <v>502</v>
      </c>
      <c r="G181" s="250"/>
      <c r="H181" s="250" t="s">
        <v>577</v>
      </c>
      <c r="I181" s="250" t="s">
        <v>536</v>
      </c>
      <c r="J181" s="250"/>
      <c r="K181" s="291"/>
    </row>
    <row r="182" spans="2:11" ht="15" customHeight="1">
      <c r="B182" s="270"/>
      <c r="C182" s="250" t="s">
        <v>565</v>
      </c>
      <c r="D182" s="250"/>
      <c r="E182" s="250"/>
      <c r="F182" s="269" t="s">
        <v>502</v>
      </c>
      <c r="G182" s="250"/>
      <c r="H182" s="250" t="s">
        <v>578</v>
      </c>
      <c r="I182" s="250" t="s">
        <v>536</v>
      </c>
      <c r="J182" s="250"/>
      <c r="K182" s="291"/>
    </row>
    <row r="183" spans="2:11" ht="15" customHeight="1">
      <c r="B183" s="270"/>
      <c r="C183" s="250" t="s">
        <v>111</v>
      </c>
      <c r="D183" s="250"/>
      <c r="E183" s="250"/>
      <c r="F183" s="269" t="s">
        <v>508</v>
      </c>
      <c r="G183" s="250"/>
      <c r="H183" s="250" t="s">
        <v>579</v>
      </c>
      <c r="I183" s="250" t="s">
        <v>504</v>
      </c>
      <c r="J183" s="250">
        <v>50</v>
      </c>
      <c r="K183" s="291"/>
    </row>
    <row r="184" spans="2:11" ht="15" customHeight="1">
      <c r="B184" s="270"/>
      <c r="C184" s="250" t="s">
        <v>580</v>
      </c>
      <c r="D184" s="250"/>
      <c r="E184" s="250"/>
      <c r="F184" s="269" t="s">
        <v>508</v>
      </c>
      <c r="G184" s="250"/>
      <c r="H184" s="250" t="s">
        <v>581</v>
      </c>
      <c r="I184" s="250" t="s">
        <v>582</v>
      </c>
      <c r="J184" s="250"/>
      <c r="K184" s="291"/>
    </row>
    <row r="185" spans="2:11" ht="15" customHeight="1">
      <c r="B185" s="270"/>
      <c r="C185" s="250" t="s">
        <v>583</v>
      </c>
      <c r="D185" s="250"/>
      <c r="E185" s="250"/>
      <c r="F185" s="269" t="s">
        <v>508</v>
      </c>
      <c r="G185" s="250"/>
      <c r="H185" s="250" t="s">
        <v>584</v>
      </c>
      <c r="I185" s="250" t="s">
        <v>582</v>
      </c>
      <c r="J185" s="250"/>
      <c r="K185" s="291"/>
    </row>
    <row r="186" spans="2:11" ht="15" customHeight="1">
      <c r="B186" s="270"/>
      <c r="C186" s="250" t="s">
        <v>585</v>
      </c>
      <c r="D186" s="250"/>
      <c r="E186" s="250"/>
      <c r="F186" s="269" t="s">
        <v>508</v>
      </c>
      <c r="G186" s="250"/>
      <c r="H186" s="250" t="s">
        <v>586</v>
      </c>
      <c r="I186" s="250" t="s">
        <v>582</v>
      </c>
      <c r="J186" s="250"/>
      <c r="K186" s="291"/>
    </row>
    <row r="187" spans="2:11" ht="15" customHeight="1">
      <c r="B187" s="270"/>
      <c r="C187" s="303" t="s">
        <v>587</v>
      </c>
      <c r="D187" s="250"/>
      <c r="E187" s="250"/>
      <c r="F187" s="269" t="s">
        <v>508</v>
      </c>
      <c r="G187" s="250"/>
      <c r="H187" s="250" t="s">
        <v>588</v>
      </c>
      <c r="I187" s="250" t="s">
        <v>589</v>
      </c>
      <c r="J187" s="304" t="s">
        <v>590</v>
      </c>
      <c r="K187" s="291"/>
    </row>
    <row r="188" spans="2:11" ht="15" customHeight="1">
      <c r="B188" s="270"/>
      <c r="C188" s="255" t="s">
        <v>44</v>
      </c>
      <c r="D188" s="250"/>
      <c r="E188" s="250"/>
      <c r="F188" s="269" t="s">
        <v>502</v>
      </c>
      <c r="G188" s="250"/>
      <c r="H188" s="246" t="s">
        <v>591</v>
      </c>
      <c r="I188" s="250" t="s">
        <v>592</v>
      </c>
      <c r="J188" s="250"/>
      <c r="K188" s="291"/>
    </row>
    <row r="189" spans="2:11" ht="15" customHeight="1">
      <c r="B189" s="270"/>
      <c r="C189" s="255" t="s">
        <v>593</v>
      </c>
      <c r="D189" s="250"/>
      <c r="E189" s="250"/>
      <c r="F189" s="269" t="s">
        <v>502</v>
      </c>
      <c r="G189" s="250"/>
      <c r="H189" s="250" t="s">
        <v>594</v>
      </c>
      <c r="I189" s="250" t="s">
        <v>536</v>
      </c>
      <c r="J189" s="250"/>
      <c r="K189" s="291"/>
    </row>
    <row r="190" spans="2:11" ht="15" customHeight="1">
      <c r="B190" s="270"/>
      <c r="C190" s="255" t="s">
        <v>595</v>
      </c>
      <c r="D190" s="250"/>
      <c r="E190" s="250"/>
      <c r="F190" s="269" t="s">
        <v>502</v>
      </c>
      <c r="G190" s="250"/>
      <c r="H190" s="250" t="s">
        <v>596</v>
      </c>
      <c r="I190" s="250" t="s">
        <v>536</v>
      </c>
      <c r="J190" s="250"/>
      <c r="K190" s="291"/>
    </row>
    <row r="191" spans="2:11" ht="15" customHeight="1">
      <c r="B191" s="270"/>
      <c r="C191" s="255" t="s">
        <v>597</v>
      </c>
      <c r="D191" s="250"/>
      <c r="E191" s="250"/>
      <c r="F191" s="269" t="s">
        <v>508</v>
      </c>
      <c r="G191" s="250"/>
      <c r="H191" s="250" t="s">
        <v>598</v>
      </c>
      <c r="I191" s="250" t="s">
        <v>536</v>
      </c>
      <c r="J191" s="250"/>
      <c r="K191" s="291"/>
    </row>
    <row r="192" spans="2:11" ht="15" customHeight="1">
      <c r="B192" s="297"/>
      <c r="C192" s="305"/>
      <c r="D192" s="279"/>
      <c r="E192" s="279"/>
      <c r="F192" s="279"/>
      <c r="G192" s="279"/>
      <c r="H192" s="279"/>
      <c r="I192" s="279"/>
      <c r="J192" s="279"/>
      <c r="K192" s="298"/>
    </row>
    <row r="193" spans="2:11" ht="18.75" customHeight="1">
      <c r="B193" s="246"/>
      <c r="C193" s="250"/>
      <c r="D193" s="250"/>
      <c r="E193" s="250"/>
      <c r="F193" s="269"/>
      <c r="G193" s="250"/>
      <c r="H193" s="250"/>
      <c r="I193" s="250"/>
      <c r="J193" s="250"/>
      <c r="K193" s="246"/>
    </row>
    <row r="194" spans="2:11" ht="18.75" customHeight="1">
      <c r="B194" s="246"/>
      <c r="C194" s="250"/>
      <c r="D194" s="250"/>
      <c r="E194" s="250"/>
      <c r="F194" s="269"/>
      <c r="G194" s="250"/>
      <c r="H194" s="250"/>
      <c r="I194" s="250"/>
      <c r="J194" s="250"/>
      <c r="K194" s="246"/>
    </row>
    <row r="195" spans="2:11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2:11" ht="13.5">
      <c r="B196" s="238"/>
      <c r="C196" s="239"/>
      <c r="D196" s="239"/>
      <c r="E196" s="239"/>
      <c r="F196" s="239"/>
      <c r="G196" s="239"/>
      <c r="H196" s="239"/>
      <c r="I196" s="239"/>
      <c r="J196" s="239"/>
      <c r="K196" s="240"/>
    </row>
    <row r="197" spans="2:11" ht="21">
      <c r="B197" s="241"/>
      <c r="C197" s="358" t="s">
        <v>599</v>
      </c>
      <c r="D197" s="358"/>
      <c r="E197" s="358"/>
      <c r="F197" s="358"/>
      <c r="G197" s="358"/>
      <c r="H197" s="358"/>
      <c r="I197" s="358"/>
      <c r="J197" s="358"/>
      <c r="K197" s="242"/>
    </row>
    <row r="198" spans="2:11" ht="25.5" customHeight="1">
      <c r="B198" s="241"/>
      <c r="C198" s="306" t="s">
        <v>600</v>
      </c>
      <c r="D198" s="306"/>
      <c r="E198" s="306"/>
      <c r="F198" s="306" t="s">
        <v>601</v>
      </c>
      <c r="G198" s="307"/>
      <c r="H198" s="363" t="s">
        <v>602</v>
      </c>
      <c r="I198" s="363"/>
      <c r="J198" s="363"/>
      <c r="K198" s="242"/>
    </row>
    <row r="199" spans="2:11" ht="5.25" customHeight="1">
      <c r="B199" s="270"/>
      <c r="C199" s="267"/>
      <c r="D199" s="267"/>
      <c r="E199" s="267"/>
      <c r="F199" s="267"/>
      <c r="G199" s="250"/>
      <c r="H199" s="267"/>
      <c r="I199" s="267"/>
      <c r="J199" s="267"/>
      <c r="K199" s="291"/>
    </row>
    <row r="200" spans="2:11" ht="15" customHeight="1">
      <c r="B200" s="270"/>
      <c r="C200" s="250" t="s">
        <v>592</v>
      </c>
      <c r="D200" s="250"/>
      <c r="E200" s="250"/>
      <c r="F200" s="269" t="s">
        <v>45</v>
      </c>
      <c r="G200" s="250"/>
      <c r="H200" s="360" t="s">
        <v>603</v>
      </c>
      <c r="I200" s="360"/>
      <c r="J200" s="360"/>
      <c r="K200" s="291"/>
    </row>
    <row r="201" spans="2:11" ht="15" customHeight="1">
      <c r="B201" s="270"/>
      <c r="C201" s="276"/>
      <c r="D201" s="250"/>
      <c r="E201" s="250"/>
      <c r="F201" s="269" t="s">
        <v>46</v>
      </c>
      <c r="G201" s="250"/>
      <c r="H201" s="360" t="s">
        <v>604</v>
      </c>
      <c r="I201" s="360"/>
      <c r="J201" s="360"/>
      <c r="K201" s="291"/>
    </row>
    <row r="202" spans="2:11" ht="15" customHeight="1">
      <c r="B202" s="270"/>
      <c r="C202" s="276"/>
      <c r="D202" s="250"/>
      <c r="E202" s="250"/>
      <c r="F202" s="269" t="s">
        <v>49</v>
      </c>
      <c r="G202" s="250"/>
      <c r="H202" s="360" t="s">
        <v>605</v>
      </c>
      <c r="I202" s="360"/>
      <c r="J202" s="360"/>
      <c r="K202" s="291"/>
    </row>
    <row r="203" spans="2:11" ht="15" customHeight="1">
      <c r="B203" s="270"/>
      <c r="C203" s="250"/>
      <c r="D203" s="250"/>
      <c r="E203" s="250"/>
      <c r="F203" s="269" t="s">
        <v>47</v>
      </c>
      <c r="G203" s="250"/>
      <c r="H203" s="360" t="s">
        <v>606</v>
      </c>
      <c r="I203" s="360"/>
      <c r="J203" s="360"/>
      <c r="K203" s="291"/>
    </row>
    <row r="204" spans="2:11" ht="15" customHeight="1">
      <c r="B204" s="270"/>
      <c r="C204" s="250"/>
      <c r="D204" s="250"/>
      <c r="E204" s="250"/>
      <c r="F204" s="269" t="s">
        <v>48</v>
      </c>
      <c r="G204" s="250"/>
      <c r="H204" s="360" t="s">
        <v>607</v>
      </c>
      <c r="I204" s="360"/>
      <c r="J204" s="360"/>
      <c r="K204" s="291"/>
    </row>
    <row r="205" spans="2:11" ht="15" customHeight="1">
      <c r="B205" s="270"/>
      <c r="C205" s="250"/>
      <c r="D205" s="250"/>
      <c r="E205" s="250"/>
      <c r="F205" s="269"/>
      <c r="G205" s="250"/>
      <c r="H205" s="250"/>
      <c r="I205" s="250"/>
      <c r="J205" s="250"/>
      <c r="K205" s="291"/>
    </row>
    <row r="206" spans="2:11" ht="15" customHeight="1">
      <c r="B206" s="270"/>
      <c r="C206" s="250" t="s">
        <v>548</v>
      </c>
      <c r="D206" s="250"/>
      <c r="E206" s="250"/>
      <c r="F206" s="269" t="s">
        <v>78</v>
      </c>
      <c r="G206" s="250"/>
      <c r="H206" s="360" t="s">
        <v>608</v>
      </c>
      <c r="I206" s="360"/>
      <c r="J206" s="360"/>
      <c r="K206" s="291"/>
    </row>
    <row r="207" spans="2:11" ht="15" customHeight="1">
      <c r="B207" s="270"/>
      <c r="C207" s="276"/>
      <c r="D207" s="250"/>
      <c r="E207" s="250"/>
      <c r="F207" s="269" t="s">
        <v>445</v>
      </c>
      <c r="G207" s="250"/>
      <c r="H207" s="360" t="s">
        <v>446</v>
      </c>
      <c r="I207" s="360"/>
      <c r="J207" s="360"/>
      <c r="K207" s="291"/>
    </row>
    <row r="208" spans="2:11" ht="15" customHeight="1">
      <c r="B208" s="270"/>
      <c r="C208" s="250"/>
      <c r="D208" s="250"/>
      <c r="E208" s="250"/>
      <c r="F208" s="269" t="s">
        <v>443</v>
      </c>
      <c r="G208" s="250"/>
      <c r="H208" s="360" t="s">
        <v>609</v>
      </c>
      <c r="I208" s="360"/>
      <c r="J208" s="360"/>
      <c r="K208" s="291"/>
    </row>
    <row r="209" spans="2:11" ht="15" customHeight="1">
      <c r="B209" s="308"/>
      <c r="C209" s="276"/>
      <c r="D209" s="276"/>
      <c r="E209" s="276"/>
      <c r="F209" s="269" t="s">
        <v>447</v>
      </c>
      <c r="G209" s="255"/>
      <c r="H209" s="364" t="s">
        <v>448</v>
      </c>
      <c r="I209" s="364"/>
      <c r="J209" s="364"/>
      <c r="K209" s="309"/>
    </row>
    <row r="210" spans="2:11" ht="15" customHeight="1">
      <c r="B210" s="308"/>
      <c r="C210" s="276"/>
      <c r="D210" s="276"/>
      <c r="E210" s="276"/>
      <c r="F210" s="269" t="s">
        <v>449</v>
      </c>
      <c r="G210" s="255"/>
      <c r="H210" s="364" t="s">
        <v>610</v>
      </c>
      <c r="I210" s="364"/>
      <c r="J210" s="364"/>
      <c r="K210" s="309"/>
    </row>
    <row r="211" spans="2:11" ht="15" customHeight="1">
      <c r="B211" s="308"/>
      <c r="C211" s="276"/>
      <c r="D211" s="276"/>
      <c r="E211" s="276"/>
      <c r="F211" s="310"/>
      <c r="G211" s="255"/>
      <c r="H211" s="311"/>
      <c r="I211" s="311"/>
      <c r="J211" s="311"/>
      <c r="K211" s="309"/>
    </row>
    <row r="212" spans="2:11" ht="15" customHeight="1">
      <c r="B212" s="308"/>
      <c r="C212" s="250" t="s">
        <v>572</v>
      </c>
      <c r="D212" s="276"/>
      <c r="E212" s="276"/>
      <c r="F212" s="269">
        <v>1</v>
      </c>
      <c r="G212" s="255"/>
      <c r="H212" s="364" t="s">
        <v>611</v>
      </c>
      <c r="I212" s="364"/>
      <c r="J212" s="364"/>
      <c r="K212" s="309"/>
    </row>
    <row r="213" spans="2:11" ht="15" customHeight="1">
      <c r="B213" s="308"/>
      <c r="C213" s="276"/>
      <c r="D213" s="276"/>
      <c r="E213" s="276"/>
      <c r="F213" s="269">
        <v>2</v>
      </c>
      <c r="G213" s="255"/>
      <c r="H213" s="364" t="s">
        <v>612</v>
      </c>
      <c r="I213" s="364"/>
      <c r="J213" s="364"/>
      <c r="K213" s="309"/>
    </row>
    <row r="214" spans="2:11" ht="15" customHeight="1">
      <c r="B214" s="308"/>
      <c r="C214" s="276"/>
      <c r="D214" s="276"/>
      <c r="E214" s="276"/>
      <c r="F214" s="269">
        <v>3</v>
      </c>
      <c r="G214" s="255"/>
      <c r="H214" s="364" t="s">
        <v>613</v>
      </c>
      <c r="I214" s="364"/>
      <c r="J214" s="364"/>
      <c r="K214" s="309"/>
    </row>
    <row r="215" spans="2:11" ht="15" customHeight="1">
      <c r="B215" s="308"/>
      <c r="C215" s="276"/>
      <c r="D215" s="276"/>
      <c r="E215" s="276"/>
      <c r="F215" s="269">
        <v>4</v>
      </c>
      <c r="G215" s="255"/>
      <c r="H215" s="364" t="s">
        <v>614</v>
      </c>
      <c r="I215" s="364"/>
      <c r="J215" s="364"/>
      <c r="K215" s="309"/>
    </row>
    <row r="216" spans="2:11" ht="12.75" customHeight="1">
      <c r="B216" s="312"/>
      <c r="C216" s="313"/>
      <c r="D216" s="313"/>
      <c r="E216" s="313"/>
      <c r="F216" s="313"/>
      <c r="G216" s="313"/>
      <c r="H216" s="313"/>
      <c r="I216" s="313"/>
      <c r="J216" s="313"/>
      <c r="K216" s="314"/>
    </row>
  </sheetData>
  <sheetProtection password="CC35" sheet="1" objects="1" scenarios="1" formatCells="0" formatColumns="0" formatRows="0" sort="0" autoFilter="0"/>
  <mergeCells count="77"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52:J52"/>
    <mergeCell ref="C53:J53"/>
    <mergeCell ref="C55:J55"/>
    <mergeCell ref="D56:J56"/>
    <mergeCell ref="D58:J58"/>
    <mergeCell ref="C50:J50"/>
    <mergeCell ref="G38:J38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Vlada-PC\Vlada</dc:creator>
  <cp:keywords/>
  <dc:description/>
  <cp:lastModifiedBy>Vlada</cp:lastModifiedBy>
  <dcterms:created xsi:type="dcterms:W3CDTF">2017-09-12T09:32:18Z</dcterms:created>
  <dcterms:modified xsi:type="dcterms:W3CDTF">2017-09-12T09:32:50Z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