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25" windowWidth="22695" windowHeight="11445" activeTab="0"/>
  </bookViews>
  <sheets>
    <sheet name="Rekapitulace stavby" sheetId="1" r:id="rId1"/>
    <sheet name="17-60 - Autobusová zastáv..." sheetId="2" r:id="rId2"/>
    <sheet name="Pokyny pro vyplnění" sheetId="3" r:id="rId3"/>
  </sheets>
  <definedNames>
    <definedName name="_xlnm._FilterDatabase" localSheetId="1" hidden="1">'17-60 - Autobusová zastáv...'!$C$86:$K$262</definedName>
    <definedName name="_xlnm.Print_Area" localSheetId="1">'17-60 - Autobusová zastáv...'!$C$4:$J$34,'17-60 - Autobusová zastáv...'!$C$40:$J$70,'17-60 - Autobusová zastáv...'!$C$76:$K$262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'17-60 - Autobusová zastáv...'!$86:$86</definedName>
  </definedNames>
  <calcPr calcId="145621"/>
</workbook>
</file>

<file path=xl/sharedStrings.xml><?xml version="1.0" encoding="utf-8"?>
<sst xmlns="http://schemas.openxmlformats.org/spreadsheetml/2006/main" count="2841" uniqueCount="758">
  <si>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</si>
  <si>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</si>
  <si>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</si>
  <si>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</si>
  <si>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</si>
  <si>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</si>
  <si>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</si>
  <si>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{fe34d05e-efb5-4b96-a706-648c4e770373}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</si>
  <si>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</si>
  <si>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</si>
  <si>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</si>
  <si>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</si>
  <si>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</si>
  <si>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</si>
  <si>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</si>
  <si>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</si>
  <si>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17-60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</si>
  <si>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</si>
  <si>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</si>
  <si>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Autobusová zastávka Děčín - Folknáře</t>
  </si>
  <si>
    <t>KSO:</t>
  </si>
  <si>
    <t/>
  </si>
  <si>
    <t>CC-CZ:</t>
  </si>
  <si>
    <t>Místo:</t>
  </si>
  <si>
    <t>p.p.č. 11/3, k.ú. Lesná u Děčína</t>
  </si>
  <si>
    <t>Datum:</t>
  </si>
  <si>
    <t>13.07.2017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</si>
  <si>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</si>
  <si>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</si>
  <si>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</si>
  <si>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</si>
  <si>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</si>
  <si>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</si>
  <si>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</si>
  <si>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</si>
  <si>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</si>
  <si>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</si>
  <si>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</si>
  <si>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</si>
  <si>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</si>
  <si>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</si>
  <si>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</si>
  <si>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</si>
  <si>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</si>
  <si>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</si>
  <si>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</si>
  <si>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</si>
  <si>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</si>
  <si>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</si>
  <si>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</si>
  <si>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</si>
  <si>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</si>
  <si>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</si>
  <si>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</si>
  <si>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</si>
  <si>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</si>
  <si>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</si>
  <si>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</si>
  <si>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</si>
  <si>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</si>
  <si>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</si>
  <si>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</si>
  <si>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</si>
  <si>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</si>
  <si>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</si>
  <si>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</si>
  <si>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</si>
  <si>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</si>
  <si>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</si>
  <si>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</si>
  <si>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</si>
  <si>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</si>
  <si>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</si>
  <si>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</si>
  <si>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</si>
  <si>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</si>
  <si>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</si>
  <si>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</si>
  <si>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</si>
  <si>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</si>
  <si>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</si>
  <si>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</si>
  <si>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hloub</t>
  </si>
  <si>
    <t>0,261</t>
  </si>
  <si>
    <t>2</t>
  </si>
  <si>
    <t>řez1</t>
  </si>
  <si>
    <t>0,116</t>
  </si>
  <si>
    <t>KRYCÍ LIST SOUPISU</t>
  </si>
  <si>
    <t>řez2</t>
  </si>
  <si>
    <t>0,092</t>
  </si>
  <si>
    <t>řez3</t>
  </si>
  <si>
    <t>0,058</t>
  </si>
  <si>
    <t>řez4</t>
  </si>
  <si>
    <t>0,548</t>
  </si>
  <si>
    <t>stěn</t>
  </si>
  <si>
    <t>21,37</t>
  </si>
  <si>
    <t>stř</t>
  </si>
  <si>
    <t>11,584</t>
  </si>
  <si>
    <t>sutbet</t>
  </si>
  <si>
    <t>0,713</t>
  </si>
  <si>
    <t>sutkam</t>
  </si>
  <si>
    <t>3,6</t>
  </si>
  <si>
    <t>sutock</t>
  </si>
  <si>
    <t>0,877</t>
  </si>
  <si>
    <t>sutziv</t>
  </si>
  <si>
    <t>0,256</t>
  </si>
  <si>
    <t>tes1</t>
  </si>
  <si>
    <t>38,08</t>
  </si>
  <si>
    <t>tes2</t>
  </si>
  <si>
    <t>7,2</t>
  </si>
  <si>
    <t>tes3</t>
  </si>
  <si>
    <t>14,48</t>
  </si>
  <si>
    <t>tes4</t>
  </si>
  <si>
    <t>6,4</t>
  </si>
  <si>
    <t>odkop</t>
  </si>
  <si>
    <t>0,66</t>
  </si>
  <si>
    <t>rýha</t>
  </si>
  <si>
    <t>9,066</t>
  </si>
  <si>
    <t>odvoz</t>
  </si>
  <si>
    <t>9,987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</si>
  <si>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</si>
  <si>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</si>
  <si>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</si>
  <si>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</si>
  <si>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</si>
  <si>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</si>
  <si>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</si>
  <si>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</si>
  <si>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</si>
  <si>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</si>
  <si>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</si>
  <si>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</si>
  <si>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</si>
  <si>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</si>
  <si>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</si>
  <si>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</si>
  <si>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</si>
  <si>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</si>
  <si>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</si>
  <si>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</si>
  <si>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</si>
  <si>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</si>
  <si>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</si>
  <si>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</si>
  <si>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</si>
  <si>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</si>
  <si>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</si>
  <si>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</si>
  <si>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</si>
  <si>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</si>
  <si>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</si>
  <si>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</si>
  <si>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</si>
  <si>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</si>
  <si>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</si>
  <si>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</si>
  <si>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</si>
  <si>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</si>
  <si>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</si>
  <si>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</si>
  <si>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</si>
  <si>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</si>
  <si>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</si>
  <si>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</si>
  <si>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2017 01</t>
  </si>
  <si>
    <t>4</t>
  </si>
  <si>
    <t>-999656924</t>
  </si>
  <si>
    <t>111201401</t>
  </si>
  <si>
    <t>Spálení křovin a stromů průměru kmene do 100 mm</t>
  </si>
  <si>
    <t>2133167948</t>
  </si>
  <si>
    <t>3</t>
  </si>
  <si>
    <t>113107112</t>
  </si>
  <si>
    <t>Odstranění podkladu pl do 50 m2 z kameniva těženého tl 200 mm</t>
  </si>
  <si>
    <t>-1400595635</t>
  </si>
  <si>
    <t>VV</t>
  </si>
  <si>
    <t>odfrézování živičného povrchu vozovky</t>
  </si>
  <si>
    <t>113107113</t>
  </si>
  <si>
    <t>Odstranění podkladu pl do 50 m2 z kameniva těženého tl 300 mm</t>
  </si>
  <si>
    <t>-38583512</t>
  </si>
  <si>
    <t>vybourání stávající zpevněné plochy se štěrkovým povrchem</t>
  </si>
  <si>
    <t>6</t>
  </si>
  <si>
    <t>5</t>
  </si>
  <si>
    <t>113107132</t>
  </si>
  <si>
    <t>Odstranění podkladu pl do 50 m2 z betonu prostého tl 300 mm</t>
  </si>
  <si>
    <t>-1018724421</t>
  </si>
  <si>
    <t>113154113</t>
  </si>
  <si>
    <t>Frézování živičného krytu tl 50 mm pruh š 0,5 m pl do 500 m2 bez překážek v trase</t>
  </si>
  <si>
    <t>679346149</t>
  </si>
  <si>
    <t>7</t>
  </si>
  <si>
    <t>121101101</t>
  </si>
  <si>
    <t>Sejmutí ornice s přemístěním na vzdálenost do 50 m</t>
  </si>
  <si>
    <t>m3</t>
  </si>
  <si>
    <t>-1649367651</t>
  </si>
  <si>
    <t>vybourání stávající nezpevněné plochy s travním povrchem</t>
  </si>
  <si>
    <t>28*0,25</t>
  </si>
  <si>
    <t>8</t>
  </si>
  <si>
    <t>122301101</t>
  </si>
  <si>
    <t>Odkopávky a prokopávky nezapažené v hornině tř. 4 objem do 100 m3</t>
  </si>
  <si>
    <t>-838175156</t>
  </si>
  <si>
    <t>odkopávka pro čelo propustku a vyčištění příkopu</t>
  </si>
  <si>
    <t>1*0,95*0,3+1,5*0,25</t>
  </si>
  <si>
    <t>9</t>
  </si>
  <si>
    <t>132301201</t>
  </si>
  <si>
    <t>Hloubení rýh š do 2000 mm v hornině tř. 4 objemu do 100 m3</t>
  </si>
  <si>
    <t>1637633977</t>
  </si>
  <si>
    <t>hloubení rýhy pro propustek</t>
  </si>
  <si>
    <t>15*1*(0,43+0,4+0,15-0,25)-3,14*0,2*0,2*15</t>
  </si>
  <si>
    <t>10</t>
  </si>
  <si>
    <t>133202011</t>
  </si>
  <si>
    <t>Hloubení šachet ručním nebo pneum nářadím v soudržných horninách tř. 3, plocha výkopu do 4 m2</t>
  </si>
  <si>
    <t>-1253521946</t>
  </si>
  <si>
    <t>hloubení pro základové patky</t>
  </si>
  <si>
    <t>5*0,3*0,3*0,58</t>
  </si>
  <si>
    <t>11</t>
  </si>
  <si>
    <t>162701105</t>
  </si>
  <si>
    <t>Vodorovné přemístění do 10000 m výkopku/sypaniny z horniny tř. 1 až 4</t>
  </si>
  <si>
    <t>-429625065</t>
  </si>
  <si>
    <t>hloub+odkop+rýha</t>
  </si>
  <si>
    <t>12</t>
  </si>
  <si>
    <t>171201201</t>
  </si>
  <si>
    <t>Uložení sypaniny na skládky</t>
  </si>
  <si>
    <t>612732194</t>
  </si>
  <si>
    <t>13</t>
  </si>
  <si>
    <t>171201211</t>
  </si>
  <si>
    <t>Poplatek za uložení odpadu ze sypaniny na skládce (skládkovné)</t>
  </si>
  <si>
    <t>t</t>
  </si>
  <si>
    <t>-1543035614</t>
  </si>
  <si>
    <t>odvoz*1,8</t>
  </si>
  <si>
    <t>14</t>
  </si>
  <si>
    <t>175151101</t>
  </si>
  <si>
    <t>Obsypání potrubí strojně sypaninou bez prohození, uloženou do 3 m</t>
  </si>
  <si>
    <t>-1674219327</t>
  </si>
  <si>
    <t>15*1*(0,2+0,43-0,25)-15*3,14*0,2*0,2*0,5</t>
  </si>
  <si>
    <t>M</t>
  </si>
  <si>
    <t>583312000</t>
  </si>
  <si>
    <t>štěrkopísek netříděný zásypový materiál</t>
  </si>
  <si>
    <t>-183837007</t>
  </si>
  <si>
    <t>4,758*2 'Přepočtené koeficientem množství</t>
  </si>
  <si>
    <t>16</t>
  </si>
  <si>
    <t>181301101</t>
  </si>
  <si>
    <t>Rozprostření ornice tl vrstvy do 100 mm pl do 500 m2 v rovině nebo ve svahu do 1:5</t>
  </si>
  <si>
    <t>-243483725</t>
  </si>
  <si>
    <t>17</t>
  </si>
  <si>
    <t>181411131</t>
  </si>
  <si>
    <t>Založení parkového trávníku výsevem plochy do 1000 m2 v rovině a ve svahu do 1:5</t>
  </si>
  <si>
    <t>-1597698085</t>
  </si>
  <si>
    <t>18</t>
  </si>
  <si>
    <t>005724100</t>
  </si>
  <si>
    <t>osivo směs travní parková</t>
  </si>
  <si>
    <t>kg</t>
  </si>
  <si>
    <t>-848167718</t>
  </si>
  <si>
    <t>14*0,015 'Přepočtené koeficientem množství</t>
  </si>
  <si>
    <t>Zakládání</t>
  </si>
  <si>
    <t>19</t>
  </si>
  <si>
    <t>275313611</t>
  </si>
  <si>
    <t>Základové patky z betonu tř. C 16/20</t>
  </si>
  <si>
    <t>-785224523</t>
  </si>
  <si>
    <t>5*0,3*0,3*0,7</t>
  </si>
  <si>
    <t>Vodorovné konstrukce</t>
  </si>
  <si>
    <t>20</t>
  </si>
  <si>
    <t>452312141</t>
  </si>
  <si>
    <t>Sedlové lože z betonu prostého tř. C 16/20 otevřený výkop</t>
  </si>
  <si>
    <t>-23985493</t>
  </si>
  <si>
    <t>Lože pod potrubí</t>
  </si>
  <si>
    <t>15*1*0,15+15*1*0,2-3,14*0,2*0,2*15*0,5</t>
  </si>
  <si>
    <t>Obetonování v místě napojení na nové potrubí</t>
  </si>
  <si>
    <t>0,2*1*(0,2+0,43-0,25)-0,2*3,14*0,2*0,2*0,5</t>
  </si>
  <si>
    <t>Součet</t>
  </si>
  <si>
    <t>Komunikace pozemní</t>
  </si>
  <si>
    <t>564271111</t>
  </si>
  <si>
    <t>Podklad nebo podsyp ze štěrkopísku ŠP tl 250 mm</t>
  </si>
  <si>
    <t>-194674216</t>
  </si>
  <si>
    <t>podkladní vrstva pro opravu živičného povrchu z AB</t>
  </si>
  <si>
    <t>22</t>
  </si>
  <si>
    <t>564831111</t>
  </si>
  <si>
    <t>Podklad ze štěrkodrtě ŠD tl 100 mm</t>
  </si>
  <si>
    <t>-808994855</t>
  </si>
  <si>
    <t>24,5+6,5</t>
  </si>
  <si>
    <t>23</t>
  </si>
  <si>
    <t>564851111</t>
  </si>
  <si>
    <t>Podklad ze štěrkodrtě ŠD tl 150 mm</t>
  </si>
  <si>
    <t>989011101</t>
  </si>
  <si>
    <t>24</t>
  </si>
  <si>
    <t>577144111</t>
  </si>
  <si>
    <t>Asfaltový beton vrstva obrusná ACO 11 (ABS) tř. I tl 50 mm š do 3 m z nemodifikovaného asfaltu</t>
  </si>
  <si>
    <t>-198805467</t>
  </si>
  <si>
    <t>Oprava živičného povrchu z AB</t>
  </si>
  <si>
    <t>25</t>
  </si>
  <si>
    <t>596211110</t>
  </si>
  <si>
    <t>Kladení zámkové dlažby komunikací pro pěší tl 60 mm skupiny A pl do 50 m2</t>
  </si>
  <si>
    <t>254231788</t>
  </si>
  <si>
    <t>26</t>
  </si>
  <si>
    <t>592451100</t>
  </si>
  <si>
    <t>dlažba skladebná HOLLAND HBB 20x10x6 cm přírodní</t>
  </si>
  <si>
    <t>119407655</t>
  </si>
  <si>
    <t>27</t>
  </si>
  <si>
    <t>592451110</t>
  </si>
  <si>
    <t>dlažba  skladebná HOLLAND HBB 20x10x6 cm červená</t>
  </si>
  <si>
    <t>1142152495</t>
  </si>
  <si>
    <t>Trubní vedení</t>
  </si>
  <si>
    <t>28</t>
  </si>
  <si>
    <t>871395231</t>
  </si>
  <si>
    <t>Kanalizační potrubí z tvrdého PVC jednovrstvé tuhost třídy SN10 DN 400</t>
  </si>
  <si>
    <t>m</t>
  </si>
  <si>
    <t>403233117</t>
  </si>
  <si>
    <t>Ostatní konstrukce a práce, bourání</t>
  </si>
  <si>
    <t>29</t>
  </si>
  <si>
    <t>916131213</t>
  </si>
  <si>
    <t>Osazení silničního obrubníku betonového stojatého s boční opěrou do lože z betonu prostého</t>
  </si>
  <si>
    <t>838617830</t>
  </si>
  <si>
    <t>30</t>
  </si>
  <si>
    <t>59217492R</t>
  </si>
  <si>
    <t>obrubník betonový silniční přímý CSB-H 30 - 300x150x1000 mm</t>
  </si>
  <si>
    <t>kus</t>
  </si>
  <si>
    <t>1380370243</t>
  </si>
  <si>
    <t>31</t>
  </si>
  <si>
    <t>916231213</t>
  </si>
  <si>
    <t>Osazení chodníkového obrubníku betonového stojatého s boční opěrou do lože z betonu prostého</t>
  </si>
  <si>
    <t>-1677054060</t>
  </si>
  <si>
    <t>32</t>
  </si>
  <si>
    <t>59217211R</t>
  </si>
  <si>
    <t>obrubník betonový zahradní CSB R30 - 1000x300x50 mm</t>
  </si>
  <si>
    <t>1168985186</t>
  </si>
  <si>
    <t>33</t>
  </si>
  <si>
    <t>919411111</t>
  </si>
  <si>
    <t>Čelo propustku z betonu prostého pro propustek z trub DN 300 až 500</t>
  </si>
  <si>
    <t>-1203832317</t>
  </si>
  <si>
    <t>34</t>
  </si>
  <si>
    <t>961044111</t>
  </si>
  <si>
    <t>Bourání základů z betonu prostého</t>
  </si>
  <si>
    <t>530380187</t>
  </si>
  <si>
    <t>ubourání předpokládaných základových patek</t>
  </si>
  <si>
    <t>0,2</t>
  </si>
  <si>
    <t>35</t>
  </si>
  <si>
    <t>966071121</t>
  </si>
  <si>
    <t>Demontáž ocelových kcí hmotnosti do 5 t z profilů hmotnosti do 30 kg/m</t>
  </si>
  <si>
    <t>-798619664</t>
  </si>
  <si>
    <t>rám z U 100</t>
  </si>
  <si>
    <t>(2*5,65+2*2*2,96)*10,6/1000</t>
  </si>
  <si>
    <t>rám z tenkostěnných profilů 140x85</t>
  </si>
  <si>
    <t>(2*2,96+2*2,69+5,65*2+2,69*2)*22,6/1000</t>
  </si>
  <si>
    <t>36</t>
  </si>
  <si>
    <t>999999R01</t>
  </si>
  <si>
    <t>Přesunutí stávajícího odpadkového koše</t>
  </si>
  <si>
    <t>1485312898</t>
  </si>
  <si>
    <t>37</t>
  </si>
  <si>
    <t>999999R02</t>
  </si>
  <si>
    <t>Demontáž a následná montáž stávající značky a jízdního řádu</t>
  </si>
  <si>
    <t>-250064734</t>
  </si>
  <si>
    <t>997</t>
  </si>
  <si>
    <t>Přesun sutě</t>
  </si>
  <si>
    <t>38</t>
  </si>
  <si>
    <t>997013501</t>
  </si>
  <si>
    <t>Odvoz suti a vybouraných hmot na skládku nebo meziskládku do 1 km se složením</t>
  </si>
  <si>
    <t>-1998538375</t>
  </si>
  <si>
    <t>39</t>
  </si>
  <si>
    <t>997013509</t>
  </si>
  <si>
    <t>Příplatek k odvozu suti a vybouraných hmot na skládku ZKD 1 km přes 1 km</t>
  </si>
  <si>
    <t>296986718</t>
  </si>
  <si>
    <t>sutock*9</t>
  </si>
  <si>
    <t>40</t>
  </si>
  <si>
    <t>997013831</t>
  </si>
  <si>
    <t>Poplatek za uložení stavebního směsného odpadu na skládce (skládkovné)</t>
  </si>
  <si>
    <t>-1208744384</t>
  </si>
  <si>
    <t>41</t>
  </si>
  <si>
    <t>997221551</t>
  </si>
  <si>
    <t>Vodorovná doprava suti ze sypkých materiálů do 1 km</t>
  </si>
  <si>
    <t>112454705</t>
  </si>
  <si>
    <t>42</t>
  </si>
  <si>
    <t>997221559</t>
  </si>
  <si>
    <t>Příplatek ZKD 1 km u vodorovné dopravy suti ze sypkých materiálů</t>
  </si>
  <si>
    <t>1841820595</t>
  </si>
  <si>
    <t>sutkam*9</t>
  </si>
  <si>
    <t>43</t>
  </si>
  <si>
    <t>997221561</t>
  </si>
  <si>
    <t>Vodorovná doprava suti z kusových materiálů do 1 km</t>
  </si>
  <si>
    <t>-903246303</t>
  </si>
  <si>
    <t>sutbet+sutziv</t>
  </si>
  <si>
    <t>44</t>
  </si>
  <si>
    <t>997221569</t>
  </si>
  <si>
    <t>Příplatek ZKD 1 km u vodorovné dopravy suti z kusových materiálů</t>
  </si>
  <si>
    <t>-1620633029</t>
  </si>
  <si>
    <t>(sutbet+sutziv)*9</t>
  </si>
  <si>
    <t>45</t>
  </si>
  <si>
    <t>997221611</t>
  </si>
  <si>
    <t>Nakládání suti na dopravní prostředky pro vodorovnou dopravu</t>
  </si>
  <si>
    <t>-1879331736</t>
  </si>
  <si>
    <t>sutkam+sutziv+sutbet</t>
  </si>
  <si>
    <t>46</t>
  </si>
  <si>
    <t>997221815</t>
  </si>
  <si>
    <t>Poplatek za uložení betonového odpadu na skládce (skládkovné)</t>
  </si>
  <si>
    <t>-1507584284</t>
  </si>
  <si>
    <t>0,313+0,4</t>
  </si>
  <si>
    <t>47</t>
  </si>
  <si>
    <t>997221845</t>
  </si>
  <si>
    <t>Poplatek za uložení odpadu z asfaltových povrchů na skládce (skládkovné)</t>
  </si>
  <si>
    <t>-1066982626</t>
  </si>
  <si>
    <t>48</t>
  </si>
  <si>
    <t>997221855</t>
  </si>
  <si>
    <t>Poplatek za uložení odpadu z kameniva na skládce (skládkovné)</t>
  </si>
  <si>
    <t>-1741648290</t>
  </si>
  <si>
    <t>3+0,6</t>
  </si>
  <si>
    <t>998</t>
  </si>
  <si>
    <t>Přesun hmot</t>
  </si>
  <si>
    <t>49</t>
  </si>
  <si>
    <t>998223011</t>
  </si>
  <si>
    <t>Přesun hmot pro pozemní komunikace s krytem dlážděným</t>
  </si>
  <si>
    <t>-476424507</t>
  </si>
  <si>
    <t>PSV</t>
  </si>
  <si>
    <t>Práce a dodávky PSV</t>
  </si>
  <si>
    <t>762</t>
  </si>
  <si>
    <t>Konstrukce tesařské</t>
  </si>
  <si>
    <t>50</t>
  </si>
  <si>
    <t>762081150</t>
  </si>
  <si>
    <t>Hoblování hraněného řeziva ve staveništní dílně</t>
  </si>
  <si>
    <t>-2036498507</t>
  </si>
  <si>
    <t>řez1+řez2+řez3+řez4</t>
  </si>
  <si>
    <t>51</t>
  </si>
  <si>
    <t>762083122</t>
  </si>
  <si>
    <t>Impregnace řeziva proti dřevokaznému hmyzu, houbám a plísním máčením třída ohrožení 3 a 4</t>
  </si>
  <si>
    <t>-908685624</t>
  </si>
  <si>
    <t>řez1+řez2+řez3+řez4+stěn*0,019</t>
  </si>
  <si>
    <t>52</t>
  </si>
  <si>
    <t>762332141</t>
  </si>
  <si>
    <t>Montáž vázaných kcí krovů pravidelných z hraněného řeziva plochy do 120 cm2 s ocelovými spojkami</t>
  </si>
  <si>
    <t>1691701401</t>
  </si>
  <si>
    <t>krokve</t>
  </si>
  <si>
    <t>(2,03+1,59)*4</t>
  </si>
  <si>
    <t>53</t>
  </si>
  <si>
    <t>605120010</t>
  </si>
  <si>
    <t>řezivo jehličnaté hranol jakost I do 120 cm2</t>
  </si>
  <si>
    <t>1715401714</t>
  </si>
  <si>
    <t>tes3*0,05*0,16</t>
  </si>
  <si>
    <t>54</t>
  </si>
  <si>
    <t>762332142</t>
  </si>
  <si>
    <t>Montáž vázaných kcí krovů pravidelných z hraněného řeziva plochy do 224 cm2 s ocelovými spojkami</t>
  </si>
  <si>
    <t>1308063085</t>
  </si>
  <si>
    <t>vaznice</t>
  </si>
  <si>
    <t>2*3,2</t>
  </si>
  <si>
    <t>55</t>
  </si>
  <si>
    <t>605120110</t>
  </si>
  <si>
    <t>řezivo jehličnaté hranol jakost I nad 120 cm2</t>
  </si>
  <si>
    <t>1429484988</t>
  </si>
  <si>
    <t>tes4*0,12*0,12</t>
  </si>
  <si>
    <t>56</t>
  </si>
  <si>
    <t>762341024</t>
  </si>
  <si>
    <t>Bednění střech rovných z desek OSB tl 18 mm na pero a drážku šroubovaných na krokve</t>
  </si>
  <si>
    <t>393865814</t>
  </si>
  <si>
    <t>(2,03+1,59)*3,2</t>
  </si>
  <si>
    <t>57</t>
  </si>
  <si>
    <t>762395000</t>
  </si>
  <si>
    <t>Spojovací prostředky pro montáž krovu, bednění, laťování, světlíky, klíny</t>
  </si>
  <si>
    <t>1173539521</t>
  </si>
  <si>
    <t>řez1+řez2+stř*0,018</t>
  </si>
  <si>
    <t>58</t>
  </si>
  <si>
    <t>762713110</t>
  </si>
  <si>
    <t>Montáž prostorové vázané kce z hraněného řeziva průřezové plochy do 120 cm2</t>
  </si>
  <si>
    <t>1964886916</t>
  </si>
  <si>
    <t>podpěry a sedák lavičky</t>
  </si>
  <si>
    <t>2*3+3*0,4</t>
  </si>
  <si>
    <t>59</t>
  </si>
  <si>
    <t>354238180</t>
  </si>
  <si>
    <t>tes2*0,05*0,16</t>
  </si>
  <si>
    <t>60</t>
  </si>
  <si>
    <t>762713120</t>
  </si>
  <si>
    <t>Montáž prostorové vázané kce z hraněného řeziva průřezové plochy do 224 cm2</t>
  </si>
  <si>
    <t>644645545</t>
  </si>
  <si>
    <t>Sloupy, příčníky, vaznice a pásky</t>
  </si>
  <si>
    <t>2,08*5+2,62*2+3*3+0,75*8+4*1,86</t>
  </si>
  <si>
    <t>61</t>
  </si>
  <si>
    <t>-1940379815</t>
  </si>
  <si>
    <t>tes1*0,12*0,12</t>
  </si>
  <si>
    <t>62</t>
  </si>
  <si>
    <t>762795000</t>
  </si>
  <si>
    <t>Spojovací prostředky pro montáž prostorových vázaných kcí</t>
  </si>
  <si>
    <t>188365229</t>
  </si>
  <si>
    <t>řez3+řez4</t>
  </si>
  <si>
    <t>63</t>
  </si>
  <si>
    <t>998762101</t>
  </si>
  <si>
    <t>Přesun hmot tonážní pro kce tesařské v objektech v do 6 m</t>
  </si>
  <si>
    <t>-415774517</t>
  </si>
  <si>
    <t>764</t>
  </si>
  <si>
    <t>Konstrukce klempířské</t>
  </si>
  <si>
    <t>64</t>
  </si>
  <si>
    <t>76400182R</t>
  </si>
  <si>
    <t>Demontáž krytiny z trapézového plechu do suti</t>
  </si>
  <si>
    <t>987962267</t>
  </si>
  <si>
    <t>2,69*5,65</t>
  </si>
  <si>
    <t>65</t>
  </si>
  <si>
    <t>764004801</t>
  </si>
  <si>
    <t>Demontáž podokapního žlabu do suti</t>
  </si>
  <si>
    <t>-407286903</t>
  </si>
  <si>
    <t>66</t>
  </si>
  <si>
    <t>764004861</t>
  </si>
  <si>
    <t>Demontáž svodu do suti</t>
  </si>
  <si>
    <t>941736163</t>
  </si>
  <si>
    <t>67</t>
  </si>
  <si>
    <t>764242404</t>
  </si>
  <si>
    <t>Oplechování štítu závětrnou lištou z TiZn předzvětralého plechu rš 330 mm</t>
  </si>
  <si>
    <t>749832071</t>
  </si>
  <si>
    <t>2*(2,03+1,59)</t>
  </si>
  <si>
    <t>68</t>
  </si>
  <si>
    <t>764242434</t>
  </si>
  <si>
    <t>Oplechování rovné okapové hrany z TiZn předzvětralého plechu rš 330 mm</t>
  </si>
  <si>
    <t>-1279870427</t>
  </si>
  <si>
    <t>3,2*2</t>
  </si>
  <si>
    <t>69</t>
  </si>
  <si>
    <t>998764101</t>
  </si>
  <si>
    <t>Přesun hmot tonážní pro konstrukce klempířské v objektech v do 6 m</t>
  </si>
  <si>
    <t>-2018709737</t>
  </si>
  <si>
    <t>765</t>
  </si>
  <si>
    <t>Krytina skládaná</t>
  </si>
  <si>
    <t>70</t>
  </si>
  <si>
    <t>76514281R</t>
  </si>
  <si>
    <t>Demontáž podhledu z polykarbonátových vlnitých, trapézových desek sklonu střechy do 15°</t>
  </si>
  <si>
    <t>-615007329</t>
  </si>
  <si>
    <t>5,65*2,69</t>
  </si>
  <si>
    <t>71</t>
  </si>
  <si>
    <t>765151003</t>
  </si>
  <si>
    <t>Montáž krytiny bitumenové ze šindelů na bednění sklonu přes 30°</t>
  </si>
  <si>
    <t>-701661259</t>
  </si>
  <si>
    <t>72</t>
  </si>
  <si>
    <t>62822042R</t>
  </si>
  <si>
    <t>tvarovaný živičný šindel</t>
  </si>
  <si>
    <t>-375498076</t>
  </si>
  <si>
    <t>73</t>
  </si>
  <si>
    <t>765191001</t>
  </si>
  <si>
    <t>Montáž pojistné hydroizolační fólie kladené ve sklonu do 20° lepením na bednění nebo izolaci</t>
  </si>
  <si>
    <t>-2147150182</t>
  </si>
  <si>
    <t>74</t>
  </si>
  <si>
    <t>283293200</t>
  </si>
  <si>
    <t>fólie Guttafol DO 121 S vysoce difúzní</t>
  </si>
  <si>
    <t>-438240895</t>
  </si>
  <si>
    <t>11,584*1,1 'Přepočtené koeficientem množství</t>
  </si>
  <si>
    <t>75</t>
  </si>
  <si>
    <t>998765101</t>
  </si>
  <si>
    <t>Přesun hmot tonážní pro krytiny skládané v objektech v do 6 m</t>
  </si>
  <si>
    <t>2010860525</t>
  </si>
  <si>
    <t>766</t>
  </si>
  <si>
    <t>Konstrukce truhlářské</t>
  </si>
  <si>
    <t>76</t>
  </si>
  <si>
    <t>766412234</t>
  </si>
  <si>
    <t>Montáž obložení stěn plochy přes 1 m2 palubkami z tvrdého dřeva přes 100 mm</t>
  </si>
  <si>
    <t>-1404140058</t>
  </si>
  <si>
    <t>3*2,32+2*(2,62*0,86*0,5+2,32*2,62)</t>
  </si>
  <si>
    <t>77</t>
  </si>
  <si>
    <t>611911550</t>
  </si>
  <si>
    <t>palubky obkladové SM profil klasický 19 x 116 mm A/B</t>
  </si>
  <si>
    <t>-346435936</t>
  </si>
  <si>
    <t>78</t>
  </si>
  <si>
    <t>998766101</t>
  </si>
  <si>
    <t>Přesun hmot tonážní pro konstrukce truhlářské v objektech v do 6 m</t>
  </si>
  <si>
    <t>-317888926</t>
  </si>
  <si>
    <t>783</t>
  </si>
  <si>
    <t>Dokončovací práce - nátěry</t>
  </si>
  <si>
    <t>79</t>
  </si>
  <si>
    <t>783128211</t>
  </si>
  <si>
    <t>Lakovací dvojnásobný akrylátový nátěr truhlářských konstrukcí s mezibroušením</t>
  </si>
  <si>
    <t>1411369601</t>
  </si>
  <si>
    <t>stěn*2</t>
  </si>
  <si>
    <t>80</t>
  </si>
  <si>
    <t>783228111</t>
  </si>
  <si>
    <t>Lazurovací dvojnásobný akrylátový nátěr tesařských konstrukcí</t>
  </si>
  <si>
    <t>1975420903</t>
  </si>
  <si>
    <t>tes1*0,12*4+tes2*(0,05*2+0,16*2)+tes3*0,12*4+tes4*(0,05*2+0,16*2)</t>
  </si>
  <si>
    <t>VRN</t>
  </si>
  <si>
    <t>Vedlejší rozpočtové náklady</t>
  </si>
  <si>
    <t>VRN1</t>
  </si>
  <si>
    <t>Průzkumné, geodetické a projektové práce</t>
  </si>
  <si>
    <t>81</t>
  </si>
  <si>
    <t>01200200R</t>
  </si>
  <si>
    <t>Geodetické práce - vytýčení podzemního vedení VN v pozemku za zastávkou</t>
  </si>
  <si>
    <t>Kč</t>
  </si>
  <si>
    <t>1024</t>
  </si>
  <si>
    <t>-1516438739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</si>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</sst>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31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5" t="s">
        <v>16</v>
      </c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28"/>
      <c r="AQ5" s="30"/>
      <c r="BE5" s="333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37" t="s">
        <v>19</v>
      </c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28"/>
      <c r="AQ6" s="30"/>
      <c r="BE6" s="334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34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4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4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34"/>
      <c r="BS10" s="23" t="s">
        <v>8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34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4"/>
      <c r="BS12" s="23" t="s">
        <v>8</v>
      </c>
    </row>
    <row r="13" spans="2:71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34"/>
      <c r="BS13" s="23" t="s">
        <v>8</v>
      </c>
    </row>
    <row r="14" spans="2:71" ht="13.5">
      <c r="B14" s="27"/>
      <c r="C14" s="28"/>
      <c r="D14" s="28"/>
      <c r="E14" s="338" t="s">
        <v>32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34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4"/>
      <c r="BS15" s="23" t="s">
        <v>6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34"/>
      <c r="BS16" s="23" t="s">
        <v>6</v>
      </c>
    </row>
    <row r="17" spans="2:71" ht="18.4" customHeight="1">
      <c r="B17" s="27"/>
      <c r="C17" s="28"/>
      <c r="D17" s="28"/>
      <c r="E17" s="34" t="s">
        <v>29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21</v>
      </c>
      <c r="AO17" s="28"/>
      <c r="AP17" s="28"/>
      <c r="AQ17" s="30"/>
      <c r="BE17" s="334"/>
      <c r="BS17" s="23" t="s">
        <v>34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4"/>
      <c r="BS18" s="23" t="s">
        <v>8</v>
      </c>
    </row>
    <row r="19" spans="2:71" ht="14.45" customHeight="1">
      <c r="B19" s="27"/>
      <c r="C19" s="28"/>
      <c r="D19" s="36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4"/>
      <c r="BS19" s="23" t="s">
        <v>8</v>
      </c>
    </row>
    <row r="20" spans="2:71" ht="22.5" customHeight="1">
      <c r="B20" s="27"/>
      <c r="C20" s="28"/>
      <c r="D20" s="28"/>
      <c r="E20" s="340" t="s">
        <v>21</v>
      </c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28"/>
      <c r="AP20" s="28"/>
      <c r="AQ20" s="30"/>
      <c r="BE20" s="334"/>
      <c r="BS20" s="23" t="s">
        <v>34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4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4"/>
    </row>
    <row r="23" spans="2:57" s="1" customFormat="1" ht="25.9" customHeight="1">
      <c r="B23" s="40"/>
      <c r="C23" s="41"/>
      <c r="D23" s="42" t="s">
        <v>36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1">
        <f>ROUND(AG51,2)</f>
        <v>0</v>
      </c>
      <c r="AL23" s="342"/>
      <c r="AM23" s="342"/>
      <c r="AN23" s="342"/>
      <c r="AO23" s="342"/>
      <c r="AP23" s="41"/>
      <c r="AQ23" s="44"/>
      <c r="BE23" s="334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4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3" t="s">
        <v>37</v>
      </c>
      <c r="M25" s="343"/>
      <c r="N25" s="343"/>
      <c r="O25" s="343"/>
      <c r="P25" s="41"/>
      <c r="Q25" s="41"/>
      <c r="R25" s="41"/>
      <c r="S25" s="41"/>
      <c r="T25" s="41"/>
      <c r="U25" s="41"/>
      <c r="V25" s="41"/>
      <c r="W25" s="343" t="s">
        <v>38</v>
      </c>
      <c r="X25" s="343"/>
      <c r="Y25" s="343"/>
      <c r="Z25" s="343"/>
      <c r="AA25" s="343"/>
      <c r="AB25" s="343"/>
      <c r="AC25" s="343"/>
      <c r="AD25" s="343"/>
      <c r="AE25" s="343"/>
      <c r="AF25" s="41"/>
      <c r="AG25" s="41"/>
      <c r="AH25" s="41"/>
      <c r="AI25" s="41"/>
      <c r="AJ25" s="41"/>
      <c r="AK25" s="343" t="s">
        <v>39</v>
      </c>
      <c r="AL25" s="343"/>
      <c r="AM25" s="343"/>
      <c r="AN25" s="343"/>
      <c r="AO25" s="343"/>
      <c r="AP25" s="41"/>
      <c r="AQ25" s="44"/>
      <c r="BE25" s="334"/>
    </row>
    <row r="26" spans="2:57" s="2" customFormat="1" ht="14.45" customHeight="1">
      <c r="B26" s="46"/>
      <c r="C26" s="47"/>
      <c r="D26" s="48" t="s">
        <v>40</v>
      </c>
      <c r="E26" s="47"/>
      <c r="F26" s="48" t="s">
        <v>41</v>
      </c>
      <c r="G26" s="47"/>
      <c r="H26" s="47"/>
      <c r="I26" s="47"/>
      <c r="J26" s="47"/>
      <c r="K26" s="47"/>
      <c r="L26" s="344">
        <v>0.21</v>
      </c>
      <c r="M26" s="345"/>
      <c r="N26" s="345"/>
      <c r="O26" s="345"/>
      <c r="P26" s="47"/>
      <c r="Q26" s="47"/>
      <c r="R26" s="47"/>
      <c r="S26" s="47"/>
      <c r="T26" s="47"/>
      <c r="U26" s="47"/>
      <c r="V26" s="47"/>
      <c r="W26" s="346">
        <f>ROUND(AZ51,2)</f>
        <v>0</v>
      </c>
      <c r="X26" s="345"/>
      <c r="Y26" s="345"/>
      <c r="Z26" s="345"/>
      <c r="AA26" s="345"/>
      <c r="AB26" s="345"/>
      <c r="AC26" s="345"/>
      <c r="AD26" s="345"/>
      <c r="AE26" s="345"/>
      <c r="AF26" s="47"/>
      <c r="AG26" s="47"/>
      <c r="AH26" s="47"/>
      <c r="AI26" s="47"/>
      <c r="AJ26" s="47"/>
      <c r="AK26" s="346">
        <f>ROUND(AV51,2)</f>
        <v>0</v>
      </c>
      <c r="AL26" s="345"/>
      <c r="AM26" s="345"/>
      <c r="AN26" s="345"/>
      <c r="AO26" s="345"/>
      <c r="AP26" s="47"/>
      <c r="AQ26" s="49"/>
      <c r="BE26" s="334"/>
    </row>
    <row r="27" spans="2:57" s="2" customFormat="1" ht="14.45" customHeight="1">
      <c r="B27" s="46"/>
      <c r="C27" s="47"/>
      <c r="D27" s="47"/>
      <c r="E27" s="47"/>
      <c r="F27" s="48" t="s">
        <v>42</v>
      </c>
      <c r="G27" s="47"/>
      <c r="H27" s="47"/>
      <c r="I27" s="47"/>
      <c r="J27" s="47"/>
      <c r="K27" s="47"/>
      <c r="L27" s="344">
        <v>0.15</v>
      </c>
      <c r="M27" s="345"/>
      <c r="N27" s="345"/>
      <c r="O27" s="345"/>
      <c r="P27" s="47"/>
      <c r="Q27" s="47"/>
      <c r="R27" s="47"/>
      <c r="S27" s="47"/>
      <c r="T27" s="47"/>
      <c r="U27" s="47"/>
      <c r="V27" s="47"/>
      <c r="W27" s="346">
        <f>ROUND(BA51,2)</f>
        <v>0</v>
      </c>
      <c r="X27" s="345"/>
      <c r="Y27" s="345"/>
      <c r="Z27" s="345"/>
      <c r="AA27" s="345"/>
      <c r="AB27" s="345"/>
      <c r="AC27" s="345"/>
      <c r="AD27" s="345"/>
      <c r="AE27" s="345"/>
      <c r="AF27" s="47"/>
      <c r="AG27" s="47"/>
      <c r="AH27" s="47"/>
      <c r="AI27" s="47"/>
      <c r="AJ27" s="47"/>
      <c r="AK27" s="346">
        <f>ROUND(AW51,2)</f>
        <v>0</v>
      </c>
      <c r="AL27" s="345"/>
      <c r="AM27" s="345"/>
      <c r="AN27" s="345"/>
      <c r="AO27" s="345"/>
      <c r="AP27" s="47"/>
      <c r="AQ27" s="49"/>
      <c r="BE27" s="334"/>
    </row>
    <row r="28" spans="2:57" s="2" customFormat="1" ht="14.45" customHeight="1" hidden="1">
      <c r="B28" s="46"/>
      <c r="C28" s="47"/>
      <c r="D28" s="47"/>
      <c r="E28" s="47"/>
      <c r="F28" s="48" t="s">
        <v>43</v>
      </c>
      <c r="G28" s="47"/>
      <c r="H28" s="47"/>
      <c r="I28" s="47"/>
      <c r="J28" s="47"/>
      <c r="K28" s="47"/>
      <c r="L28" s="344">
        <v>0.21</v>
      </c>
      <c r="M28" s="345"/>
      <c r="N28" s="345"/>
      <c r="O28" s="345"/>
      <c r="P28" s="47"/>
      <c r="Q28" s="47"/>
      <c r="R28" s="47"/>
      <c r="S28" s="47"/>
      <c r="T28" s="47"/>
      <c r="U28" s="47"/>
      <c r="V28" s="47"/>
      <c r="W28" s="346">
        <f>ROUND(BB51,2)</f>
        <v>0</v>
      </c>
      <c r="X28" s="345"/>
      <c r="Y28" s="345"/>
      <c r="Z28" s="345"/>
      <c r="AA28" s="345"/>
      <c r="AB28" s="345"/>
      <c r="AC28" s="345"/>
      <c r="AD28" s="345"/>
      <c r="AE28" s="345"/>
      <c r="AF28" s="47"/>
      <c r="AG28" s="47"/>
      <c r="AH28" s="47"/>
      <c r="AI28" s="47"/>
      <c r="AJ28" s="47"/>
      <c r="AK28" s="346">
        <v>0</v>
      </c>
      <c r="AL28" s="345"/>
      <c r="AM28" s="345"/>
      <c r="AN28" s="345"/>
      <c r="AO28" s="345"/>
      <c r="AP28" s="47"/>
      <c r="AQ28" s="49"/>
      <c r="BE28" s="334"/>
    </row>
    <row r="29" spans="2:57" s="2" customFormat="1" ht="14.45" customHeight="1" hidden="1">
      <c r="B29" s="46"/>
      <c r="C29" s="47"/>
      <c r="D29" s="47"/>
      <c r="E29" s="47"/>
      <c r="F29" s="48" t="s">
        <v>44</v>
      </c>
      <c r="G29" s="47"/>
      <c r="H29" s="47"/>
      <c r="I29" s="47"/>
      <c r="J29" s="47"/>
      <c r="K29" s="47"/>
      <c r="L29" s="344">
        <v>0.15</v>
      </c>
      <c r="M29" s="345"/>
      <c r="N29" s="345"/>
      <c r="O29" s="345"/>
      <c r="P29" s="47"/>
      <c r="Q29" s="47"/>
      <c r="R29" s="47"/>
      <c r="S29" s="47"/>
      <c r="T29" s="47"/>
      <c r="U29" s="47"/>
      <c r="V29" s="47"/>
      <c r="W29" s="346">
        <f>ROUND(BC51,2)</f>
        <v>0</v>
      </c>
      <c r="X29" s="345"/>
      <c r="Y29" s="345"/>
      <c r="Z29" s="345"/>
      <c r="AA29" s="345"/>
      <c r="AB29" s="345"/>
      <c r="AC29" s="345"/>
      <c r="AD29" s="345"/>
      <c r="AE29" s="345"/>
      <c r="AF29" s="47"/>
      <c r="AG29" s="47"/>
      <c r="AH29" s="47"/>
      <c r="AI29" s="47"/>
      <c r="AJ29" s="47"/>
      <c r="AK29" s="346">
        <v>0</v>
      </c>
      <c r="AL29" s="345"/>
      <c r="AM29" s="345"/>
      <c r="AN29" s="345"/>
      <c r="AO29" s="345"/>
      <c r="AP29" s="47"/>
      <c r="AQ29" s="49"/>
      <c r="BE29" s="334"/>
    </row>
    <row r="30" spans="2:57" s="2" customFormat="1" ht="14.45" customHeight="1" hidden="1">
      <c r="B30" s="46"/>
      <c r="C30" s="47"/>
      <c r="D30" s="47"/>
      <c r="E30" s="47"/>
      <c r="F30" s="48" t="s">
        <v>45</v>
      </c>
      <c r="G30" s="47"/>
      <c r="H30" s="47"/>
      <c r="I30" s="47"/>
      <c r="J30" s="47"/>
      <c r="K30" s="47"/>
      <c r="L30" s="344">
        <v>0</v>
      </c>
      <c r="M30" s="345"/>
      <c r="N30" s="345"/>
      <c r="O30" s="345"/>
      <c r="P30" s="47"/>
      <c r="Q30" s="47"/>
      <c r="R30" s="47"/>
      <c r="S30" s="47"/>
      <c r="T30" s="47"/>
      <c r="U30" s="47"/>
      <c r="V30" s="47"/>
      <c r="W30" s="346">
        <f>ROUND(BD51,2)</f>
        <v>0</v>
      </c>
      <c r="X30" s="345"/>
      <c r="Y30" s="345"/>
      <c r="Z30" s="345"/>
      <c r="AA30" s="345"/>
      <c r="AB30" s="345"/>
      <c r="AC30" s="345"/>
      <c r="AD30" s="345"/>
      <c r="AE30" s="345"/>
      <c r="AF30" s="47"/>
      <c r="AG30" s="47"/>
      <c r="AH30" s="47"/>
      <c r="AI30" s="47"/>
      <c r="AJ30" s="47"/>
      <c r="AK30" s="346">
        <v>0</v>
      </c>
      <c r="AL30" s="345"/>
      <c r="AM30" s="345"/>
      <c r="AN30" s="345"/>
      <c r="AO30" s="345"/>
      <c r="AP30" s="47"/>
      <c r="AQ30" s="49"/>
      <c r="BE30" s="334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4"/>
    </row>
    <row r="32" spans="2:57" s="1" customFormat="1" ht="25.9" customHeight="1">
      <c r="B32" s="40"/>
      <c r="C32" s="50"/>
      <c r="D32" s="51" t="s">
        <v>46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47</v>
      </c>
      <c r="U32" s="52"/>
      <c r="V32" s="52"/>
      <c r="W32" s="52"/>
      <c r="X32" s="347" t="s">
        <v>48</v>
      </c>
      <c r="Y32" s="348"/>
      <c r="Z32" s="348"/>
      <c r="AA32" s="348"/>
      <c r="AB32" s="348"/>
      <c r="AC32" s="52"/>
      <c r="AD32" s="52"/>
      <c r="AE32" s="52"/>
      <c r="AF32" s="52"/>
      <c r="AG32" s="52"/>
      <c r="AH32" s="52"/>
      <c r="AI32" s="52"/>
      <c r="AJ32" s="52"/>
      <c r="AK32" s="349">
        <f>SUM(AK23:AK30)</f>
        <v>0</v>
      </c>
      <c r="AL32" s="348"/>
      <c r="AM32" s="348"/>
      <c r="AN32" s="348"/>
      <c r="AO32" s="350"/>
      <c r="AP32" s="50"/>
      <c r="AQ32" s="54"/>
      <c r="BE32" s="334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49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17-60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1" t="str">
        <f>K6</f>
        <v>Autobusová zastávka Děčín - Folknáře</v>
      </c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p.p.č. 11/3, k.ú. Lesná u Děčína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53" t="str">
        <f>IF(AN8="","",AN8)</f>
        <v>13.07.2017</v>
      </c>
      <c r="AN44" s="353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54" t="str">
        <f>IF(E17="","",E17)</f>
        <v xml:space="preserve"> </v>
      </c>
      <c r="AN46" s="354"/>
      <c r="AO46" s="354"/>
      <c r="AP46" s="354"/>
      <c r="AQ46" s="62"/>
      <c r="AR46" s="60"/>
      <c r="AS46" s="355" t="s">
        <v>50</v>
      </c>
      <c r="AT46" s="356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7"/>
      <c r="AT47" s="358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9"/>
      <c r="AT48" s="360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61" t="s">
        <v>51</v>
      </c>
      <c r="D49" s="362"/>
      <c r="E49" s="362"/>
      <c r="F49" s="362"/>
      <c r="G49" s="362"/>
      <c r="H49" s="78"/>
      <c r="I49" s="363" t="s">
        <v>52</v>
      </c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4" t="s">
        <v>53</v>
      </c>
      <c r="AH49" s="362"/>
      <c r="AI49" s="362"/>
      <c r="AJ49" s="362"/>
      <c r="AK49" s="362"/>
      <c r="AL49" s="362"/>
      <c r="AM49" s="362"/>
      <c r="AN49" s="363" t="s">
        <v>54</v>
      </c>
      <c r="AO49" s="362"/>
      <c r="AP49" s="362"/>
      <c r="AQ49" s="79" t="s">
        <v>55</v>
      </c>
      <c r="AR49" s="60"/>
      <c r="AS49" s="80" t="s">
        <v>56</v>
      </c>
      <c r="AT49" s="81" t="s">
        <v>57</v>
      </c>
      <c r="AU49" s="81" t="s">
        <v>58</v>
      </c>
      <c r="AV49" s="81" t="s">
        <v>59</v>
      </c>
      <c r="AW49" s="81" t="s">
        <v>60</v>
      </c>
      <c r="AX49" s="81" t="s">
        <v>61</v>
      </c>
      <c r="AY49" s="81" t="s">
        <v>62</v>
      </c>
      <c r="AZ49" s="81" t="s">
        <v>63</v>
      </c>
      <c r="BA49" s="81" t="s">
        <v>64</v>
      </c>
      <c r="BB49" s="81" t="s">
        <v>65</v>
      </c>
      <c r="BC49" s="81" t="s">
        <v>66</v>
      </c>
      <c r="BD49" s="82" t="s">
        <v>67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68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8">
        <f>ROUND(AG52,2)</f>
        <v>0</v>
      </c>
      <c r="AH51" s="368"/>
      <c r="AI51" s="368"/>
      <c r="AJ51" s="368"/>
      <c r="AK51" s="368"/>
      <c r="AL51" s="368"/>
      <c r="AM51" s="368"/>
      <c r="AN51" s="369">
        <f>SUM(AG51,AT51)</f>
        <v>0</v>
      </c>
      <c r="AO51" s="369"/>
      <c r="AP51" s="369"/>
      <c r="AQ51" s="88" t="s">
        <v>21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69</v>
      </c>
      <c r="BT51" s="93" t="s">
        <v>70</v>
      </c>
      <c r="BV51" s="93" t="s">
        <v>71</v>
      </c>
      <c r="BW51" s="93" t="s">
        <v>7</v>
      </c>
      <c r="BX51" s="93" t="s">
        <v>72</v>
      </c>
      <c r="CL51" s="93" t="s">
        <v>21</v>
      </c>
    </row>
    <row r="52" spans="1:90" s="5" customFormat="1" ht="22.5" customHeight="1">
      <c r="A52" s="94" t="s">
        <v>73</v>
      </c>
      <c r="B52" s="95"/>
      <c r="C52" s="96"/>
      <c r="D52" s="367" t="s">
        <v>16</v>
      </c>
      <c r="E52" s="367"/>
      <c r="F52" s="367"/>
      <c r="G52" s="367"/>
      <c r="H52" s="367"/>
      <c r="I52" s="97"/>
      <c r="J52" s="367" t="s">
        <v>19</v>
      </c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5">
        <f>'17-60 - Autobusová zastáv...'!J25</f>
        <v>0</v>
      </c>
      <c r="AH52" s="366"/>
      <c r="AI52" s="366"/>
      <c r="AJ52" s="366"/>
      <c r="AK52" s="366"/>
      <c r="AL52" s="366"/>
      <c r="AM52" s="366"/>
      <c r="AN52" s="365">
        <f>SUM(AG52,AT52)</f>
        <v>0</v>
      </c>
      <c r="AO52" s="366"/>
      <c r="AP52" s="366"/>
      <c r="AQ52" s="98" t="s">
        <v>74</v>
      </c>
      <c r="AR52" s="99"/>
      <c r="AS52" s="100">
        <v>0</v>
      </c>
      <c r="AT52" s="101">
        <f>ROUND(SUM(AV52:AW52),2)</f>
        <v>0</v>
      </c>
      <c r="AU52" s="102">
        <f>'17-60 - Autobusová zastáv...'!P87</f>
        <v>0</v>
      </c>
      <c r="AV52" s="101">
        <f>'17-60 - Autobusová zastáv...'!J28</f>
        <v>0</v>
      </c>
      <c r="AW52" s="101">
        <f>'17-60 - Autobusová zastáv...'!J29</f>
        <v>0</v>
      </c>
      <c r="AX52" s="101">
        <f>'17-60 - Autobusová zastáv...'!J30</f>
        <v>0</v>
      </c>
      <c r="AY52" s="101">
        <f>'17-60 - Autobusová zastáv...'!J31</f>
        <v>0</v>
      </c>
      <c r="AZ52" s="101">
        <f>'17-60 - Autobusová zastáv...'!F28</f>
        <v>0</v>
      </c>
      <c r="BA52" s="101">
        <f>'17-60 - Autobusová zastáv...'!F29</f>
        <v>0</v>
      </c>
      <c r="BB52" s="101">
        <f>'17-60 - Autobusová zastáv...'!F30</f>
        <v>0</v>
      </c>
      <c r="BC52" s="101">
        <f>'17-60 - Autobusová zastáv...'!F31</f>
        <v>0</v>
      </c>
      <c r="BD52" s="103">
        <f>'17-60 - Autobusová zastáv...'!F32</f>
        <v>0</v>
      </c>
      <c r="BT52" s="104" t="s">
        <v>75</v>
      </c>
      <c r="BU52" s="104" t="s">
        <v>76</v>
      </c>
      <c r="BV52" s="104" t="s">
        <v>71</v>
      </c>
      <c r="BW52" s="104" t="s">
        <v>7</v>
      </c>
      <c r="BX52" s="104" t="s">
        <v>72</v>
      </c>
      <c r="CL52" s="104" t="s">
        <v>21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7-60 - Autobusová zastáv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77</v>
      </c>
      <c r="G1" s="374" t="s">
        <v>78</v>
      </c>
      <c r="H1" s="374"/>
      <c r="I1" s="109"/>
      <c r="J1" s="108" t="s">
        <v>79</v>
      </c>
      <c r="K1" s="107" t="s">
        <v>80</v>
      </c>
      <c r="L1" s="108" t="s">
        <v>81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23" t="s">
        <v>7</v>
      </c>
      <c r="AZ2" s="110" t="s">
        <v>82</v>
      </c>
      <c r="BA2" s="110" t="s">
        <v>21</v>
      </c>
      <c r="BB2" s="110" t="s">
        <v>21</v>
      </c>
      <c r="BC2" s="110" t="s">
        <v>83</v>
      </c>
      <c r="BD2" s="110" t="s">
        <v>84</v>
      </c>
    </row>
    <row r="3" spans="2:56" ht="6.95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84</v>
      </c>
      <c r="AZ3" s="110" t="s">
        <v>85</v>
      </c>
      <c r="BA3" s="110" t="s">
        <v>21</v>
      </c>
      <c r="BB3" s="110" t="s">
        <v>21</v>
      </c>
      <c r="BC3" s="110" t="s">
        <v>86</v>
      </c>
      <c r="BD3" s="110" t="s">
        <v>84</v>
      </c>
    </row>
    <row r="4" spans="2:56" ht="36.95" customHeight="1">
      <c r="B4" s="27"/>
      <c r="C4" s="28"/>
      <c r="D4" s="29" t="s">
        <v>87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  <c r="AZ4" s="110" t="s">
        <v>88</v>
      </c>
      <c r="BA4" s="110" t="s">
        <v>21</v>
      </c>
      <c r="BB4" s="110" t="s">
        <v>21</v>
      </c>
      <c r="BC4" s="110" t="s">
        <v>89</v>
      </c>
      <c r="BD4" s="110" t="s">
        <v>84</v>
      </c>
    </row>
    <row r="5" spans="2:56" ht="6.95" customHeight="1">
      <c r="B5" s="27"/>
      <c r="C5" s="28"/>
      <c r="D5" s="28"/>
      <c r="E5" s="28"/>
      <c r="F5" s="28"/>
      <c r="G5" s="28"/>
      <c r="H5" s="28"/>
      <c r="I5" s="112"/>
      <c r="J5" s="28"/>
      <c r="K5" s="30"/>
      <c r="AZ5" s="110" t="s">
        <v>90</v>
      </c>
      <c r="BA5" s="110" t="s">
        <v>21</v>
      </c>
      <c r="BB5" s="110" t="s">
        <v>21</v>
      </c>
      <c r="BC5" s="110" t="s">
        <v>91</v>
      </c>
      <c r="BD5" s="110" t="s">
        <v>84</v>
      </c>
    </row>
    <row r="6" spans="2:56" s="1" customFormat="1" ht="13.5">
      <c r="B6" s="40"/>
      <c r="C6" s="41"/>
      <c r="D6" s="36" t="s">
        <v>18</v>
      </c>
      <c r="E6" s="41"/>
      <c r="F6" s="41"/>
      <c r="G6" s="41"/>
      <c r="H6" s="41"/>
      <c r="I6" s="113"/>
      <c r="J6" s="41"/>
      <c r="K6" s="44"/>
      <c r="AZ6" s="110" t="s">
        <v>92</v>
      </c>
      <c r="BA6" s="110" t="s">
        <v>21</v>
      </c>
      <c r="BB6" s="110" t="s">
        <v>21</v>
      </c>
      <c r="BC6" s="110" t="s">
        <v>93</v>
      </c>
      <c r="BD6" s="110" t="s">
        <v>84</v>
      </c>
    </row>
    <row r="7" spans="2:56" s="1" customFormat="1" ht="36.95" customHeight="1">
      <c r="B7" s="40"/>
      <c r="C7" s="41"/>
      <c r="D7" s="41"/>
      <c r="E7" s="371" t="s">
        <v>19</v>
      </c>
      <c r="F7" s="372"/>
      <c r="G7" s="372"/>
      <c r="H7" s="372"/>
      <c r="I7" s="113"/>
      <c r="J7" s="41"/>
      <c r="K7" s="44"/>
      <c r="AZ7" s="110" t="s">
        <v>94</v>
      </c>
      <c r="BA7" s="110" t="s">
        <v>21</v>
      </c>
      <c r="BB7" s="110" t="s">
        <v>21</v>
      </c>
      <c r="BC7" s="110" t="s">
        <v>95</v>
      </c>
      <c r="BD7" s="110" t="s">
        <v>84</v>
      </c>
    </row>
    <row r="8" spans="2:56" s="1" customFormat="1" ht="13.5">
      <c r="B8" s="40"/>
      <c r="C8" s="41"/>
      <c r="D8" s="41"/>
      <c r="E8" s="41"/>
      <c r="F8" s="41"/>
      <c r="G8" s="41"/>
      <c r="H8" s="41"/>
      <c r="I8" s="113"/>
      <c r="J8" s="41"/>
      <c r="K8" s="44"/>
      <c r="AZ8" s="110" t="s">
        <v>96</v>
      </c>
      <c r="BA8" s="110" t="s">
        <v>21</v>
      </c>
      <c r="BB8" s="110" t="s">
        <v>21</v>
      </c>
      <c r="BC8" s="110" t="s">
        <v>97</v>
      </c>
      <c r="BD8" s="110" t="s">
        <v>84</v>
      </c>
    </row>
    <row r="9" spans="2:56" s="1" customFormat="1" ht="14.45" customHeight="1">
      <c r="B9" s="40"/>
      <c r="C9" s="41"/>
      <c r="D9" s="36" t="s">
        <v>20</v>
      </c>
      <c r="E9" s="41"/>
      <c r="F9" s="34" t="s">
        <v>21</v>
      </c>
      <c r="G9" s="41"/>
      <c r="H9" s="41"/>
      <c r="I9" s="114" t="s">
        <v>22</v>
      </c>
      <c r="J9" s="34" t="s">
        <v>21</v>
      </c>
      <c r="K9" s="44"/>
      <c r="AZ9" s="110" t="s">
        <v>98</v>
      </c>
      <c r="BA9" s="110" t="s">
        <v>21</v>
      </c>
      <c r="BB9" s="110" t="s">
        <v>21</v>
      </c>
      <c r="BC9" s="110" t="s">
        <v>99</v>
      </c>
      <c r="BD9" s="110" t="s">
        <v>84</v>
      </c>
    </row>
    <row r="10" spans="2:56" s="1" customFormat="1" ht="14.45" customHeight="1">
      <c r="B10" s="40"/>
      <c r="C10" s="41"/>
      <c r="D10" s="36" t="s">
        <v>23</v>
      </c>
      <c r="E10" s="41"/>
      <c r="F10" s="34" t="s">
        <v>24</v>
      </c>
      <c r="G10" s="41"/>
      <c r="H10" s="41"/>
      <c r="I10" s="114" t="s">
        <v>25</v>
      </c>
      <c r="J10" s="115" t="str">
        <f>'Rekapitulace stavby'!AN8</f>
        <v>13.07.2017</v>
      </c>
      <c r="K10" s="44"/>
      <c r="AZ10" s="110" t="s">
        <v>100</v>
      </c>
      <c r="BA10" s="110" t="s">
        <v>21</v>
      </c>
      <c r="BB10" s="110" t="s">
        <v>21</v>
      </c>
      <c r="BC10" s="110" t="s">
        <v>101</v>
      </c>
      <c r="BD10" s="110" t="s">
        <v>84</v>
      </c>
    </row>
    <row r="11" spans="2:56" s="1" customFormat="1" ht="10.9" customHeight="1">
      <c r="B11" s="40"/>
      <c r="C11" s="41"/>
      <c r="D11" s="41"/>
      <c r="E11" s="41"/>
      <c r="F11" s="41"/>
      <c r="G11" s="41"/>
      <c r="H11" s="41"/>
      <c r="I11" s="113"/>
      <c r="J11" s="41"/>
      <c r="K11" s="44"/>
      <c r="AZ11" s="110" t="s">
        <v>102</v>
      </c>
      <c r="BA11" s="110" t="s">
        <v>21</v>
      </c>
      <c r="BB11" s="110" t="s">
        <v>21</v>
      </c>
      <c r="BC11" s="110" t="s">
        <v>103</v>
      </c>
      <c r="BD11" s="110" t="s">
        <v>84</v>
      </c>
    </row>
    <row r="12" spans="2:56" s="1" customFormat="1" ht="14.45" customHeight="1">
      <c r="B12" s="40"/>
      <c r="C12" s="41"/>
      <c r="D12" s="36" t="s">
        <v>27</v>
      </c>
      <c r="E12" s="41"/>
      <c r="F12" s="41"/>
      <c r="G12" s="41"/>
      <c r="H12" s="41"/>
      <c r="I12" s="114" t="s">
        <v>28</v>
      </c>
      <c r="J12" s="34" t="str">
        <f>IF('Rekapitulace stavby'!AN10="","",'Rekapitulace stavby'!AN10)</f>
        <v/>
      </c>
      <c r="K12" s="44"/>
      <c r="AZ12" s="110" t="s">
        <v>104</v>
      </c>
      <c r="BA12" s="110" t="s">
        <v>21</v>
      </c>
      <c r="BB12" s="110" t="s">
        <v>21</v>
      </c>
      <c r="BC12" s="110" t="s">
        <v>105</v>
      </c>
      <c r="BD12" s="110" t="s">
        <v>84</v>
      </c>
    </row>
    <row r="13" spans="2:56" s="1" customFormat="1" ht="18" customHeight="1">
      <c r="B13" s="40"/>
      <c r="C13" s="41"/>
      <c r="D13" s="41"/>
      <c r="E13" s="34" t="str">
        <f>IF('Rekapitulace stavby'!E11="","",'Rekapitulace stavby'!E11)</f>
        <v xml:space="preserve"> </v>
      </c>
      <c r="F13" s="41"/>
      <c r="G13" s="41"/>
      <c r="H13" s="41"/>
      <c r="I13" s="114" t="s">
        <v>30</v>
      </c>
      <c r="J13" s="34" t="str">
        <f>IF('Rekapitulace stavby'!AN11="","",'Rekapitulace stavby'!AN11)</f>
        <v/>
      </c>
      <c r="K13" s="44"/>
      <c r="AZ13" s="110" t="s">
        <v>106</v>
      </c>
      <c r="BA13" s="110" t="s">
        <v>21</v>
      </c>
      <c r="BB13" s="110" t="s">
        <v>21</v>
      </c>
      <c r="BC13" s="110" t="s">
        <v>107</v>
      </c>
      <c r="BD13" s="110" t="s">
        <v>84</v>
      </c>
    </row>
    <row r="14" spans="2:56" s="1" customFormat="1" ht="6.95" customHeight="1">
      <c r="B14" s="40"/>
      <c r="C14" s="41"/>
      <c r="D14" s="41"/>
      <c r="E14" s="41"/>
      <c r="F14" s="41"/>
      <c r="G14" s="41"/>
      <c r="H14" s="41"/>
      <c r="I14" s="113"/>
      <c r="J14" s="41"/>
      <c r="K14" s="44"/>
      <c r="AZ14" s="110" t="s">
        <v>108</v>
      </c>
      <c r="BA14" s="110" t="s">
        <v>21</v>
      </c>
      <c r="BB14" s="110" t="s">
        <v>21</v>
      </c>
      <c r="BC14" s="110" t="s">
        <v>109</v>
      </c>
      <c r="BD14" s="110" t="s">
        <v>84</v>
      </c>
    </row>
    <row r="15" spans="2:56" s="1" customFormat="1" ht="14.45" customHeight="1">
      <c r="B15" s="40"/>
      <c r="C15" s="41"/>
      <c r="D15" s="36" t="s">
        <v>31</v>
      </c>
      <c r="E15" s="41"/>
      <c r="F15" s="41"/>
      <c r="G15" s="41"/>
      <c r="H15" s="41"/>
      <c r="I15" s="114" t="s">
        <v>28</v>
      </c>
      <c r="J15" s="34" t="str">
        <f>IF('Rekapitulace stavby'!AN13="Vyplň údaj","",IF('Rekapitulace stavby'!AN13="","",'Rekapitulace stavby'!AN13))</f>
        <v/>
      </c>
      <c r="K15" s="44"/>
      <c r="AZ15" s="110" t="s">
        <v>110</v>
      </c>
      <c r="BA15" s="110" t="s">
        <v>21</v>
      </c>
      <c r="BB15" s="110" t="s">
        <v>21</v>
      </c>
      <c r="BC15" s="110" t="s">
        <v>111</v>
      </c>
      <c r="BD15" s="110" t="s">
        <v>84</v>
      </c>
    </row>
    <row r="16" spans="2:56" s="1" customFormat="1" ht="18" customHeight="1">
      <c r="B16" s="40"/>
      <c r="C16" s="41"/>
      <c r="D16" s="41"/>
      <c r="E16" s="34" t="str">
        <f>IF('Rekapitulace stavby'!E14="Vyplň údaj","",IF('Rekapitulace stavby'!E14="","",'Rekapitulace stavby'!E14))</f>
        <v/>
      </c>
      <c r="F16" s="41"/>
      <c r="G16" s="41"/>
      <c r="H16" s="41"/>
      <c r="I16" s="114" t="s">
        <v>30</v>
      </c>
      <c r="J16" s="34" t="str">
        <f>IF('Rekapitulace stavby'!AN14="Vyplň údaj","",IF('Rekapitulace stavby'!AN14="","",'Rekapitulace stavby'!AN14))</f>
        <v/>
      </c>
      <c r="K16" s="44"/>
      <c r="AZ16" s="110" t="s">
        <v>112</v>
      </c>
      <c r="BA16" s="110" t="s">
        <v>21</v>
      </c>
      <c r="BB16" s="110" t="s">
        <v>21</v>
      </c>
      <c r="BC16" s="110" t="s">
        <v>113</v>
      </c>
      <c r="BD16" s="110" t="s">
        <v>84</v>
      </c>
    </row>
    <row r="17" spans="2:56" s="1" customFormat="1" ht="6.95" customHeight="1">
      <c r="B17" s="40"/>
      <c r="C17" s="41"/>
      <c r="D17" s="41"/>
      <c r="E17" s="41"/>
      <c r="F17" s="41"/>
      <c r="G17" s="41"/>
      <c r="H17" s="41"/>
      <c r="I17" s="113"/>
      <c r="J17" s="41"/>
      <c r="K17" s="44"/>
      <c r="AZ17" s="110" t="s">
        <v>114</v>
      </c>
      <c r="BA17" s="110" t="s">
        <v>21</v>
      </c>
      <c r="BB17" s="110" t="s">
        <v>21</v>
      </c>
      <c r="BC17" s="110" t="s">
        <v>115</v>
      </c>
      <c r="BD17" s="110" t="s">
        <v>84</v>
      </c>
    </row>
    <row r="18" spans="2:56" s="1" customFormat="1" ht="14.45" customHeight="1">
      <c r="B18" s="40"/>
      <c r="C18" s="41"/>
      <c r="D18" s="36" t="s">
        <v>33</v>
      </c>
      <c r="E18" s="41"/>
      <c r="F18" s="41"/>
      <c r="G18" s="41"/>
      <c r="H18" s="41"/>
      <c r="I18" s="114" t="s">
        <v>28</v>
      </c>
      <c r="J18" s="34" t="str">
        <f>IF('Rekapitulace stavby'!AN16="","",'Rekapitulace stavby'!AN16)</f>
        <v/>
      </c>
      <c r="K18" s="44"/>
      <c r="AZ18" s="110" t="s">
        <v>116</v>
      </c>
      <c r="BA18" s="110" t="s">
        <v>21</v>
      </c>
      <c r="BB18" s="110" t="s">
        <v>21</v>
      </c>
      <c r="BC18" s="110" t="s">
        <v>117</v>
      </c>
      <c r="BD18" s="110" t="s">
        <v>84</v>
      </c>
    </row>
    <row r="19" spans="2:56" s="1" customFormat="1" ht="18" customHeight="1">
      <c r="B19" s="40"/>
      <c r="C19" s="41"/>
      <c r="D19" s="41"/>
      <c r="E19" s="34" t="str">
        <f>IF('Rekapitulace stavby'!E17="","",'Rekapitulace stavby'!E17)</f>
        <v xml:space="preserve"> </v>
      </c>
      <c r="F19" s="41"/>
      <c r="G19" s="41"/>
      <c r="H19" s="41"/>
      <c r="I19" s="114" t="s">
        <v>30</v>
      </c>
      <c r="J19" s="34" t="str">
        <f>IF('Rekapitulace stavby'!AN17="","",'Rekapitulace stavby'!AN17)</f>
        <v/>
      </c>
      <c r="K19" s="44"/>
      <c r="AZ19" s="110" t="s">
        <v>118</v>
      </c>
      <c r="BA19" s="110" t="s">
        <v>21</v>
      </c>
      <c r="BB19" s="110" t="s">
        <v>21</v>
      </c>
      <c r="BC19" s="110" t="s">
        <v>119</v>
      </c>
      <c r="BD19" s="110" t="s">
        <v>84</v>
      </c>
    </row>
    <row r="20" spans="2:11" s="1" customFormat="1" ht="6.95" customHeight="1">
      <c r="B20" s="40"/>
      <c r="C20" s="41"/>
      <c r="D20" s="41"/>
      <c r="E20" s="41"/>
      <c r="F20" s="41"/>
      <c r="G20" s="41"/>
      <c r="H20" s="41"/>
      <c r="I20" s="113"/>
      <c r="J20" s="41"/>
      <c r="K20" s="44"/>
    </row>
    <row r="21" spans="2:11" s="1" customFormat="1" ht="14.45" customHeight="1">
      <c r="B21" s="40"/>
      <c r="C21" s="41"/>
      <c r="D21" s="36" t="s">
        <v>35</v>
      </c>
      <c r="E21" s="41"/>
      <c r="F21" s="41"/>
      <c r="G21" s="41"/>
      <c r="H21" s="41"/>
      <c r="I21" s="113"/>
      <c r="J21" s="41"/>
      <c r="K21" s="44"/>
    </row>
    <row r="22" spans="2:11" s="6" customFormat="1" ht="22.5" customHeight="1">
      <c r="B22" s="116"/>
      <c r="C22" s="117"/>
      <c r="D22" s="117"/>
      <c r="E22" s="340" t="s">
        <v>21</v>
      </c>
      <c r="F22" s="340"/>
      <c r="G22" s="340"/>
      <c r="H22" s="340"/>
      <c r="I22" s="118"/>
      <c r="J22" s="117"/>
      <c r="K22" s="119"/>
    </row>
    <row r="23" spans="2:11" s="1" customFormat="1" ht="6.95" customHeight="1">
      <c r="B23" s="40"/>
      <c r="C23" s="41"/>
      <c r="D23" s="41"/>
      <c r="E23" s="41"/>
      <c r="F23" s="41"/>
      <c r="G23" s="41"/>
      <c r="H23" s="41"/>
      <c r="I23" s="113"/>
      <c r="J23" s="41"/>
      <c r="K23" s="44"/>
    </row>
    <row r="24" spans="2:11" s="1" customFormat="1" ht="6.95" customHeight="1">
      <c r="B24" s="40"/>
      <c r="C24" s="41"/>
      <c r="D24" s="84"/>
      <c r="E24" s="84"/>
      <c r="F24" s="84"/>
      <c r="G24" s="84"/>
      <c r="H24" s="84"/>
      <c r="I24" s="120"/>
      <c r="J24" s="84"/>
      <c r="K24" s="121"/>
    </row>
    <row r="25" spans="2:11" s="1" customFormat="1" ht="25.35" customHeight="1">
      <c r="B25" s="40"/>
      <c r="C25" s="41"/>
      <c r="D25" s="122" t="s">
        <v>36</v>
      </c>
      <c r="E25" s="41"/>
      <c r="F25" s="41"/>
      <c r="G25" s="41"/>
      <c r="H25" s="41"/>
      <c r="I25" s="113"/>
      <c r="J25" s="123">
        <f>ROUND(J87,2)</f>
        <v>0</v>
      </c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14.45" customHeight="1">
      <c r="B27" s="40"/>
      <c r="C27" s="41"/>
      <c r="D27" s="41"/>
      <c r="E27" s="41"/>
      <c r="F27" s="45" t="s">
        <v>38</v>
      </c>
      <c r="G27" s="41"/>
      <c r="H27" s="41"/>
      <c r="I27" s="124" t="s">
        <v>37</v>
      </c>
      <c r="J27" s="45" t="s">
        <v>39</v>
      </c>
      <c r="K27" s="44"/>
    </row>
    <row r="28" spans="2:11" s="1" customFormat="1" ht="14.45" customHeight="1">
      <c r="B28" s="40"/>
      <c r="C28" s="41"/>
      <c r="D28" s="48" t="s">
        <v>40</v>
      </c>
      <c r="E28" s="48" t="s">
        <v>41</v>
      </c>
      <c r="F28" s="125">
        <f>ROUND(SUM(BE87:BE262),2)</f>
        <v>0</v>
      </c>
      <c r="G28" s="41"/>
      <c r="H28" s="41"/>
      <c r="I28" s="126">
        <v>0.21</v>
      </c>
      <c r="J28" s="125">
        <f>ROUND(ROUND((SUM(BE87:BE262)),2)*I28,2)</f>
        <v>0</v>
      </c>
      <c r="K28" s="44"/>
    </row>
    <row r="29" spans="2:11" s="1" customFormat="1" ht="14.45" customHeight="1">
      <c r="B29" s="40"/>
      <c r="C29" s="41"/>
      <c r="D29" s="41"/>
      <c r="E29" s="48" t="s">
        <v>42</v>
      </c>
      <c r="F29" s="125">
        <f>ROUND(SUM(BF87:BF262),2)</f>
        <v>0</v>
      </c>
      <c r="G29" s="41"/>
      <c r="H29" s="41"/>
      <c r="I29" s="126">
        <v>0.15</v>
      </c>
      <c r="J29" s="125">
        <f>ROUND(ROUND((SUM(BF87:BF262)),2)*I29,2)</f>
        <v>0</v>
      </c>
      <c r="K29" s="44"/>
    </row>
    <row r="30" spans="2:11" s="1" customFormat="1" ht="14.45" customHeight="1" hidden="1">
      <c r="B30" s="40"/>
      <c r="C30" s="41"/>
      <c r="D30" s="41"/>
      <c r="E30" s="48" t="s">
        <v>43</v>
      </c>
      <c r="F30" s="125">
        <f>ROUND(SUM(BG87:BG262),2)</f>
        <v>0</v>
      </c>
      <c r="G30" s="41"/>
      <c r="H30" s="41"/>
      <c r="I30" s="126">
        <v>0.21</v>
      </c>
      <c r="J30" s="125">
        <v>0</v>
      </c>
      <c r="K30" s="44"/>
    </row>
    <row r="31" spans="2:11" s="1" customFormat="1" ht="14.45" customHeight="1" hidden="1">
      <c r="B31" s="40"/>
      <c r="C31" s="41"/>
      <c r="D31" s="41"/>
      <c r="E31" s="48" t="s">
        <v>44</v>
      </c>
      <c r="F31" s="125">
        <f>ROUND(SUM(BH87:BH262),2)</f>
        <v>0</v>
      </c>
      <c r="G31" s="41"/>
      <c r="H31" s="41"/>
      <c r="I31" s="126">
        <v>0.15</v>
      </c>
      <c r="J31" s="125"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25">
        <f>ROUND(SUM(BI87:BI262),2)</f>
        <v>0</v>
      </c>
      <c r="G32" s="41"/>
      <c r="H32" s="41"/>
      <c r="I32" s="126">
        <v>0</v>
      </c>
      <c r="J32" s="125">
        <v>0</v>
      </c>
      <c r="K32" s="44"/>
    </row>
    <row r="33" spans="2:11" s="1" customFormat="1" ht="6.95" customHeight="1">
      <c r="B33" s="40"/>
      <c r="C33" s="41"/>
      <c r="D33" s="41"/>
      <c r="E33" s="41"/>
      <c r="F33" s="41"/>
      <c r="G33" s="41"/>
      <c r="H33" s="41"/>
      <c r="I33" s="113"/>
      <c r="J33" s="41"/>
      <c r="K33" s="44"/>
    </row>
    <row r="34" spans="2:11" s="1" customFormat="1" ht="25.35" customHeight="1">
      <c r="B34" s="40"/>
      <c r="C34" s="127"/>
      <c r="D34" s="128" t="s">
        <v>46</v>
      </c>
      <c r="E34" s="78"/>
      <c r="F34" s="78"/>
      <c r="G34" s="129" t="s">
        <v>47</v>
      </c>
      <c r="H34" s="130" t="s">
        <v>48</v>
      </c>
      <c r="I34" s="131"/>
      <c r="J34" s="132">
        <f>SUM(J25:J32)</f>
        <v>0</v>
      </c>
      <c r="K34" s="133"/>
    </row>
    <row r="35" spans="2:11" s="1" customFormat="1" ht="14.45" customHeight="1">
      <c r="B35" s="55"/>
      <c r="C35" s="56"/>
      <c r="D35" s="56"/>
      <c r="E35" s="56"/>
      <c r="F35" s="56"/>
      <c r="G35" s="56"/>
      <c r="H35" s="56"/>
      <c r="I35" s="134"/>
      <c r="J35" s="56"/>
      <c r="K35" s="57"/>
    </row>
    <row r="39" spans="2:11" s="1" customFormat="1" ht="6.95" customHeight="1">
      <c r="B39" s="135"/>
      <c r="C39" s="136"/>
      <c r="D39" s="136"/>
      <c r="E39" s="136"/>
      <c r="F39" s="136"/>
      <c r="G39" s="136"/>
      <c r="H39" s="136"/>
      <c r="I39" s="137"/>
      <c r="J39" s="136"/>
      <c r="K39" s="138"/>
    </row>
    <row r="40" spans="2:11" s="1" customFormat="1" ht="36.95" customHeight="1">
      <c r="B40" s="40"/>
      <c r="C40" s="29" t="s">
        <v>120</v>
      </c>
      <c r="D40" s="41"/>
      <c r="E40" s="41"/>
      <c r="F40" s="41"/>
      <c r="G40" s="41"/>
      <c r="H40" s="41"/>
      <c r="I40" s="113"/>
      <c r="J40" s="41"/>
      <c r="K40" s="44"/>
    </row>
    <row r="41" spans="2:11" s="1" customFormat="1" ht="6.95" customHeight="1">
      <c r="B41" s="40"/>
      <c r="C41" s="41"/>
      <c r="D41" s="41"/>
      <c r="E41" s="41"/>
      <c r="F41" s="41"/>
      <c r="G41" s="41"/>
      <c r="H41" s="41"/>
      <c r="I41" s="113"/>
      <c r="J41" s="41"/>
      <c r="K41" s="44"/>
    </row>
    <row r="42" spans="2:11" s="1" customFormat="1" ht="14.45" customHeight="1">
      <c r="B42" s="40"/>
      <c r="C42" s="36" t="s">
        <v>18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23.25" customHeight="1">
      <c r="B43" s="40"/>
      <c r="C43" s="41"/>
      <c r="D43" s="41"/>
      <c r="E43" s="371" t="str">
        <f>E7</f>
        <v>Autobusová zastávka Děčín - Folknáře</v>
      </c>
      <c r="F43" s="372"/>
      <c r="G43" s="372"/>
      <c r="H43" s="372"/>
      <c r="I43" s="113"/>
      <c r="J43" s="41"/>
      <c r="K43" s="44"/>
    </row>
    <row r="44" spans="2:11" s="1" customFormat="1" ht="6.95" customHeight="1">
      <c r="B44" s="40"/>
      <c r="C44" s="41"/>
      <c r="D44" s="41"/>
      <c r="E44" s="41"/>
      <c r="F44" s="41"/>
      <c r="G44" s="41"/>
      <c r="H44" s="41"/>
      <c r="I44" s="113"/>
      <c r="J44" s="41"/>
      <c r="K44" s="44"/>
    </row>
    <row r="45" spans="2:11" s="1" customFormat="1" ht="18" customHeight="1">
      <c r="B45" s="40"/>
      <c r="C45" s="36" t="s">
        <v>23</v>
      </c>
      <c r="D45" s="41"/>
      <c r="E45" s="41"/>
      <c r="F45" s="34" t="str">
        <f>F10</f>
        <v>p.p.č. 11/3, k.ú. Lesná u Děčína</v>
      </c>
      <c r="G45" s="41"/>
      <c r="H45" s="41"/>
      <c r="I45" s="114" t="s">
        <v>25</v>
      </c>
      <c r="J45" s="115" t="str">
        <f>IF(J10="","",J10)</f>
        <v>13.07.2017</v>
      </c>
      <c r="K45" s="44"/>
    </row>
    <row r="46" spans="2:11" s="1" customFormat="1" ht="6.95" customHeight="1">
      <c r="B46" s="40"/>
      <c r="C46" s="41"/>
      <c r="D46" s="41"/>
      <c r="E46" s="41"/>
      <c r="F46" s="41"/>
      <c r="G46" s="41"/>
      <c r="H46" s="41"/>
      <c r="I46" s="113"/>
      <c r="J46" s="41"/>
      <c r="K46" s="44"/>
    </row>
    <row r="47" spans="2:11" s="1" customFormat="1" ht="13.5">
      <c r="B47" s="40"/>
      <c r="C47" s="36" t="s">
        <v>27</v>
      </c>
      <c r="D47" s="41"/>
      <c r="E47" s="41"/>
      <c r="F47" s="34" t="str">
        <f>E13</f>
        <v xml:space="preserve"> </v>
      </c>
      <c r="G47" s="41"/>
      <c r="H47" s="41"/>
      <c r="I47" s="114" t="s">
        <v>33</v>
      </c>
      <c r="J47" s="34" t="str">
        <f>E19</f>
        <v xml:space="preserve"> </v>
      </c>
      <c r="K47" s="44"/>
    </row>
    <row r="48" spans="2:11" s="1" customFormat="1" ht="14.45" customHeight="1">
      <c r="B48" s="40"/>
      <c r="C48" s="36" t="s">
        <v>31</v>
      </c>
      <c r="D48" s="41"/>
      <c r="E48" s="41"/>
      <c r="F48" s="34" t="str">
        <f>IF(E16="","",E16)</f>
        <v/>
      </c>
      <c r="G48" s="41"/>
      <c r="H48" s="41"/>
      <c r="I48" s="113"/>
      <c r="J48" s="41"/>
      <c r="K48" s="44"/>
    </row>
    <row r="49" spans="2:11" s="1" customFormat="1" ht="10.35" customHeight="1">
      <c r="B49" s="40"/>
      <c r="C49" s="41"/>
      <c r="D49" s="41"/>
      <c r="E49" s="41"/>
      <c r="F49" s="41"/>
      <c r="G49" s="41"/>
      <c r="H49" s="41"/>
      <c r="I49" s="113"/>
      <c r="J49" s="41"/>
      <c r="K49" s="44"/>
    </row>
    <row r="50" spans="2:11" s="1" customFormat="1" ht="29.25" customHeight="1">
      <c r="B50" s="40"/>
      <c r="C50" s="139" t="s">
        <v>121</v>
      </c>
      <c r="D50" s="127"/>
      <c r="E50" s="127"/>
      <c r="F50" s="127"/>
      <c r="G50" s="127"/>
      <c r="H50" s="127"/>
      <c r="I50" s="140"/>
      <c r="J50" s="141" t="s">
        <v>122</v>
      </c>
      <c r="K50" s="142"/>
    </row>
    <row r="51" spans="2:11" s="1" customFormat="1" ht="10.35" customHeight="1">
      <c r="B51" s="40"/>
      <c r="C51" s="41"/>
      <c r="D51" s="41"/>
      <c r="E51" s="41"/>
      <c r="F51" s="41"/>
      <c r="G51" s="41"/>
      <c r="H51" s="41"/>
      <c r="I51" s="113"/>
      <c r="J51" s="41"/>
      <c r="K51" s="44"/>
    </row>
    <row r="52" spans="2:47" s="1" customFormat="1" ht="29.25" customHeight="1">
      <c r="B52" s="40"/>
      <c r="C52" s="143" t="s">
        <v>123</v>
      </c>
      <c r="D52" s="41"/>
      <c r="E52" s="41"/>
      <c r="F52" s="41"/>
      <c r="G52" s="41"/>
      <c r="H52" s="41"/>
      <c r="I52" s="113"/>
      <c r="J52" s="123">
        <f>J87</f>
        <v>0</v>
      </c>
      <c r="K52" s="44"/>
      <c r="AU52" s="23" t="s">
        <v>124</v>
      </c>
    </row>
    <row r="53" spans="2:11" s="7" customFormat="1" ht="24.95" customHeight="1">
      <c r="B53" s="144"/>
      <c r="C53" s="145"/>
      <c r="D53" s="146" t="s">
        <v>125</v>
      </c>
      <c r="E53" s="147"/>
      <c r="F53" s="147"/>
      <c r="G53" s="147"/>
      <c r="H53" s="147"/>
      <c r="I53" s="148"/>
      <c r="J53" s="149">
        <f>J88</f>
        <v>0</v>
      </c>
      <c r="K53" s="150"/>
    </row>
    <row r="54" spans="2:11" s="8" customFormat="1" ht="19.9" customHeight="1">
      <c r="B54" s="151"/>
      <c r="C54" s="152"/>
      <c r="D54" s="153" t="s">
        <v>126</v>
      </c>
      <c r="E54" s="154"/>
      <c r="F54" s="154"/>
      <c r="G54" s="154"/>
      <c r="H54" s="154"/>
      <c r="I54" s="155"/>
      <c r="J54" s="156">
        <f>J89</f>
        <v>0</v>
      </c>
      <c r="K54" s="157"/>
    </row>
    <row r="55" spans="2:11" s="8" customFormat="1" ht="19.9" customHeight="1">
      <c r="B55" s="151"/>
      <c r="C55" s="152"/>
      <c r="D55" s="153" t="s">
        <v>127</v>
      </c>
      <c r="E55" s="154"/>
      <c r="F55" s="154"/>
      <c r="G55" s="154"/>
      <c r="H55" s="154"/>
      <c r="I55" s="155"/>
      <c r="J55" s="156">
        <f>J128</f>
        <v>0</v>
      </c>
      <c r="K55" s="157"/>
    </row>
    <row r="56" spans="2:11" s="8" customFormat="1" ht="19.9" customHeight="1">
      <c r="B56" s="151"/>
      <c r="C56" s="152"/>
      <c r="D56" s="153" t="s">
        <v>128</v>
      </c>
      <c r="E56" s="154"/>
      <c r="F56" s="154"/>
      <c r="G56" s="154"/>
      <c r="H56" s="154"/>
      <c r="I56" s="155"/>
      <c r="J56" s="156">
        <f>J131</f>
        <v>0</v>
      </c>
      <c r="K56" s="157"/>
    </row>
    <row r="57" spans="2:11" s="8" customFormat="1" ht="19.9" customHeight="1">
      <c r="B57" s="151"/>
      <c r="C57" s="152"/>
      <c r="D57" s="153" t="s">
        <v>129</v>
      </c>
      <c r="E57" s="154"/>
      <c r="F57" s="154"/>
      <c r="G57" s="154"/>
      <c r="H57" s="154"/>
      <c r="I57" s="155"/>
      <c r="J57" s="156">
        <f>J138</f>
        <v>0</v>
      </c>
      <c r="K57" s="157"/>
    </row>
    <row r="58" spans="2:11" s="8" customFormat="1" ht="19.9" customHeight="1">
      <c r="B58" s="151"/>
      <c r="C58" s="152"/>
      <c r="D58" s="153" t="s">
        <v>130</v>
      </c>
      <c r="E58" s="154"/>
      <c r="F58" s="154"/>
      <c r="G58" s="154"/>
      <c r="H58" s="154"/>
      <c r="I58" s="155"/>
      <c r="J58" s="156">
        <f>J152</f>
        <v>0</v>
      </c>
      <c r="K58" s="157"/>
    </row>
    <row r="59" spans="2:11" s="8" customFormat="1" ht="19.9" customHeight="1">
      <c r="B59" s="151"/>
      <c r="C59" s="152"/>
      <c r="D59" s="153" t="s">
        <v>131</v>
      </c>
      <c r="E59" s="154"/>
      <c r="F59" s="154"/>
      <c r="G59" s="154"/>
      <c r="H59" s="154"/>
      <c r="I59" s="155"/>
      <c r="J59" s="156">
        <f>J154</f>
        <v>0</v>
      </c>
      <c r="K59" s="157"/>
    </row>
    <row r="60" spans="2:11" s="8" customFormat="1" ht="19.9" customHeight="1">
      <c r="B60" s="151"/>
      <c r="C60" s="152"/>
      <c r="D60" s="153" t="s">
        <v>132</v>
      </c>
      <c r="E60" s="154"/>
      <c r="F60" s="154"/>
      <c r="G60" s="154"/>
      <c r="H60" s="154"/>
      <c r="I60" s="155"/>
      <c r="J60" s="156">
        <f>J171</f>
        <v>0</v>
      </c>
      <c r="K60" s="157"/>
    </row>
    <row r="61" spans="2:11" s="8" customFormat="1" ht="19.9" customHeight="1">
      <c r="B61" s="151"/>
      <c r="C61" s="152"/>
      <c r="D61" s="153" t="s">
        <v>133</v>
      </c>
      <c r="E61" s="154"/>
      <c r="F61" s="154"/>
      <c r="G61" s="154"/>
      <c r="H61" s="154"/>
      <c r="I61" s="155"/>
      <c r="J61" s="156">
        <f>J194</f>
        <v>0</v>
      </c>
      <c r="K61" s="157"/>
    </row>
    <row r="62" spans="2:11" s="7" customFormat="1" ht="24.95" customHeight="1">
      <c r="B62" s="144"/>
      <c r="C62" s="145"/>
      <c r="D62" s="146" t="s">
        <v>134</v>
      </c>
      <c r="E62" s="147"/>
      <c r="F62" s="147"/>
      <c r="G62" s="147"/>
      <c r="H62" s="147"/>
      <c r="I62" s="148"/>
      <c r="J62" s="149">
        <f>J196</f>
        <v>0</v>
      </c>
      <c r="K62" s="150"/>
    </row>
    <row r="63" spans="2:11" s="8" customFormat="1" ht="19.9" customHeight="1">
      <c r="B63" s="151"/>
      <c r="C63" s="152"/>
      <c r="D63" s="153" t="s">
        <v>135</v>
      </c>
      <c r="E63" s="154"/>
      <c r="F63" s="154"/>
      <c r="G63" s="154"/>
      <c r="H63" s="154"/>
      <c r="I63" s="155"/>
      <c r="J63" s="156">
        <f>J197</f>
        <v>0</v>
      </c>
      <c r="K63" s="157"/>
    </row>
    <row r="64" spans="2:11" s="8" customFormat="1" ht="19.9" customHeight="1">
      <c r="B64" s="151"/>
      <c r="C64" s="152"/>
      <c r="D64" s="153" t="s">
        <v>136</v>
      </c>
      <c r="E64" s="154"/>
      <c r="F64" s="154"/>
      <c r="G64" s="154"/>
      <c r="H64" s="154"/>
      <c r="I64" s="155"/>
      <c r="J64" s="156">
        <f>J229</f>
        <v>0</v>
      </c>
      <c r="K64" s="157"/>
    </row>
    <row r="65" spans="2:11" s="8" customFormat="1" ht="19.9" customHeight="1">
      <c r="B65" s="151"/>
      <c r="C65" s="152"/>
      <c r="D65" s="153" t="s">
        <v>137</v>
      </c>
      <c r="E65" s="154"/>
      <c r="F65" s="154"/>
      <c r="G65" s="154"/>
      <c r="H65" s="154"/>
      <c r="I65" s="155"/>
      <c r="J65" s="156">
        <f>J239</f>
        <v>0</v>
      </c>
      <c r="K65" s="157"/>
    </row>
    <row r="66" spans="2:11" s="8" customFormat="1" ht="19.9" customHeight="1">
      <c r="B66" s="151"/>
      <c r="C66" s="152"/>
      <c r="D66" s="153" t="s">
        <v>138</v>
      </c>
      <c r="E66" s="154"/>
      <c r="F66" s="154"/>
      <c r="G66" s="154"/>
      <c r="H66" s="154"/>
      <c r="I66" s="155"/>
      <c r="J66" s="156">
        <f>J250</f>
        <v>0</v>
      </c>
      <c r="K66" s="157"/>
    </row>
    <row r="67" spans="2:11" s="8" customFormat="1" ht="19.9" customHeight="1">
      <c r="B67" s="151"/>
      <c r="C67" s="152"/>
      <c r="D67" s="153" t="s">
        <v>139</v>
      </c>
      <c r="E67" s="154"/>
      <c r="F67" s="154"/>
      <c r="G67" s="154"/>
      <c r="H67" s="154"/>
      <c r="I67" s="155"/>
      <c r="J67" s="156">
        <f>J255</f>
        <v>0</v>
      </c>
      <c r="K67" s="157"/>
    </row>
    <row r="68" spans="2:11" s="7" customFormat="1" ht="24.95" customHeight="1">
      <c r="B68" s="144"/>
      <c r="C68" s="145"/>
      <c r="D68" s="146" t="s">
        <v>140</v>
      </c>
      <c r="E68" s="147"/>
      <c r="F68" s="147"/>
      <c r="G68" s="147"/>
      <c r="H68" s="147"/>
      <c r="I68" s="148"/>
      <c r="J68" s="149">
        <f>J260</f>
        <v>0</v>
      </c>
      <c r="K68" s="150"/>
    </row>
    <row r="69" spans="2:11" s="8" customFormat="1" ht="19.9" customHeight="1">
      <c r="B69" s="151"/>
      <c r="C69" s="152"/>
      <c r="D69" s="153" t="s">
        <v>141</v>
      </c>
      <c r="E69" s="154"/>
      <c r="F69" s="154"/>
      <c r="G69" s="154"/>
      <c r="H69" s="154"/>
      <c r="I69" s="155"/>
      <c r="J69" s="156">
        <f>J261</f>
        <v>0</v>
      </c>
      <c r="K69" s="157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13"/>
      <c r="J70" s="41"/>
      <c r="K70" s="44"/>
    </row>
    <row r="71" spans="2:11" s="1" customFormat="1" ht="6.95" customHeight="1">
      <c r="B71" s="55"/>
      <c r="C71" s="56"/>
      <c r="D71" s="56"/>
      <c r="E71" s="56"/>
      <c r="F71" s="56"/>
      <c r="G71" s="56"/>
      <c r="H71" s="56"/>
      <c r="I71" s="134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37"/>
      <c r="J75" s="59"/>
      <c r="K75" s="59"/>
      <c r="L75" s="60"/>
    </row>
    <row r="76" spans="2:12" s="1" customFormat="1" ht="36.95" customHeight="1">
      <c r="B76" s="40"/>
      <c r="C76" s="61" t="s">
        <v>142</v>
      </c>
      <c r="D76" s="62"/>
      <c r="E76" s="62"/>
      <c r="F76" s="62"/>
      <c r="G76" s="62"/>
      <c r="H76" s="62"/>
      <c r="I76" s="158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58"/>
      <c r="J77" s="62"/>
      <c r="K77" s="62"/>
      <c r="L77" s="60"/>
    </row>
    <row r="78" spans="2:12" s="1" customFormat="1" ht="14.45" customHeight="1">
      <c r="B78" s="40"/>
      <c r="C78" s="64" t="s">
        <v>18</v>
      </c>
      <c r="D78" s="62"/>
      <c r="E78" s="62"/>
      <c r="F78" s="62"/>
      <c r="G78" s="62"/>
      <c r="H78" s="62"/>
      <c r="I78" s="158"/>
      <c r="J78" s="62"/>
      <c r="K78" s="62"/>
      <c r="L78" s="60"/>
    </row>
    <row r="79" spans="2:12" s="1" customFormat="1" ht="23.25" customHeight="1">
      <c r="B79" s="40"/>
      <c r="C79" s="62"/>
      <c r="D79" s="62"/>
      <c r="E79" s="351" t="str">
        <f>E7</f>
        <v>Autobusová zastávka Děčín - Folknáře</v>
      </c>
      <c r="F79" s="373"/>
      <c r="G79" s="373"/>
      <c r="H79" s="373"/>
      <c r="I79" s="158"/>
      <c r="J79" s="62"/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58"/>
      <c r="J80" s="62"/>
      <c r="K80" s="62"/>
      <c r="L80" s="60"/>
    </row>
    <row r="81" spans="2:12" s="1" customFormat="1" ht="18" customHeight="1">
      <c r="B81" s="40"/>
      <c r="C81" s="64" t="s">
        <v>23</v>
      </c>
      <c r="D81" s="62"/>
      <c r="E81" s="62"/>
      <c r="F81" s="159" t="str">
        <f>F10</f>
        <v>p.p.č. 11/3, k.ú. Lesná u Děčína</v>
      </c>
      <c r="G81" s="62"/>
      <c r="H81" s="62"/>
      <c r="I81" s="160" t="s">
        <v>25</v>
      </c>
      <c r="J81" s="72" t="str">
        <f>IF(J10="","",J10)</f>
        <v>13.07.2017</v>
      </c>
      <c r="K81" s="62"/>
      <c r="L81" s="60"/>
    </row>
    <row r="82" spans="2:12" s="1" customFormat="1" ht="6.95" customHeight="1">
      <c r="B82" s="40"/>
      <c r="C82" s="62"/>
      <c r="D82" s="62"/>
      <c r="E82" s="62"/>
      <c r="F82" s="62"/>
      <c r="G82" s="62"/>
      <c r="H82" s="62"/>
      <c r="I82" s="158"/>
      <c r="J82" s="62"/>
      <c r="K82" s="62"/>
      <c r="L82" s="60"/>
    </row>
    <row r="83" spans="2:12" s="1" customFormat="1" ht="13.5">
      <c r="B83" s="40"/>
      <c r="C83" s="64" t="s">
        <v>27</v>
      </c>
      <c r="D83" s="62"/>
      <c r="E83" s="62"/>
      <c r="F83" s="159" t="str">
        <f>E13</f>
        <v xml:space="preserve"> </v>
      </c>
      <c r="G83" s="62"/>
      <c r="H83" s="62"/>
      <c r="I83" s="160" t="s">
        <v>33</v>
      </c>
      <c r="J83" s="159" t="str">
        <f>E19</f>
        <v xml:space="preserve"> </v>
      </c>
      <c r="K83" s="62"/>
      <c r="L83" s="60"/>
    </row>
    <row r="84" spans="2:12" s="1" customFormat="1" ht="14.45" customHeight="1">
      <c r="B84" s="40"/>
      <c r="C84" s="64" t="s">
        <v>31</v>
      </c>
      <c r="D84" s="62"/>
      <c r="E84" s="62"/>
      <c r="F84" s="159" t="str">
        <f>IF(E16="","",E16)</f>
        <v/>
      </c>
      <c r="G84" s="62"/>
      <c r="H84" s="62"/>
      <c r="I84" s="158"/>
      <c r="J84" s="62"/>
      <c r="K84" s="62"/>
      <c r="L84" s="60"/>
    </row>
    <row r="85" spans="2:12" s="1" customFormat="1" ht="10.35" customHeight="1">
      <c r="B85" s="40"/>
      <c r="C85" s="62"/>
      <c r="D85" s="62"/>
      <c r="E85" s="62"/>
      <c r="F85" s="62"/>
      <c r="G85" s="62"/>
      <c r="H85" s="62"/>
      <c r="I85" s="158"/>
      <c r="J85" s="62"/>
      <c r="K85" s="62"/>
      <c r="L85" s="60"/>
    </row>
    <row r="86" spans="2:20" s="9" customFormat="1" ht="29.25" customHeight="1">
      <c r="B86" s="161"/>
      <c r="C86" s="162" t="s">
        <v>143</v>
      </c>
      <c r="D86" s="163" t="s">
        <v>55</v>
      </c>
      <c r="E86" s="163" t="s">
        <v>51</v>
      </c>
      <c r="F86" s="163" t="s">
        <v>144</v>
      </c>
      <c r="G86" s="163" t="s">
        <v>145</v>
      </c>
      <c r="H86" s="163" t="s">
        <v>146</v>
      </c>
      <c r="I86" s="164" t="s">
        <v>147</v>
      </c>
      <c r="J86" s="163" t="s">
        <v>122</v>
      </c>
      <c r="K86" s="165" t="s">
        <v>148</v>
      </c>
      <c r="L86" s="166"/>
      <c r="M86" s="80" t="s">
        <v>149</v>
      </c>
      <c r="N86" s="81" t="s">
        <v>40</v>
      </c>
      <c r="O86" s="81" t="s">
        <v>150</v>
      </c>
      <c r="P86" s="81" t="s">
        <v>151</v>
      </c>
      <c r="Q86" s="81" t="s">
        <v>152</v>
      </c>
      <c r="R86" s="81" t="s">
        <v>153</v>
      </c>
      <c r="S86" s="81" t="s">
        <v>154</v>
      </c>
      <c r="T86" s="82" t="s">
        <v>155</v>
      </c>
    </row>
    <row r="87" spans="2:63" s="1" customFormat="1" ht="29.25" customHeight="1">
      <c r="B87" s="40"/>
      <c r="C87" s="86" t="s">
        <v>123</v>
      </c>
      <c r="D87" s="62"/>
      <c r="E87" s="62"/>
      <c r="F87" s="62"/>
      <c r="G87" s="62"/>
      <c r="H87" s="62"/>
      <c r="I87" s="158"/>
      <c r="J87" s="167">
        <f>BK87</f>
        <v>0</v>
      </c>
      <c r="K87" s="62"/>
      <c r="L87" s="60"/>
      <c r="M87" s="83"/>
      <c r="N87" s="84"/>
      <c r="O87" s="84"/>
      <c r="P87" s="168">
        <f>P88+P196+P260</f>
        <v>0</v>
      </c>
      <c r="Q87" s="84"/>
      <c r="R87" s="168">
        <f>R88+R196+R260</f>
        <v>31.6352914</v>
      </c>
      <c r="S87" s="84"/>
      <c r="T87" s="169">
        <f>T88+T196+T260</f>
        <v>5.60107756</v>
      </c>
      <c r="AT87" s="23" t="s">
        <v>69</v>
      </c>
      <c r="AU87" s="23" t="s">
        <v>124</v>
      </c>
      <c r="BK87" s="170">
        <f>BK88+BK196+BK260</f>
        <v>0</v>
      </c>
    </row>
    <row r="88" spans="2:63" s="10" customFormat="1" ht="37.35" customHeight="1">
      <c r="B88" s="171"/>
      <c r="C88" s="172"/>
      <c r="D88" s="173" t="s">
        <v>69</v>
      </c>
      <c r="E88" s="174" t="s">
        <v>156</v>
      </c>
      <c r="F88" s="174" t="s">
        <v>157</v>
      </c>
      <c r="G88" s="172"/>
      <c r="H88" s="172"/>
      <c r="I88" s="175"/>
      <c r="J88" s="176">
        <f>BK88</f>
        <v>0</v>
      </c>
      <c r="K88" s="172"/>
      <c r="L88" s="177"/>
      <c r="M88" s="178"/>
      <c r="N88" s="179"/>
      <c r="O88" s="179"/>
      <c r="P88" s="180">
        <f>P89+P128+P131+P138+P152+P154+P171+P194</f>
        <v>0</v>
      </c>
      <c r="Q88" s="179"/>
      <c r="R88" s="180">
        <f>R89+R128+R131+R138+R152+R154+R171+R194</f>
        <v>30.6805871</v>
      </c>
      <c r="S88" s="179"/>
      <c r="T88" s="181">
        <f>T89+T128+T131+T138+T152+T154+T171+T194</f>
        <v>5.4455</v>
      </c>
      <c r="AR88" s="182" t="s">
        <v>75</v>
      </c>
      <c r="AT88" s="183" t="s">
        <v>69</v>
      </c>
      <c r="AU88" s="183" t="s">
        <v>70</v>
      </c>
      <c r="AY88" s="182" t="s">
        <v>158</v>
      </c>
      <c r="BK88" s="184">
        <f>BK89+BK128+BK131+BK138+BK152+BK154+BK171+BK194</f>
        <v>0</v>
      </c>
    </row>
    <row r="89" spans="2:63" s="10" customFormat="1" ht="19.9" customHeight="1">
      <c r="B89" s="171"/>
      <c r="C89" s="172"/>
      <c r="D89" s="185" t="s">
        <v>69</v>
      </c>
      <c r="E89" s="186" t="s">
        <v>75</v>
      </c>
      <c r="F89" s="186" t="s">
        <v>159</v>
      </c>
      <c r="G89" s="172"/>
      <c r="H89" s="172"/>
      <c r="I89" s="175"/>
      <c r="J89" s="187">
        <f>BK89</f>
        <v>0</v>
      </c>
      <c r="K89" s="172"/>
      <c r="L89" s="177"/>
      <c r="M89" s="178"/>
      <c r="N89" s="179"/>
      <c r="O89" s="179"/>
      <c r="P89" s="180">
        <f>SUM(P90:P127)</f>
        <v>0</v>
      </c>
      <c r="Q89" s="179"/>
      <c r="R89" s="180">
        <f>SUM(R90:R127)</f>
        <v>9.516829999999999</v>
      </c>
      <c r="S89" s="179"/>
      <c r="T89" s="181">
        <f>SUM(T90:T127)</f>
        <v>4.1685</v>
      </c>
      <c r="AR89" s="182" t="s">
        <v>75</v>
      </c>
      <c r="AT89" s="183" t="s">
        <v>69</v>
      </c>
      <c r="AU89" s="183" t="s">
        <v>75</v>
      </c>
      <c r="AY89" s="182" t="s">
        <v>158</v>
      </c>
      <c r="BK89" s="184">
        <f>SUM(BK90:BK127)</f>
        <v>0</v>
      </c>
    </row>
    <row r="90" spans="2:65" s="1" customFormat="1" ht="31.5" customHeight="1">
      <c r="B90" s="40"/>
      <c r="C90" s="188" t="s">
        <v>75</v>
      </c>
      <c r="D90" s="188" t="s">
        <v>160</v>
      </c>
      <c r="E90" s="189" t="s">
        <v>161</v>
      </c>
      <c r="F90" s="190" t="s">
        <v>162</v>
      </c>
      <c r="G90" s="191" t="s">
        <v>163</v>
      </c>
      <c r="H90" s="192">
        <v>3</v>
      </c>
      <c r="I90" s="193"/>
      <c r="J90" s="194">
        <f>ROUND(I90*H90,2)</f>
        <v>0</v>
      </c>
      <c r="K90" s="190" t="s">
        <v>164</v>
      </c>
      <c r="L90" s="60"/>
      <c r="M90" s="195" t="s">
        <v>21</v>
      </c>
      <c r="N90" s="196" t="s">
        <v>41</v>
      </c>
      <c r="O90" s="41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23" t="s">
        <v>165</v>
      </c>
      <c r="AT90" s="23" t="s">
        <v>160</v>
      </c>
      <c r="AU90" s="23" t="s">
        <v>84</v>
      </c>
      <c r="AY90" s="23" t="s">
        <v>158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23" t="s">
        <v>75</v>
      </c>
      <c r="BK90" s="199">
        <f>ROUND(I90*H90,2)</f>
        <v>0</v>
      </c>
      <c r="BL90" s="23" t="s">
        <v>165</v>
      </c>
      <c r="BM90" s="23" t="s">
        <v>166</v>
      </c>
    </row>
    <row r="91" spans="2:65" s="1" customFormat="1" ht="22.5" customHeight="1">
      <c r="B91" s="40"/>
      <c r="C91" s="188" t="s">
        <v>84</v>
      </c>
      <c r="D91" s="188" t="s">
        <v>160</v>
      </c>
      <c r="E91" s="189" t="s">
        <v>167</v>
      </c>
      <c r="F91" s="190" t="s">
        <v>168</v>
      </c>
      <c r="G91" s="191" t="s">
        <v>163</v>
      </c>
      <c r="H91" s="192">
        <v>3</v>
      </c>
      <c r="I91" s="193"/>
      <c r="J91" s="194">
        <f>ROUND(I91*H91,2)</f>
        <v>0</v>
      </c>
      <c r="K91" s="190" t="s">
        <v>164</v>
      </c>
      <c r="L91" s="60"/>
      <c r="M91" s="195" t="s">
        <v>21</v>
      </c>
      <c r="N91" s="196" t="s">
        <v>41</v>
      </c>
      <c r="O91" s="41"/>
      <c r="P91" s="197">
        <f>O91*H91</f>
        <v>0</v>
      </c>
      <c r="Q91" s="197">
        <v>0.00018</v>
      </c>
      <c r="R91" s="197">
        <f>Q91*H91</f>
        <v>0.00054</v>
      </c>
      <c r="S91" s="197">
        <v>0</v>
      </c>
      <c r="T91" s="198">
        <f>S91*H91</f>
        <v>0</v>
      </c>
      <c r="AR91" s="23" t="s">
        <v>165</v>
      </c>
      <c r="AT91" s="23" t="s">
        <v>160</v>
      </c>
      <c r="AU91" s="23" t="s">
        <v>84</v>
      </c>
      <c r="AY91" s="23" t="s">
        <v>158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23" t="s">
        <v>75</v>
      </c>
      <c r="BK91" s="199">
        <f>ROUND(I91*H91,2)</f>
        <v>0</v>
      </c>
      <c r="BL91" s="23" t="s">
        <v>165</v>
      </c>
      <c r="BM91" s="23" t="s">
        <v>169</v>
      </c>
    </row>
    <row r="92" spans="2:65" s="1" customFormat="1" ht="22.5" customHeight="1">
      <c r="B92" s="40"/>
      <c r="C92" s="188" t="s">
        <v>170</v>
      </c>
      <c r="D92" s="188" t="s">
        <v>160</v>
      </c>
      <c r="E92" s="189" t="s">
        <v>171</v>
      </c>
      <c r="F92" s="190" t="s">
        <v>172</v>
      </c>
      <c r="G92" s="191" t="s">
        <v>163</v>
      </c>
      <c r="H92" s="192">
        <v>2</v>
      </c>
      <c r="I92" s="193"/>
      <c r="J92" s="194">
        <f>ROUND(I92*H92,2)</f>
        <v>0</v>
      </c>
      <c r="K92" s="190" t="s">
        <v>164</v>
      </c>
      <c r="L92" s="60"/>
      <c r="M92" s="195" t="s">
        <v>21</v>
      </c>
      <c r="N92" s="196" t="s">
        <v>41</v>
      </c>
      <c r="O92" s="41"/>
      <c r="P92" s="197">
        <f>O92*H92</f>
        <v>0</v>
      </c>
      <c r="Q92" s="197">
        <v>0</v>
      </c>
      <c r="R92" s="197">
        <f>Q92*H92</f>
        <v>0</v>
      </c>
      <c r="S92" s="197">
        <v>0.3</v>
      </c>
      <c r="T92" s="198">
        <f>S92*H92</f>
        <v>0.6</v>
      </c>
      <c r="AR92" s="23" t="s">
        <v>165</v>
      </c>
      <c r="AT92" s="23" t="s">
        <v>160</v>
      </c>
      <c r="AU92" s="23" t="s">
        <v>84</v>
      </c>
      <c r="AY92" s="23" t="s">
        <v>158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23" t="s">
        <v>75</v>
      </c>
      <c r="BK92" s="199">
        <f>ROUND(I92*H92,2)</f>
        <v>0</v>
      </c>
      <c r="BL92" s="23" t="s">
        <v>165</v>
      </c>
      <c r="BM92" s="23" t="s">
        <v>173</v>
      </c>
    </row>
    <row r="93" spans="2:51" s="11" customFormat="1" ht="13.5">
      <c r="B93" s="200"/>
      <c r="C93" s="201"/>
      <c r="D93" s="202" t="s">
        <v>174</v>
      </c>
      <c r="E93" s="203" t="s">
        <v>21</v>
      </c>
      <c r="F93" s="204" t="s">
        <v>175</v>
      </c>
      <c r="G93" s="201"/>
      <c r="H93" s="205" t="s">
        <v>21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174</v>
      </c>
      <c r="AU93" s="211" t="s">
        <v>84</v>
      </c>
      <c r="AV93" s="11" t="s">
        <v>75</v>
      </c>
      <c r="AW93" s="11" t="s">
        <v>34</v>
      </c>
      <c r="AX93" s="11" t="s">
        <v>70</v>
      </c>
      <c r="AY93" s="211" t="s">
        <v>158</v>
      </c>
    </row>
    <row r="94" spans="2:51" s="12" customFormat="1" ht="13.5">
      <c r="B94" s="212"/>
      <c r="C94" s="213"/>
      <c r="D94" s="214" t="s">
        <v>174</v>
      </c>
      <c r="E94" s="215" t="s">
        <v>21</v>
      </c>
      <c r="F94" s="216" t="s">
        <v>84</v>
      </c>
      <c r="G94" s="213"/>
      <c r="H94" s="217">
        <v>2</v>
      </c>
      <c r="I94" s="218"/>
      <c r="J94" s="213"/>
      <c r="K94" s="213"/>
      <c r="L94" s="219"/>
      <c r="M94" s="220"/>
      <c r="N94" s="221"/>
      <c r="O94" s="221"/>
      <c r="P94" s="221"/>
      <c r="Q94" s="221"/>
      <c r="R94" s="221"/>
      <c r="S94" s="221"/>
      <c r="T94" s="222"/>
      <c r="AT94" s="223" t="s">
        <v>174</v>
      </c>
      <c r="AU94" s="223" t="s">
        <v>84</v>
      </c>
      <c r="AV94" s="12" t="s">
        <v>84</v>
      </c>
      <c r="AW94" s="12" t="s">
        <v>34</v>
      </c>
      <c r="AX94" s="12" t="s">
        <v>75</v>
      </c>
      <c r="AY94" s="223" t="s">
        <v>158</v>
      </c>
    </row>
    <row r="95" spans="2:65" s="1" customFormat="1" ht="22.5" customHeight="1">
      <c r="B95" s="40"/>
      <c r="C95" s="188" t="s">
        <v>165</v>
      </c>
      <c r="D95" s="188" t="s">
        <v>160</v>
      </c>
      <c r="E95" s="189" t="s">
        <v>176</v>
      </c>
      <c r="F95" s="190" t="s">
        <v>177</v>
      </c>
      <c r="G95" s="191" t="s">
        <v>163</v>
      </c>
      <c r="H95" s="192">
        <v>6</v>
      </c>
      <c r="I95" s="193"/>
      <c r="J95" s="194">
        <f>ROUND(I95*H95,2)</f>
        <v>0</v>
      </c>
      <c r="K95" s="190" t="s">
        <v>164</v>
      </c>
      <c r="L95" s="60"/>
      <c r="M95" s="195" t="s">
        <v>21</v>
      </c>
      <c r="N95" s="196" t="s">
        <v>41</v>
      </c>
      <c r="O95" s="41"/>
      <c r="P95" s="197">
        <f>O95*H95</f>
        <v>0</v>
      </c>
      <c r="Q95" s="197">
        <v>0</v>
      </c>
      <c r="R95" s="197">
        <f>Q95*H95</f>
        <v>0</v>
      </c>
      <c r="S95" s="197">
        <v>0.5</v>
      </c>
      <c r="T95" s="198">
        <f>S95*H95</f>
        <v>3</v>
      </c>
      <c r="AR95" s="23" t="s">
        <v>165</v>
      </c>
      <c r="AT95" s="23" t="s">
        <v>160</v>
      </c>
      <c r="AU95" s="23" t="s">
        <v>84</v>
      </c>
      <c r="AY95" s="23" t="s">
        <v>158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23" t="s">
        <v>75</v>
      </c>
      <c r="BK95" s="199">
        <f>ROUND(I95*H95,2)</f>
        <v>0</v>
      </c>
      <c r="BL95" s="23" t="s">
        <v>165</v>
      </c>
      <c r="BM95" s="23" t="s">
        <v>178</v>
      </c>
    </row>
    <row r="96" spans="2:51" s="11" customFormat="1" ht="13.5">
      <c r="B96" s="200"/>
      <c r="C96" s="201"/>
      <c r="D96" s="202" t="s">
        <v>174</v>
      </c>
      <c r="E96" s="203" t="s">
        <v>21</v>
      </c>
      <c r="F96" s="204" t="s">
        <v>179</v>
      </c>
      <c r="G96" s="201"/>
      <c r="H96" s="205" t="s">
        <v>21</v>
      </c>
      <c r="I96" s="206"/>
      <c r="J96" s="201"/>
      <c r="K96" s="201"/>
      <c r="L96" s="207"/>
      <c r="M96" s="208"/>
      <c r="N96" s="209"/>
      <c r="O96" s="209"/>
      <c r="P96" s="209"/>
      <c r="Q96" s="209"/>
      <c r="R96" s="209"/>
      <c r="S96" s="209"/>
      <c r="T96" s="210"/>
      <c r="AT96" s="211" t="s">
        <v>174</v>
      </c>
      <c r="AU96" s="211" t="s">
        <v>84</v>
      </c>
      <c r="AV96" s="11" t="s">
        <v>75</v>
      </c>
      <c r="AW96" s="11" t="s">
        <v>34</v>
      </c>
      <c r="AX96" s="11" t="s">
        <v>70</v>
      </c>
      <c r="AY96" s="211" t="s">
        <v>158</v>
      </c>
    </row>
    <row r="97" spans="2:51" s="12" customFormat="1" ht="13.5">
      <c r="B97" s="212"/>
      <c r="C97" s="213"/>
      <c r="D97" s="214" t="s">
        <v>174</v>
      </c>
      <c r="E97" s="215" t="s">
        <v>21</v>
      </c>
      <c r="F97" s="216" t="s">
        <v>180</v>
      </c>
      <c r="G97" s="213"/>
      <c r="H97" s="217">
        <v>6</v>
      </c>
      <c r="I97" s="218"/>
      <c r="J97" s="213"/>
      <c r="K97" s="213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174</v>
      </c>
      <c r="AU97" s="223" t="s">
        <v>84</v>
      </c>
      <c r="AV97" s="12" t="s">
        <v>84</v>
      </c>
      <c r="AW97" s="12" t="s">
        <v>34</v>
      </c>
      <c r="AX97" s="12" t="s">
        <v>75</v>
      </c>
      <c r="AY97" s="223" t="s">
        <v>158</v>
      </c>
    </row>
    <row r="98" spans="2:65" s="1" customFormat="1" ht="22.5" customHeight="1">
      <c r="B98" s="40"/>
      <c r="C98" s="188" t="s">
        <v>181</v>
      </c>
      <c r="D98" s="188" t="s">
        <v>160</v>
      </c>
      <c r="E98" s="189" t="s">
        <v>182</v>
      </c>
      <c r="F98" s="190" t="s">
        <v>183</v>
      </c>
      <c r="G98" s="191" t="s">
        <v>163</v>
      </c>
      <c r="H98" s="192">
        <v>0.5</v>
      </c>
      <c r="I98" s="193"/>
      <c r="J98" s="194">
        <f>ROUND(I98*H98,2)</f>
        <v>0</v>
      </c>
      <c r="K98" s="190" t="s">
        <v>164</v>
      </c>
      <c r="L98" s="60"/>
      <c r="M98" s="195" t="s">
        <v>21</v>
      </c>
      <c r="N98" s="196" t="s">
        <v>41</v>
      </c>
      <c r="O98" s="41"/>
      <c r="P98" s="197">
        <f>O98*H98</f>
        <v>0</v>
      </c>
      <c r="Q98" s="197">
        <v>0</v>
      </c>
      <c r="R98" s="197">
        <f>Q98*H98</f>
        <v>0</v>
      </c>
      <c r="S98" s="197">
        <v>0.625</v>
      </c>
      <c r="T98" s="198">
        <f>S98*H98</f>
        <v>0.3125</v>
      </c>
      <c r="AR98" s="23" t="s">
        <v>165</v>
      </c>
      <c r="AT98" s="23" t="s">
        <v>160</v>
      </c>
      <c r="AU98" s="23" t="s">
        <v>84</v>
      </c>
      <c r="AY98" s="23" t="s">
        <v>158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23" t="s">
        <v>75</v>
      </c>
      <c r="BK98" s="199">
        <f>ROUND(I98*H98,2)</f>
        <v>0</v>
      </c>
      <c r="BL98" s="23" t="s">
        <v>165</v>
      </c>
      <c r="BM98" s="23" t="s">
        <v>184</v>
      </c>
    </row>
    <row r="99" spans="2:65" s="1" customFormat="1" ht="22.5" customHeight="1">
      <c r="B99" s="40"/>
      <c r="C99" s="188" t="s">
        <v>180</v>
      </c>
      <c r="D99" s="188" t="s">
        <v>160</v>
      </c>
      <c r="E99" s="189" t="s">
        <v>185</v>
      </c>
      <c r="F99" s="190" t="s">
        <v>186</v>
      </c>
      <c r="G99" s="191" t="s">
        <v>163</v>
      </c>
      <c r="H99" s="192">
        <v>2</v>
      </c>
      <c r="I99" s="193"/>
      <c r="J99" s="194">
        <f>ROUND(I99*H99,2)</f>
        <v>0</v>
      </c>
      <c r="K99" s="190" t="s">
        <v>164</v>
      </c>
      <c r="L99" s="60"/>
      <c r="M99" s="195" t="s">
        <v>21</v>
      </c>
      <c r="N99" s="196" t="s">
        <v>41</v>
      </c>
      <c r="O99" s="41"/>
      <c r="P99" s="197">
        <f>O99*H99</f>
        <v>0</v>
      </c>
      <c r="Q99" s="197">
        <v>4E-05</v>
      </c>
      <c r="R99" s="197">
        <f>Q99*H99</f>
        <v>8E-05</v>
      </c>
      <c r="S99" s="197">
        <v>0.128</v>
      </c>
      <c r="T99" s="198">
        <f>S99*H99</f>
        <v>0.256</v>
      </c>
      <c r="AR99" s="23" t="s">
        <v>165</v>
      </c>
      <c r="AT99" s="23" t="s">
        <v>160</v>
      </c>
      <c r="AU99" s="23" t="s">
        <v>84</v>
      </c>
      <c r="AY99" s="23" t="s">
        <v>158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23" t="s">
        <v>75</v>
      </c>
      <c r="BK99" s="199">
        <f>ROUND(I99*H99,2)</f>
        <v>0</v>
      </c>
      <c r="BL99" s="23" t="s">
        <v>165</v>
      </c>
      <c r="BM99" s="23" t="s">
        <v>187</v>
      </c>
    </row>
    <row r="100" spans="2:51" s="11" customFormat="1" ht="13.5">
      <c r="B100" s="200"/>
      <c r="C100" s="201"/>
      <c r="D100" s="202" t="s">
        <v>174</v>
      </c>
      <c r="E100" s="203" t="s">
        <v>21</v>
      </c>
      <c r="F100" s="204" t="s">
        <v>175</v>
      </c>
      <c r="G100" s="201"/>
      <c r="H100" s="205" t="s">
        <v>21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174</v>
      </c>
      <c r="AU100" s="211" t="s">
        <v>84</v>
      </c>
      <c r="AV100" s="11" t="s">
        <v>75</v>
      </c>
      <c r="AW100" s="11" t="s">
        <v>34</v>
      </c>
      <c r="AX100" s="11" t="s">
        <v>70</v>
      </c>
      <c r="AY100" s="211" t="s">
        <v>158</v>
      </c>
    </row>
    <row r="101" spans="2:51" s="12" customFormat="1" ht="13.5">
      <c r="B101" s="212"/>
      <c r="C101" s="213"/>
      <c r="D101" s="214" t="s">
        <v>174</v>
      </c>
      <c r="E101" s="215" t="s">
        <v>21</v>
      </c>
      <c r="F101" s="216" t="s">
        <v>84</v>
      </c>
      <c r="G101" s="213"/>
      <c r="H101" s="217">
        <v>2</v>
      </c>
      <c r="I101" s="218"/>
      <c r="J101" s="213"/>
      <c r="K101" s="213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174</v>
      </c>
      <c r="AU101" s="223" t="s">
        <v>84</v>
      </c>
      <c r="AV101" s="12" t="s">
        <v>84</v>
      </c>
      <c r="AW101" s="12" t="s">
        <v>34</v>
      </c>
      <c r="AX101" s="12" t="s">
        <v>75</v>
      </c>
      <c r="AY101" s="223" t="s">
        <v>158</v>
      </c>
    </row>
    <row r="102" spans="2:65" s="1" customFormat="1" ht="22.5" customHeight="1">
      <c r="B102" s="40"/>
      <c r="C102" s="188" t="s">
        <v>188</v>
      </c>
      <c r="D102" s="188" t="s">
        <v>160</v>
      </c>
      <c r="E102" s="189" t="s">
        <v>189</v>
      </c>
      <c r="F102" s="190" t="s">
        <v>190</v>
      </c>
      <c r="G102" s="191" t="s">
        <v>191</v>
      </c>
      <c r="H102" s="192">
        <v>7</v>
      </c>
      <c r="I102" s="193"/>
      <c r="J102" s="194">
        <f>ROUND(I102*H102,2)</f>
        <v>0</v>
      </c>
      <c r="K102" s="190" t="s">
        <v>164</v>
      </c>
      <c r="L102" s="60"/>
      <c r="M102" s="195" t="s">
        <v>21</v>
      </c>
      <c r="N102" s="196" t="s">
        <v>41</v>
      </c>
      <c r="O102" s="41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23" t="s">
        <v>165</v>
      </c>
      <c r="AT102" s="23" t="s">
        <v>160</v>
      </c>
      <c r="AU102" s="23" t="s">
        <v>84</v>
      </c>
      <c r="AY102" s="23" t="s">
        <v>158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23" t="s">
        <v>75</v>
      </c>
      <c r="BK102" s="199">
        <f>ROUND(I102*H102,2)</f>
        <v>0</v>
      </c>
      <c r="BL102" s="23" t="s">
        <v>165</v>
      </c>
      <c r="BM102" s="23" t="s">
        <v>192</v>
      </c>
    </row>
    <row r="103" spans="2:51" s="11" customFormat="1" ht="13.5">
      <c r="B103" s="200"/>
      <c r="C103" s="201"/>
      <c r="D103" s="202" t="s">
        <v>174</v>
      </c>
      <c r="E103" s="203" t="s">
        <v>21</v>
      </c>
      <c r="F103" s="204" t="s">
        <v>193</v>
      </c>
      <c r="G103" s="201"/>
      <c r="H103" s="205" t="s">
        <v>21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174</v>
      </c>
      <c r="AU103" s="211" t="s">
        <v>84</v>
      </c>
      <c r="AV103" s="11" t="s">
        <v>75</v>
      </c>
      <c r="AW103" s="11" t="s">
        <v>34</v>
      </c>
      <c r="AX103" s="11" t="s">
        <v>70</v>
      </c>
      <c r="AY103" s="211" t="s">
        <v>158</v>
      </c>
    </row>
    <row r="104" spans="2:51" s="12" customFormat="1" ht="13.5">
      <c r="B104" s="212"/>
      <c r="C104" s="213"/>
      <c r="D104" s="214" t="s">
        <v>174</v>
      </c>
      <c r="E104" s="215" t="s">
        <v>21</v>
      </c>
      <c r="F104" s="216" t="s">
        <v>194</v>
      </c>
      <c r="G104" s="213"/>
      <c r="H104" s="217">
        <v>7</v>
      </c>
      <c r="I104" s="218"/>
      <c r="J104" s="213"/>
      <c r="K104" s="213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174</v>
      </c>
      <c r="AU104" s="223" t="s">
        <v>84</v>
      </c>
      <c r="AV104" s="12" t="s">
        <v>84</v>
      </c>
      <c r="AW104" s="12" t="s">
        <v>34</v>
      </c>
      <c r="AX104" s="12" t="s">
        <v>75</v>
      </c>
      <c r="AY104" s="223" t="s">
        <v>158</v>
      </c>
    </row>
    <row r="105" spans="2:65" s="1" customFormat="1" ht="22.5" customHeight="1">
      <c r="B105" s="40"/>
      <c r="C105" s="188" t="s">
        <v>195</v>
      </c>
      <c r="D105" s="188" t="s">
        <v>160</v>
      </c>
      <c r="E105" s="189" t="s">
        <v>196</v>
      </c>
      <c r="F105" s="190" t="s">
        <v>197</v>
      </c>
      <c r="G105" s="191" t="s">
        <v>191</v>
      </c>
      <c r="H105" s="192">
        <v>0.66</v>
      </c>
      <c r="I105" s="193"/>
      <c r="J105" s="194">
        <f>ROUND(I105*H105,2)</f>
        <v>0</v>
      </c>
      <c r="K105" s="190" t="s">
        <v>164</v>
      </c>
      <c r="L105" s="60"/>
      <c r="M105" s="195" t="s">
        <v>21</v>
      </c>
      <c r="N105" s="196" t="s">
        <v>41</v>
      </c>
      <c r="O105" s="41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23" t="s">
        <v>165</v>
      </c>
      <c r="AT105" s="23" t="s">
        <v>160</v>
      </c>
      <c r="AU105" s="23" t="s">
        <v>84</v>
      </c>
      <c r="AY105" s="23" t="s">
        <v>158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23" t="s">
        <v>75</v>
      </c>
      <c r="BK105" s="199">
        <f>ROUND(I105*H105,2)</f>
        <v>0</v>
      </c>
      <c r="BL105" s="23" t="s">
        <v>165</v>
      </c>
      <c r="BM105" s="23" t="s">
        <v>198</v>
      </c>
    </row>
    <row r="106" spans="2:51" s="11" customFormat="1" ht="13.5">
      <c r="B106" s="200"/>
      <c r="C106" s="201"/>
      <c r="D106" s="202" t="s">
        <v>174</v>
      </c>
      <c r="E106" s="203" t="s">
        <v>21</v>
      </c>
      <c r="F106" s="204" t="s">
        <v>199</v>
      </c>
      <c r="G106" s="201"/>
      <c r="H106" s="205" t="s">
        <v>21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174</v>
      </c>
      <c r="AU106" s="211" t="s">
        <v>84</v>
      </c>
      <c r="AV106" s="11" t="s">
        <v>75</v>
      </c>
      <c r="AW106" s="11" t="s">
        <v>34</v>
      </c>
      <c r="AX106" s="11" t="s">
        <v>70</v>
      </c>
      <c r="AY106" s="211" t="s">
        <v>158</v>
      </c>
    </row>
    <row r="107" spans="2:51" s="12" customFormat="1" ht="13.5">
      <c r="B107" s="212"/>
      <c r="C107" s="213"/>
      <c r="D107" s="214" t="s">
        <v>174</v>
      </c>
      <c r="E107" s="215" t="s">
        <v>114</v>
      </c>
      <c r="F107" s="216" t="s">
        <v>200</v>
      </c>
      <c r="G107" s="213"/>
      <c r="H107" s="217">
        <v>0.66</v>
      </c>
      <c r="I107" s="218"/>
      <c r="J107" s="213"/>
      <c r="K107" s="213"/>
      <c r="L107" s="219"/>
      <c r="M107" s="220"/>
      <c r="N107" s="221"/>
      <c r="O107" s="221"/>
      <c r="P107" s="221"/>
      <c r="Q107" s="221"/>
      <c r="R107" s="221"/>
      <c r="S107" s="221"/>
      <c r="T107" s="222"/>
      <c r="AT107" s="223" t="s">
        <v>174</v>
      </c>
      <c r="AU107" s="223" t="s">
        <v>84</v>
      </c>
      <c r="AV107" s="12" t="s">
        <v>84</v>
      </c>
      <c r="AW107" s="12" t="s">
        <v>34</v>
      </c>
      <c r="AX107" s="12" t="s">
        <v>75</v>
      </c>
      <c r="AY107" s="223" t="s">
        <v>158</v>
      </c>
    </row>
    <row r="108" spans="2:65" s="1" customFormat="1" ht="22.5" customHeight="1">
      <c r="B108" s="40"/>
      <c r="C108" s="188" t="s">
        <v>201</v>
      </c>
      <c r="D108" s="188" t="s">
        <v>160</v>
      </c>
      <c r="E108" s="189" t="s">
        <v>202</v>
      </c>
      <c r="F108" s="190" t="s">
        <v>203</v>
      </c>
      <c r="G108" s="191" t="s">
        <v>191</v>
      </c>
      <c r="H108" s="192">
        <v>9.066</v>
      </c>
      <c r="I108" s="193"/>
      <c r="J108" s="194">
        <f>ROUND(I108*H108,2)</f>
        <v>0</v>
      </c>
      <c r="K108" s="190" t="s">
        <v>164</v>
      </c>
      <c r="L108" s="60"/>
      <c r="M108" s="195" t="s">
        <v>21</v>
      </c>
      <c r="N108" s="196" t="s">
        <v>41</v>
      </c>
      <c r="O108" s="41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23" t="s">
        <v>165</v>
      </c>
      <c r="AT108" s="23" t="s">
        <v>160</v>
      </c>
      <c r="AU108" s="23" t="s">
        <v>84</v>
      </c>
      <c r="AY108" s="23" t="s">
        <v>158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23" t="s">
        <v>75</v>
      </c>
      <c r="BK108" s="199">
        <f>ROUND(I108*H108,2)</f>
        <v>0</v>
      </c>
      <c r="BL108" s="23" t="s">
        <v>165</v>
      </c>
      <c r="BM108" s="23" t="s">
        <v>204</v>
      </c>
    </row>
    <row r="109" spans="2:51" s="11" customFormat="1" ht="13.5">
      <c r="B109" s="200"/>
      <c r="C109" s="201"/>
      <c r="D109" s="202" t="s">
        <v>174</v>
      </c>
      <c r="E109" s="203" t="s">
        <v>21</v>
      </c>
      <c r="F109" s="204" t="s">
        <v>205</v>
      </c>
      <c r="G109" s="201"/>
      <c r="H109" s="205" t="s">
        <v>21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174</v>
      </c>
      <c r="AU109" s="211" t="s">
        <v>84</v>
      </c>
      <c r="AV109" s="11" t="s">
        <v>75</v>
      </c>
      <c r="AW109" s="11" t="s">
        <v>34</v>
      </c>
      <c r="AX109" s="11" t="s">
        <v>70</v>
      </c>
      <c r="AY109" s="211" t="s">
        <v>158</v>
      </c>
    </row>
    <row r="110" spans="2:51" s="12" customFormat="1" ht="13.5">
      <c r="B110" s="212"/>
      <c r="C110" s="213"/>
      <c r="D110" s="214" t="s">
        <v>174</v>
      </c>
      <c r="E110" s="215" t="s">
        <v>116</v>
      </c>
      <c r="F110" s="216" t="s">
        <v>206</v>
      </c>
      <c r="G110" s="213"/>
      <c r="H110" s="217">
        <v>9.066</v>
      </c>
      <c r="I110" s="218"/>
      <c r="J110" s="213"/>
      <c r="K110" s="213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174</v>
      </c>
      <c r="AU110" s="223" t="s">
        <v>84</v>
      </c>
      <c r="AV110" s="12" t="s">
        <v>84</v>
      </c>
      <c r="AW110" s="12" t="s">
        <v>34</v>
      </c>
      <c r="AX110" s="12" t="s">
        <v>75</v>
      </c>
      <c r="AY110" s="223" t="s">
        <v>158</v>
      </c>
    </row>
    <row r="111" spans="2:65" s="1" customFormat="1" ht="31.5" customHeight="1">
      <c r="B111" s="40"/>
      <c r="C111" s="188" t="s">
        <v>207</v>
      </c>
      <c r="D111" s="188" t="s">
        <v>160</v>
      </c>
      <c r="E111" s="189" t="s">
        <v>208</v>
      </c>
      <c r="F111" s="190" t="s">
        <v>209</v>
      </c>
      <c r="G111" s="191" t="s">
        <v>191</v>
      </c>
      <c r="H111" s="192">
        <v>0.261</v>
      </c>
      <c r="I111" s="193"/>
      <c r="J111" s="194">
        <f>ROUND(I111*H111,2)</f>
        <v>0</v>
      </c>
      <c r="K111" s="190" t="s">
        <v>164</v>
      </c>
      <c r="L111" s="60"/>
      <c r="M111" s="195" t="s">
        <v>21</v>
      </c>
      <c r="N111" s="196" t="s">
        <v>41</v>
      </c>
      <c r="O111" s="41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23" t="s">
        <v>165</v>
      </c>
      <c r="AT111" s="23" t="s">
        <v>160</v>
      </c>
      <c r="AU111" s="23" t="s">
        <v>84</v>
      </c>
      <c r="AY111" s="23" t="s">
        <v>158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23" t="s">
        <v>75</v>
      </c>
      <c r="BK111" s="199">
        <f>ROUND(I111*H111,2)</f>
        <v>0</v>
      </c>
      <c r="BL111" s="23" t="s">
        <v>165</v>
      </c>
      <c r="BM111" s="23" t="s">
        <v>210</v>
      </c>
    </row>
    <row r="112" spans="2:51" s="11" customFormat="1" ht="13.5">
      <c r="B112" s="200"/>
      <c r="C112" s="201"/>
      <c r="D112" s="202" t="s">
        <v>174</v>
      </c>
      <c r="E112" s="203" t="s">
        <v>21</v>
      </c>
      <c r="F112" s="204" t="s">
        <v>211</v>
      </c>
      <c r="G112" s="201"/>
      <c r="H112" s="205" t="s">
        <v>21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174</v>
      </c>
      <c r="AU112" s="211" t="s">
        <v>84</v>
      </c>
      <c r="AV112" s="11" t="s">
        <v>75</v>
      </c>
      <c r="AW112" s="11" t="s">
        <v>34</v>
      </c>
      <c r="AX112" s="11" t="s">
        <v>70</v>
      </c>
      <c r="AY112" s="211" t="s">
        <v>158</v>
      </c>
    </row>
    <row r="113" spans="2:51" s="12" customFormat="1" ht="13.5">
      <c r="B113" s="212"/>
      <c r="C113" s="213"/>
      <c r="D113" s="214" t="s">
        <v>174</v>
      </c>
      <c r="E113" s="215" t="s">
        <v>82</v>
      </c>
      <c r="F113" s="216" t="s">
        <v>212</v>
      </c>
      <c r="G113" s="213"/>
      <c r="H113" s="217">
        <v>0.261</v>
      </c>
      <c r="I113" s="218"/>
      <c r="J113" s="213"/>
      <c r="K113" s="213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174</v>
      </c>
      <c r="AU113" s="223" t="s">
        <v>84</v>
      </c>
      <c r="AV113" s="12" t="s">
        <v>84</v>
      </c>
      <c r="AW113" s="12" t="s">
        <v>34</v>
      </c>
      <c r="AX113" s="12" t="s">
        <v>75</v>
      </c>
      <c r="AY113" s="223" t="s">
        <v>158</v>
      </c>
    </row>
    <row r="114" spans="2:65" s="1" customFormat="1" ht="22.5" customHeight="1">
      <c r="B114" s="40"/>
      <c r="C114" s="188" t="s">
        <v>213</v>
      </c>
      <c r="D114" s="188" t="s">
        <v>160</v>
      </c>
      <c r="E114" s="189" t="s">
        <v>214</v>
      </c>
      <c r="F114" s="190" t="s">
        <v>215</v>
      </c>
      <c r="G114" s="191" t="s">
        <v>191</v>
      </c>
      <c r="H114" s="192">
        <v>9.987</v>
      </c>
      <c r="I114" s="193"/>
      <c r="J114" s="194">
        <f>ROUND(I114*H114,2)</f>
        <v>0</v>
      </c>
      <c r="K114" s="190" t="s">
        <v>164</v>
      </c>
      <c r="L114" s="60"/>
      <c r="M114" s="195" t="s">
        <v>21</v>
      </c>
      <c r="N114" s="196" t="s">
        <v>41</v>
      </c>
      <c r="O114" s="41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23" t="s">
        <v>165</v>
      </c>
      <c r="AT114" s="23" t="s">
        <v>160</v>
      </c>
      <c r="AU114" s="23" t="s">
        <v>84</v>
      </c>
      <c r="AY114" s="23" t="s">
        <v>158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23" t="s">
        <v>75</v>
      </c>
      <c r="BK114" s="199">
        <f>ROUND(I114*H114,2)</f>
        <v>0</v>
      </c>
      <c r="BL114" s="23" t="s">
        <v>165</v>
      </c>
      <c r="BM114" s="23" t="s">
        <v>216</v>
      </c>
    </row>
    <row r="115" spans="2:51" s="12" customFormat="1" ht="13.5">
      <c r="B115" s="212"/>
      <c r="C115" s="213"/>
      <c r="D115" s="214" t="s">
        <v>174</v>
      </c>
      <c r="E115" s="215" t="s">
        <v>118</v>
      </c>
      <c r="F115" s="216" t="s">
        <v>217</v>
      </c>
      <c r="G115" s="213"/>
      <c r="H115" s="217">
        <v>9.987</v>
      </c>
      <c r="I115" s="218"/>
      <c r="J115" s="213"/>
      <c r="K115" s="213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174</v>
      </c>
      <c r="AU115" s="223" t="s">
        <v>84</v>
      </c>
      <c r="AV115" s="12" t="s">
        <v>84</v>
      </c>
      <c r="AW115" s="12" t="s">
        <v>34</v>
      </c>
      <c r="AX115" s="12" t="s">
        <v>75</v>
      </c>
      <c r="AY115" s="223" t="s">
        <v>158</v>
      </c>
    </row>
    <row r="116" spans="2:65" s="1" customFormat="1" ht="22.5" customHeight="1">
      <c r="B116" s="40"/>
      <c r="C116" s="188" t="s">
        <v>218</v>
      </c>
      <c r="D116" s="188" t="s">
        <v>160</v>
      </c>
      <c r="E116" s="189" t="s">
        <v>219</v>
      </c>
      <c r="F116" s="190" t="s">
        <v>220</v>
      </c>
      <c r="G116" s="191" t="s">
        <v>191</v>
      </c>
      <c r="H116" s="192">
        <v>9.987</v>
      </c>
      <c r="I116" s="193"/>
      <c r="J116" s="194">
        <f>ROUND(I116*H116,2)</f>
        <v>0</v>
      </c>
      <c r="K116" s="190" t="s">
        <v>164</v>
      </c>
      <c r="L116" s="60"/>
      <c r="M116" s="195" t="s">
        <v>21</v>
      </c>
      <c r="N116" s="196" t="s">
        <v>41</v>
      </c>
      <c r="O116" s="41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23" t="s">
        <v>165</v>
      </c>
      <c r="AT116" s="23" t="s">
        <v>160</v>
      </c>
      <c r="AU116" s="23" t="s">
        <v>84</v>
      </c>
      <c r="AY116" s="23" t="s">
        <v>158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23" t="s">
        <v>75</v>
      </c>
      <c r="BK116" s="199">
        <f>ROUND(I116*H116,2)</f>
        <v>0</v>
      </c>
      <c r="BL116" s="23" t="s">
        <v>165</v>
      </c>
      <c r="BM116" s="23" t="s">
        <v>221</v>
      </c>
    </row>
    <row r="117" spans="2:51" s="12" customFormat="1" ht="13.5">
      <c r="B117" s="212"/>
      <c r="C117" s="213"/>
      <c r="D117" s="214" t="s">
        <v>174</v>
      </c>
      <c r="E117" s="215" t="s">
        <v>21</v>
      </c>
      <c r="F117" s="216" t="s">
        <v>118</v>
      </c>
      <c r="G117" s="213"/>
      <c r="H117" s="217">
        <v>9.987</v>
      </c>
      <c r="I117" s="218"/>
      <c r="J117" s="213"/>
      <c r="K117" s="213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174</v>
      </c>
      <c r="AU117" s="223" t="s">
        <v>84</v>
      </c>
      <c r="AV117" s="12" t="s">
        <v>84</v>
      </c>
      <c r="AW117" s="12" t="s">
        <v>34</v>
      </c>
      <c r="AX117" s="12" t="s">
        <v>75</v>
      </c>
      <c r="AY117" s="223" t="s">
        <v>158</v>
      </c>
    </row>
    <row r="118" spans="2:65" s="1" customFormat="1" ht="22.5" customHeight="1">
      <c r="B118" s="40"/>
      <c r="C118" s="188" t="s">
        <v>222</v>
      </c>
      <c r="D118" s="188" t="s">
        <v>160</v>
      </c>
      <c r="E118" s="189" t="s">
        <v>223</v>
      </c>
      <c r="F118" s="190" t="s">
        <v>224</v>
      </c>
      <c r="G118" s="191" t="s">
        <v>225</v>
      </c>
      <c r="H118" s="192">
        <v>17.977</v>
      </c>
      <c r="I118" s="193"/>
      <c r="J118" s="194">
        <f>ROUND(I118*H118,2)</f>
        <v>0</v>
      </c>
      <c r="K118" s="190" t="s">
        <v>164</v>
      </c>
      <c r="L118" s="60"/>
      <c r="M118" s="195" t="s">
        <v>21</v>
      </c>
      <c r="N118" s="196" t="s">
        <v>41</v>
      </c>
      <c r="O118" s="41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23" t="s">
        <v>165</v>
      </c>
      <c r="AT118" s="23" t="s">
        <v>160</v>
      </c>
      <c r="AU118" s="23" t="s">
        <v>84</v>
      </c>
      <c r="AY118" s="23" t="s">
        <v>158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23" t="s">
        <v>75</v>
      </c>
      <c r="BK118" s="199">
        <f>ROUND(I118*H118,2)</f>
        <v>0</v>
      </c>
      <c r="BL118" s="23" t="s">
        <v>165</v>
      </c>
      <c r="BM118" s="23" t="s">
        <v>226</v>
      </c>
    </row>
    <row r="119" spans="2:51" s="12" customFormat="1" ht="13.5">
      <c r="B119" s="212"/>
      <c r="C119" s="213"/>
      <c r="D119" s="214" t="s">
        <v>174</v>
      </c>
      <c r="E119" s="215" t="s">
        <v>21</v>
      </c>
      <c r="F119" s="216" t="s">
        <v>227</v>
      </c>
      <c r="G119" s="213"/>
      <c r="H119" s="217">
        <v>17.977</v>
      </c>
      <c r="I119" s="218"/>
      <c r="J119" s="213"/>
      <c r="K119" s="213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174</v>
      </c>
      <c r="AU119" s="223" t="s">
        <v>84</v>
      </c>
      <c r="AV119" s="12" t="s">
        <v>84</v>
      </c>
      <c r="AW119" s="12" t="s">
        <v>34</v>
      </c>
      <c r="AX119" s="12" t="s">
        <v>75</v>
      </c>
      <c r="AY119" s="223" t="s">
        <v>158</v>
      </c>
    </row>
    <row r="120" spans="2:65" s="1" customFormat="1" ht="22.5" customHeight="1">
      <c r="B120" s="40"/>
      <c r="C120" s="188" t="s">
        <v>228</v>
      </c>
      <c r="D120" s="188" t="s">
        <v>160</v>
      </c>
      <c r="E120" s="189" t="s">
        <v>229</v>
      </c>
      <c r="F120" s="190" t="s">
        <v>230</v>
      </c>
      <c r="G120" s="191" t="s">
        <v>191</v>
      </c>
      <c r="H120" s="192">
        <v>4.758</v>
      </c>
      <c r="I120" s="193"/>
      <c r="J120" s="194">
        <f>ROUND(I120*H120,2)</f>
        <v>0</v>
      </c>
      <c r="K120" s="190" t="s">
        <v>164</v>
      </c>
      <c r="L120" s="60"/>
      <c r="M120" s="195" t="s">
        <v>21</v>
      </c>
      <c r="N120" s="196" t="s">
        <v>41</v>
      </c>
      <c r="O120" s="41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AR120" s="23" t="s">
        <v>165</v>
      </c>
      <c r="AT120" s="23" t="s">
        <v>160</v>
      </c>
      <c r="AU120" s="23" t="s">
        <v>84</v>
      </c>
      <c r="AY120" s="23" t="s">
        <v>158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23" t="s">
        <v>75</v>
      </c>
      <c r="BK120" s="199">
        <f>ROUND(I120*H120,2)</f>
        <v>0</v>
      </c>
      <c r="BL120" s="23" t="s">
        <v>165</v>
      </c>
      <c r="BM120" s="23" t="s">
        <v>231</v>
      </c>
    </row>
    <row r="121" spans="2:51" s="12" customFormat="1" ht="13.5">
      <c r="B121" s="212"/>
      <c r="C121" s="213"/>
      <c r="D121" s="214" t="s">
        <v>174</v>
      </c>
      <c r="E121" s="215" t="s">
        <v>21</v>
      </c>
      <c r="F121" s="216" t="s">
        <v>232</v>
      </c>
      <c r="G121" s="213"/>
      <c r="H121" s="217">
        <v>4.758</v>
      </c>
      <c r="I121" s="218"/>
      <c r="J121" s="213"/>
      <c r="K121" s="213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174</v>
      </c>
      <c r="AU121" s="223" t="s">
        <v>84</v>
      </c>
      <c r="AV121" s="12" t="s">
        <v>84</v>
      </c>
      <c r="AW121" s="12" t="s">
        <v>34</v>
      </c>
      <c r="AX121" s="12" t="s">
        <v>75</v>
      </c>
      <c r="AY121" s="223" t="s">
        <v>158</v>
      </c>
    </row>
    <row r="122" spans="2:65" s="1" customFormat="1" ht="22.5" customHeight="1">
      <c r="B122" s="40"/>
      <c r="C122" s="224" t="s">
        <v>10</v>
      </c>
      <c r="D122" s="224" t="s">
        <v>233</v>
      </c>
      <c r="E122" s="225" t="s">
        <v>234</v>
      </c>
      <c r="F122" s="226" t="s">
        <v>235</v>
      </c>
      <c r="G122" s="227" t="s">
        <v>225</v>
      </c>
      <c r="H122" s="228">
        <v>9.516</v>
      </c>
      <c r="I122" s="229"/>
      <c r="J122" s="230">
        <f>ROUND(I122*H122,2)</f>
        <v>0</v>
      </c>
      <c r="K122" s="226" t="s">
        <v>164</v>
      </c>
      <c r="L122" s="231"/>
      <c r="M122" s="232" t="s">
        <v>21</v>
      </c>
      <c r="N122" s="233" t="s">
        <v>41</v>
      </c>
      <c r="O122" s="41"/>
      <c r="P122" s="197">
        <f>O122*H122</f>
        <v>0</v>
      </c>
      <c r="Q122" s="197">
        <v>1</v>
      </c>
      <c r="R122" s="197">
        <f>Q122*H122</f>
        <v>9.516</v>
      </c>
      <c r="S122" s="197">
        <v>0</v>
      </c>
      <c r="T122" s="198">
        <f>S122*H122</f>
        <v>0</v>
      </c>
      <c r="AR122" s="23" t="s">
        <v>195</v>
      </c>
      <c r="AT122" s="23" t="s">
        <v>233</v>
      </c>
      <c r="AU122" s="23" t="s">
        <v>84</v>
      </c>
      <c r="AY122" s="23" t="s">
        <v>158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23" t="s">
        <v>75</v>
      </c>
      <c r="BK122" s="199">
        <f>ROUND(I122*H122,2)</f>
        <v>0</v>
      </c>
      <c r="BL122" s="23" t="s">
        <v>165</v>
      </c>
      <c r="BM122" s="23" t="s">
        <v>236</v>
      </c>
    </row>
    <row r="123" spans="2:51" s="12" customFormat="1" ht="13.5">
      <c r="B123" s="212"/>
      <c r="C123" s="213"/>
      <c r="D123" s="214" t="s">
        <v>174</v>
      </c>
      <c r="E123" s="213"/>
      <c r="F123" s="216" t="s">
        <v>237</v>
      </c>
      <c r="G123" s="213"/>
      <c r="H123" s="217">
        <v>9.516</v>
      </c>
      <c r="I123" s="218"/>
      <c r="J123" s="213"/>
      <c r="K123" s="213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174</v>
      </c>
      <c r="AU123" s="223" t="s">
        <v>84</v>
      </c>
      <c r="AV123" s="12" t="s">
        <v>84</v>
      </c>
      <c r="AW123" s="12" t="s">
        <v>6</v>
      </c>
      <c r="AX123" s="12" t="s">
        <v>75</v>
      </c>
      <c r="AY123" s="223" t="s">
        <v>158</v>
      </c>
    </row>
    <row r="124" spans="2:65" s="1" customFormat="1" ht="22.5" customHeight="1">
      <c r="B124" s="40"/>
      <c r="C124" s="188" t="s">
        <v>238</v>
      </c>
      <c r="D124" s="188" t="s">
        <v>160</v>
      </c>
      <c r="E124" s="189" t="s">
        <v>239</v>
      </c>
      <c r="F124" s="190" t="s">
        <v>240</v>
      </c>
      <c r="G124" s="191" t="s">
        <v>163</v>
      </c>
      <c r="H124" s="192">
        <v>14</v>
      </c>
      <c r="I124" s="193"/>
      <c r="J124" s="194">
        <f>ROUND(I124*H124,2)</f>
        <v>0</v>
      </c>
      <c r="K124" s="190" t="s">
        <v>164</v>
      </c>
      <c r="L124" s="60"/>
      <c r="M124" s="195" t="s">
        <v>21</v>
      </c>
      <c r="N124" s="196" t="s">
        <v>41</v>
      </c>
      <c r="O124" s="4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23" t="s">
        <v>165</v>
      </c>
      <c r="AT124" s="23" t="s">
        <v>160</v>
      </c>
      <c r="AU124" s="23" t="s">
        <v>84</v>
      </c>
      <c r="AY124" s="23" t="s">
        <v>158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23" t="s">
        <v>75</v>
      </c>
      <c r="BK124" s="199">
        <f>ROUND(I124*H124,2)</f>
        <v>0</v>
      </c>
      <c r="BL124" s="23" t="s">
        <v>165</v>
      </c>
      <c r="BM124" s="23" t="s">
        <v>241</v>
      </c>
    </row>
    <row r="125" spans="2:65" s="1" customFormat="1" ht="22.5" customHeight="1">
      <c r="B125" s="40"/>
      <c r="C125" s="188" t="s">
        <v>242</v>
      </c>
      <c r="D125" s="188" t="s">
        <v>160</v>
      </c>
      <c r="E125" s="189" t="s">
        <v>243</v>
      </c>
      <c r="F125" s="190" t="s">
        <v>244</v>
      </c>
      <c r="G125" s="191" t="s">
        <v>163</v>
      </c>
      <c r="H125" s="192">
        <v>14</v>
      </c>
      <c r="I125" s="193"/>
      <c r="J125" s="194">
        <f>ROUND(I125*H125,2)</f>
        <v>0</v>
      </c>
      <c r="K125" s="190" t="s">
        <v>164</v>
      </c>
      <c r="L125" s="60"/>
      <c r="M125" s="195" t="s">
        <v>21</v>
      </c>
      <c r="N125" s="196" t="s">
        <v>41</v>
      </c>
      <c r="O125" s="41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23" t="s">
        <v>165</v>
      </c>
      <c r="AT125" s="23" t="s">
        <v>160</v>
      </c>
      <c r="AU125" s="23" t="s">
        <v>84</v>
      </c>
      <c r="AY125" s="23" t="s">
        <v>158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23" t="s">
        <v>75</v>
      </c>
      <c r="BK125" s="199">
        <f>ROUND(I125*H125,2)</f>
        <v>0</v>
      </c>
      <c r="BL125" s="23" t="s">
        <v>165</v>
      </c>
      <c r="BM125" s="23" t="s">
        <v>245</v>
      </c>
    </row>
    <row r="126" spans="2:65" s="1" customFormat="1" ht="22.5" customHeight="1">
      <c r="B126" s="40"/>
      <c r="C126" s="224" t="s">
        <v>246</v>
      </c>
      <c r="D126" s="224" t="s">
        <v>233</v>
      </c>
      <c r="E126" s="225" t="s">
        <v>247</v>
      </c>
      <c r="F126" s="226" t="s">
        <v>248</v>
      </c>
      <c r="G126" s="227" t="s">
        <v>249</v>
      </c>
      <c r="H126" s="228">
        <v>0.21</v>
      </c>
      <c r="I126" s="229"/>
      <c r="J126" s="230">
        <f>ROUND(I126*H126,2)</f>
        <v>0</v>
      </c>
      <c r="K126" s="226" t="s">
        <v>164</v>
      </c>
      <c r="L126" s="231"/>
      <c r="M126" s="232" t="s">
        <v>21</v>
      </c>
      <c r="N126" s="233" t="s">
        <v>41</v>
      </c>
      <c r="O126" s="41"/>
      <c r="P126" s="197">
        <f>O126*H126</f>
        <v>0</v>
      </c>
      <c r="Q126" s="197">
        <v>0.001</v>
      </c>
      <c r="R126" s="197">
        <f>Q126*H126</f>
        <v>0.00021</v>
      </c>
      <c r="S126" s="197">
        <v>0</v>
      </c>
      <c r="T126" s="198">
        <f>S126*H126</f>
        <v>0</v>
      </c>
      <c r="AR126" s="23" t="s">
        <v>195</v>
      </c>
      <c r="AT126" s="23" t="s">
        <v>233</v>
      </c>
      <c r="AU126" s="23" t="s">
        <v>84</v>
      </c>
      <c r="AY126" s="23" t="s">
        <v>158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23" t="s">
        <v>75</v>
      </c>
      <c r="BK126" s="199">
        <f>ROUND(I126*H126,2)</f>
        <v>0</v>
      </c>
      <c r="BL126" s="23" t="s">
        <v>165</v>
      </c>
      <c r="BM126" s="23" t="s">
        <v>250</v>
      </c>
    </row>
    <row r="127" spans="2:51" s="12" customFormat="1" ht="13.5">
      <c r="B127" s="212"/>
      <c r="C127" s="213"/>
      <c r="D127" s="202" t="s">
        <v>174</v>
      </c>
      <c r="E127" s="213"/>
      <c r="F127" s="234" t="s">
        <v>251</v>
      </c>
      <c r="G127" s="213"/>
      <c r="H127" s="235">
        <v>0.21</v>
      </c>
      <c r="I127" s="218"/>
      <c r="J127" s="213"/>
      <c r="K127" s="213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174</v>
      </c>
      <c r="AU127" s="223" t="s">
        <v>84</v>
      </c>
      <c r="AV127" s="12" t="s">
        <v>84</v>
      </c>
      <c r="AW127" s="12" t="s">
        <v>6</v>
      </c>
      <c r="AX127" s="12" t="s">
        <v>75</v>
      </c>
      <c r="AY127" s="223" t="s">
        <v>158</v>
      </c>
    </row>
    <row r="128" spans="2:63" s="10" customFormat="1" ht="29.85" customHeight="1">
      <c r="B128" s="171"/>
      <c r="C128" s="172"/>
      <c r="D128" s="185" t="s">
        <v>69</v>
      </c>
      <c r="E128" s="186" t="s">
        <v>84</v>
      </c>
      <c r="F128" s="186" t="s">
        <v>252</v>
      </c>
      <c r="G128" s="172"/>
      <c r="H128" s="172"/>
      <c r="I128" s="175"/>
      <c r="J128" s="187">
        <f>BK128</f>
        <v>0</v>
      </c>
      <c r="K128" s="172"/>
      <c r="L128" s="177"/>
      <c r="M128" s="178"/>
      <c r="N128" s="179"/>
      <c r="O128" s="179"/>
      <c r="P128" s="180">
        <f>SUM(P129:P130)</f>
        <v>0</v>
      </c>
      <c r="Q128" s="179"/>
      <c r="R128" s="180">
        <f>SUM(R129:R130)</f>
        <v>0.7107471</v>
      </c>
      <c r="S128" s="179"/>
      <c r="T128" s="181">
        <f>SUM(T129:T130)</f>
        <v>0</v>
      </c>
      <c r="AR128" s="182" t="s">
        <v>75</v>
      </c>
      <c r="AT128" s="183" t="s">
        <v>69</v>
      </c>
      <c r="AU128" s="183" t="s">
        <v>75</v>
      </c>
      <c r="AY128" s="182" t="s">
        <v>158</v>
      </c>
      <c r="BK128" s="184">
        <f>SUM(BK129:BK130)</f>
        <v>0</v>
      </c>
    </row>
    <row r="129" spans="2:65" s="1" customFormat="1" ht="22.5" customHeight="1">
      <c r="B129" s="40"/>
      <c r="C129" s="188" t="s">
        <v>253</v>
      </c>
      <c r="D129" s="188" t="s">
        <v>160</v>
      </c>
      <c r="E129" s="189" t="s">
        <v>254</v>
      </c>
      <c r="F129" s="190" t="s">
        <v>255</v>
      </c>
      <c r="G129" s="191" t="s">
        <v>191</v>
      </c>
      <c r="H129" s="192">
        <v>0.315</v>
      </c>
      <c r="I129" s="193"/>
      <c r="J129" s="194">
        <f>ROUND(I129*H129,2)</f>
        <v>0</v>
      </c>
      <c r="K129" s="190" t="s">
        <v>164</v>
      </c>
      <c r="L129" s="60"/>
      <c r="M129" s="195" t="s">
        <v>21</v>
      </c>
      <c r="N129" s="196" t="s">
        <v>41</v>
      </c>
      <c r="O129" s="41"/>
      <c r="P129" s="197">
        <f>O129*H129</f>
        <v>0</v>
      </c>
      <c r="Q129" s="197">
        <v>2.25634</v>
      </c>
      <c r="R129" s="197">
        <f>Q129*H129</f>
        <v>0.7107471</v>
      </c>
      <c r="S129" s="197">
        <v>0</v>
      </c>
      <c r="T129" s="198">
        <f>S129*H129</f>
        <v>0</v>
      </c>
      <c r="AR129" s="23" t="s">
        <v>165</v>
      </c>
      <c r="AT129" s="23" t="s">
        <v>160</v>
      </c>
      <c r="AU129" s="23" t="s">
        <v>84</v>
      </c>
      <c r="AY129" s="23" t="s">
        <v>158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23" t="s">
        <v>75</v>
      </c>
      <c r="BK129" s="199">
        <f>ROUND(I129*H129,2)</f>
        <v>0</v>
      </c>
      <c r="BL129" s="23" t="s">
        <v>165</v>
      </c>
      <c r="BM129" s="23" t="s">
        <v>256</v>
      </c>
    </row>
    <row r="130" spans="2:51" s="12" customFormat="1" ht="13.5">
      <c r="B130" s="212"/>
      <c r="C130" s="213"/>
      <c r="D130" s="202" t="s">
        <v>174</v>
      </c>
      <c r="E130" s="236" t="s">
        <v>21</v>
      </c>
      <c r="F130" s="234" t="s">
        <v>257</v>
      </c>
      <c r="G130" s="213"/>
      <c r="H130" s="235">
        <v>0.315</v>
      </c>
      <c r="I130" s="218"/>
      <c r="J130" s="213"/>
      <c r="K130" s="213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174</v>
      </c>
      <c r="AU130" s="223" t="s">
        <v>84</v>
      </c>
      <c r="AV130" s="12" t="s">
        <v>84</v>
      </c>
      <c r="AW130" s="12" t="s">
        <v>34</v>
      </c>
      <c r="AX130" s="12" t="s">
        <v>75</v>
      </c>
      <c r="AY130" s="223" t="s">
        <v>158</v>
      </c>
    </row>
    <row r="131" spans="2:63" s="10" customFormat="1" ht="29.85" customHeight="1">
      <c r="B131" s="171"/>
      <c r="C131" s="172"/>
      <c r="D131" s="185" t="s">
        <v>69</v>
      </c>
      <c r="E131" s="186" t="s">
        <v>165</v>
      </c>
      <c r="F131" s="186" t="s">
        <v>258</v>
      </c>
      <c r="G131" s="172"/>
      <c r="H131" s="172"/>
      <c r="I131" s="175"/>
      <c r="J131" s="187">
        <f>BK131</f>
        <v>0</v>
      </c>
      <c r="K131" s="172"/>
      <c r="L131" s="177"/>
      <c r="M131" s="178"/>
      <c r="N131" s="179"/>
      <c r="O131" s="179"/>
      <c r="P131" s="180">
        <f>SUM(P132:P137)</f>
        <v>0</v>
      </c>
      <c r="Q131" s="179"/>
      <c r="R131" s="180">
        <f>SUM(R132:R137)</f>
        <v>0</v>
      </c>
      <c r="S131" s="179"/>
      <c r="T131" s="181">
        <f>SUM(T132:T137)</f>
        <v>0</v>
      </c>
      <c r="AR131" s="182" t="s">
        <v>75</v>
      </c>
      <c r="AT131" s="183" t="s">
        <v>69</v>
      </c>
      <c r="AU131" s="183" t="s">
        <v>75</v>
      </c>
      <c r="AY131" s="182" t="s">
        <v>158</v>
      </c>
      <c r="BK131" s="184">
        <f>SUM(BK132:BK137)</f>
        <v>0</v>
      </c>
    </row>
    <row r="132" spans="2:65" s="1" customFormat="1" ht="22.5" customHeight="1">
      <c r="B132" s="40"/>
      <c r="C132" s="188" t="s">
        <v>259</v>
      </c>
      <c r="D132" s="188" t="s">
        <v>160</v>
      </c>
      <c r="E132" s="189" t="s">
        <v>260</v>
      </c>
      <c r="F132" s="190" t="s">
        <v>261</v>
      </c>
      <c r="G132" s="191" t="s">
        <v>191</v>
      </c>
      <c r="H132" s="192">
        <v>4.371</v>
      </c>
      <c r="I132" s="193"/>
      <c r="J132" s="194">
        <f>ROUND(I132*H132,2)</f>
        <v>0</v>
      </c>
      <c r="K132" s="190" t="s">
        <v>164</v>
      </c>
      <c r="L132" s="60"/>
      <c r="M132" s="195" t="s">
        <v>21</v>
      </c>
      <c r="N132" s="196" t="s">
        <v>41</v>
      </c>
      <c r="O132" s="41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AR132" s="23" t="s">
        <v>165</v>
      </c>
      <c r="AT132" s="23" t="s">
        <v>160</v>
      </c>
      <c r="AU132" s="23" t="s">
        <v>84</v>
      </c>
      <c r="AY132" s="23" t="s">
        <v>158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23" t="s">
        <v>75</v>
      </c>
      <c r="BK132" s="199">
        <f>ROUND(I132*H132,2)</f>
        <v>0</v>
      </c>
      <c r="BL132" s="23" t="s">
        <v>165</v>
      </c>
      <c r="BM132" s="23" t="s">
        <v>262</v>
      </c>
    </row>
    <row r="133" spans="2:51" s="11" customFormat="1" ht="13.5">
      <c r="B133" s="200"/>
      <c r="C133" s="201"/>
      <c r="D133" s="202" t="s">
        <v>174</v>
      </c>
      <c r="E133" s="203" t="s">
        <v>21</v>
      </c>
      <c r="F133" s="204" t="s">
        <v>263</v>
      </c>
      <c r="G133" s="201"/>
      <c r="H133" s="205" t="s">
        <v>21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174</v>
      </c>
      <c r="AU133" s="211" t="s">
        <v>84</v>
      </c>
      <c r="AV133" s="11" t="s">
        <v>75</v>
      </c>
      <c r="AW133" s="11" t="s">
        <v>34</v>
      </c>
      <c r="AX133" s="11" t="s">
        <v>70</v>
      </c>
      <c r="AY133" s="211" t="s">
        <v>158</v>
      </c>
    </row>
    <row r="134" spans="2:51" s="12" customFormat="1" ht="13.5">
      <c r="B134" s="212"/>
      <c r="C134" s="213"/>
      <c r="D134" s="202" t="s">
        <v>174</v>
      </c>
      <c r="E134" s="236" t="s">
        <v>21</v>
      </c>
      <c r="F134" s="234" t="s">
        <v>264</v>
      </c>
      <c r="G134" s="213"/>
      <c r="H134" s="235">
        <v>4.308</v>
      </c>
      <c r="I134" s="218"/>
      <c r="J134" s="213"/>
      <c r="K134" s="213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174</v>
      </c>
      <c r="AU134" s="223" t="s">
        <v>84</v>
      </c>
      <c r="AV134" s="12" t="s">
        <v>84</v>
      </c>
      <c r="AW134" s="12" t="s">
        <v>34</v>
      </c>
      <c r="AX134" s="12" t="s">
        <v>70</v>
      </c>
      <c r="AY134" s="223" t="s">
        <v>158</v>
      </c>
    </row>
    <row r="135" spans="2:51" s="11" customFormat="1" ht="13.5">
      <c r="B135" s="200"/>
      <c r="C135" s="201"/>
      <c r="D135" s="202" t="s">
        <v>174</v>
      </c>
      <c r="E135" s="203" t="s">
        <v>21</v>
      </c>
      <c r="F135" s="204" t="s">
        <v>265</v>
      </c>
      <c r="G135" s="201"/>
      <c r="H135" s="205" t="s">
        <v>21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174</v>
      </c>
      <c r="AU135" s="211" t="s">
        <v>84</v>
      </c>
      <c r="AV135" s="11" t="s">
        <v>75</v>
      </c>
      <c r="AW135" s="11" t="s">
        <v>34</v>
      </c>
      <c r="AX135" s="11" t="s">
        <v>70</v>
      </c>
      <c r="AY135" s="211" t="s">
        <v>158</v>
      </c>
    </row>
    <row r="136" spans="2:51" s="12" customFormat="1" ht="13.5">
      <c r="B136" s="212"/>
      <c r="C136" s="213"/>
      <c r="D136" s="202" t="s">
        <v>174</v>
      </c>
      <c r="E136" s="236" t="s">
        <v>21</v>
      </c>
      <c r="F136" s="234" t="s">
        <v>266</v>
      </c>
      <c r="G136" s="213"/>
      <c r="H136" s="235">
        <v>0.063</v>
      </c>
      <c r="I136" s="218"/>
      <c r="J136" s="213"/>
      <c r="K136" s="213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174</v>
      </c>
      <c r="AU136" s="223" t="s">
        <v>84</v>
      </c>
      <c r="AV136" s="12" t="s">
        <v>84</v>
      </c>
      <c r="AW136" s="12" t="s">
        <v>34</v>
      </c>
      <c r="AX136" s="12" t="s">
        <v>70</v>
      </c>
      <c r="AY136" s="223" t="s">
        <v>158</v>
      </c>
    </row>
    <row r="137" spans="2:51" s="13" customFormat="1" ht="13.5">
      <c r="B137" s="237"/>
      <c r="C137" s="238"/>
      <c r="D137" s="202" t="s">
        <v>174</v>
      </c>
      <c r="E137" s="239" t="s">
        <v>21</v>
      </c>
      <c r="F137" s="240" t="s">
        <v>267</v>
      </c>
      <c r="G137" s="238"/>
      <c r="H137" s="241">
        <v>4.371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174</v>
      </c>
      <c r="AU137" s="247" t="s">
        <v>84</v>
      </c>
      <c r="AV137" s="13" t="s">
        <v>165</v>
      </c>
      <c r="AW137" s="13" t="s">
        <v>34</v>
      </c>
      <c r="AX137" s="13" t="s">
        <v>75</v>
      </c>
      <c r="AY137" s="247" t="s">
        <v>158</v>
      </c>
    </row>
    <row r="138" spans="2:63" s="10" customFormat="1" ht="29.85" customHeight="1">
      <c r="B138" s="171"/>
      <c r="C138" s="172"/>
      <c r="D138" s="185" t="s">
        <v>69</v>
      </c>
      <c r="E138" s="186" t="s">
        <v>181</v>
      </c>
      <c r="F138" s="186" t="s">
        <v>268</v>
      </c>
      <c r="G138" s="172"/>
      <c r="H138" s="172"/>
      <c r="I138" s="175"/>
      <c r="J138" s="187">
        <f>BK138</f>
        <v>0</v>
      </c>
      <c r="K138" s="172"/>
      <c r="L138" s="177"/>
      <c r="M138" s="178"/>
      <c r="N138" s="179"/>
      <c r="O138" s="179"/>
      <c r="P138" s="180">
        <f>SUM(P139:P151)</f>
        <v>0</v>
      </c>
      <c r="Q138" s="179"/>
      <c r="R138" s="180">
        <f>SUM(R139:R151)</f>
        <v>6.9517500000000005</v>
      </c>
      <c r="S138" s="179"/>
      <c r="T138" s="181">
        <f>SUM(T139:T151)</f>
        <v>0</v>
      </c>
      <c r="AR138" s="182" t="s">
        <v>75</v>
      </c>
      <c r="AT138" s="183" t="s">
        <v>69</v>
      </c>
      <c r="AU138" s="183" t="s">
        <v>75</v>
      </c>
      <c r="AY138" s="182" t="s">
        <v>158</v>
      </c>
      <c r="BK138" s="184">
        <f>SUM(BK139:BK151)</f>
        <v>0</v>
      </c>
    </row>
    <row r="139" spans="2:65" s="1" customFormat="1" ht="22.5" customHeight="1">
      <c r="B139" s="40"/>
      <c r="C139" s="188" t="s">
        <v>9</v>
      </c>
      <c r="D139" s="188" t="s">
        <v>160</v>
      </c>
      <c r="E139" s="189" t="s">
        <v>269</v>
      </c>
      <c r="F139" s="190" t="s">
        <v>270</v>
      </c>
      <c r="G139" s="191" t="s">
        <v>163</v>
      </c>
      <c r="H139" s="192">
        <v>2</v>
      </c>
      <c r="I139" s="193"/>
      <c r="J139" s="194">
        <f>ROUND(I139*H139,2)</f>
        <v>0</v>
      </c>
      <c r="K139" s="190" t="s">
        <v>164</v>
      </c>
      <c r="L139" s="60"/>
      <c r="M139" s="195" t="s">
        <v>21</v>
      </c>
      <c r="N139" s="196" t="s">
        <v>41</v>
      </c>
      <c r="O139" s="41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AR139" s="23" t="s">
        <v>165</v>
      </c>
      <c r="AT139" s="23" t="s">
        <v>160</v>
      </c>
      <c r="AU139" s="23" t="s">
        <v>84</v>
      </c>
      <c r="AY139" s="23" t="s">
        <v>158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23" t="s">
        <v>75</v>
      </c>
      <c r="BK139" s="199">
        <f>ROUND(I139*H139,2)</f>
        <v>0</v>
      </c>
      <c r="BL139" s="23" t="s">
        <v>165</v>
      </c>
      <c r="BM139" s="23" t="s">
        <v>271</v>
      </c>
    </row>
    <row r="140" spans="2:51" s="11" customFormat="1" ht="13.5">
      <c r="B140" s="200"/>
      <c r="C140" s="201"/>
      <c r="D140" s="202" t="s">
        <v>174</v>
      </c>
      <c r="E140" s="203" t="s">
        <v>21</v>
      </c>
      <c r="F140" s="204" t="s">
        <v>272</v>
      </c>
      <c r="G140" s="201"/>
      <c r="H140" s="205" t="s">
        <v>21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174</v>
      </c>
      <c r="AU140" s="211" t="s">
        <v>84</v>
      </c>
      <c r="AV140" s="11" t="s">
        <v>75</v>
      </c>
      <c r="AW140" s="11" t="s">
        <v>34</v>
      </c>
      <c r="AX140" s="11" t="s">
        <v>70</v>
      </c>
      <c r="AY140" s="211" t="s">
        <v>158</v>
      </c>
    </row>
    <row r="141" spans="2:51" s="12" customFormat="1" ht="13.5">
      <c r="B141" s="212"/>
      <c r="C141" s="213"/>
      <c r="D141" s="214" t="s">
        <v>174</v>
      </c>
      <c r="E141" s="215" t="s">
        <v>21</v>
      </c>
      <c r="F141" s="216" t="s">
        <v>84</v>
      </c>
      <c r="G141" s="213"/>
      <c r="H141" s="217">
        <v>2</v>
      </c>
      <c r="I141" s="218"/>
      <c r="J141" s="213"/>
      <c r="K141" s="213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174</v>
      </c>
      <c r="AU141" s="223" t="s">
        <v>84</v>
      </c>
      <c r="AV141" s="12" t="s">
        <v>84</v>
      </c>
      <c r="AW141" s="12" t="s">
        <v>34</v>
      </c>
      <c r="AX141" s="12" t="s">
        <v>75</v>
      </c>
      <c r="AY141" s="223" t="s">
        <v>158</v>
      </c>
    </row>
    <row r="142" spans="2:65" s="1" customFormat="1" ht="22.5" customHeight="1">
      <c r="B142" s="40"/>
      <c r="C142" s="188" t="s">
        <v>273</v>
      </c>
      <c r="D142" s="188" t="s">
        <v>160</v>
      </c>
      <c r="E142" s="189" t="s">
        <v>274</v>
      </c>
      <c r="F142" s="190" t="s">
        <v>275</v>
      </c>
      <c r="G142" s="191" t="s">
        <v>163</v>
      </c>
      <c r="H142" s="192">
        <v>31</v>
      </c>
      <c r="I142" s="193"/>
      <c r="J142" s="194">
        <f>ROUND(I142*H142,2)</f>
        <v>0</v>
      </c>
      <c r="K142" s="190" t="s">
        <v>164</v>
      </c>
      <c r="L142" s="60"/>
      <c r="M142" s="195" t="s">
        <v>21</v>
      </c>
      <c r="N142" s="196" t="s">
        <v>41</v>
      </c>
      <c r="O142" s="4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AR142" s="23" t="s">
        <v>165</v>
      </c>
      <c r="AT142" s="23" t="s">
        <v>160</v>
      </c>
      <c r="AU142" s="23" t="s">
        <v>84</v>
      </c>
      <c r="AY142" s="23" t="s">
        <v>158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23" t="s">
        <v>75</v>
      </c>
      <c r="BK142" s="199">
        <f>ROUND(I142*H142,2)</f>
        <v>0</v>
      </c>
      <c r="BL142" s="23" t="s">
        <v>165</v>
      </c>
      <c r="BM142" s="23" t="s">
        <v>276</v>
      </c>
    </row>
    <row r="143" spans="2:51" s="12" customFormat="1" ht="13.5">
      <c r="B143" s="212"/>
      <c r="C143" s="213"/>
      <c r="D143" s="214" t="s">
        <v>174</v>
      </c>
      <c r="E143" s="215" t="s">
        <v>21</v>
      </c>
      <c r="F143" s="216" t="s">
        <v>277</v>
      </c>
      <c r="G143" s="213"/>
      <c r="H143" s="217">
        <v>31</v>
      </c>
      <c r="I143" s="218"/>
      <c r="J143" s="213"/>
      <c r="K143" s="213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174</v>
      </c>
      <c r="AU143" s="223" t="s">
        <v>84</v>
      </c>
      <c r="AV143" s="12" t="s">
        <v>84</v>
      </c>
      <c r="AW143" s="12" t="s">
        <v>34</v>
      </c>
      <c r="AX143" s="12" t="s">
        <v>75</v>
      </c>
      <c r="AY143" s="223" t="s">
        <v>158</v>
      </c>
    </row>
    <row r="144" spans="2:65" s="1" customFormat="1" ht="22.5" customHeight="1">
      <c r="B144" s="40"/>
      <c r="C144" s="188" t="s">
        <v>278</v>
      </c>
      <c r="D144" s="188" t="s">
        <v>160</v>
      </c>
      <c r="E144" s="189" t="s">
        <v>279</v>
      </c>
      <c r="F144" s="190" t="s">
        <v>280</v>
      </c>
      <c r="G144" s="191" t="s">
        <v>163</v>
      </c>
      <c r="H144" s="192">
        <v>31</v>
      </c>
      <c r="I144" s="193"/>
      <c r="J144" s="194">
        <f>ROUND(I144*H144,2)</f>
        <v>0</v>
      </c>
      <c r="K144" s="190" t="s">
        <v>164</v>
      </c>
      <c r="L144" s="60"/>
      <c r="M144" s="195" t="s">
        <v>21</v>
      </c>
      <c r="N144" s="196" t="s">
        <v>41</v>
      </c>
      <c r="O144" s="41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AR144" s="23" t="s">
        <v>165</v>
      </c>
      <c r="AT144" s="23" t="s">
        <v>160</v>
      </c>
      <c r="AU144" s="23" t="s">
        <v>84</v>
      </c>
      <c r="AY144" s="23" t="s">
        <v>158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23" t="s">
        <v>75</v>
      </c>
      <c r="BK144" s="199">
        <f>ROUND(I144*H144,2)</f>
        <v>0</v>
      </c>
      <c r="BL144" s="23" t="s">
        <v>165</v>
      </c>
      <c r="BM144" s="23" t="s">
        <v>281</v>
      </c>
    </row>
    <row r="145" spans="2:51" s="12" customFormat="1" ht="13.5">
      <c r="B145" s="212"/>
      <c r="C145" s="213"/>
      <c r="D145" s="214" t="s">
        <v>174</v>
      </c>
      <c r="E145" s="215" t="s">
        <v>21</v>
      </c>
      <c r="F145" s="216" t="s">
        <v>277</v>
      </c>
      <c r="G145" s="213"/>
      <c r="H145" s="217">
        <v>31</v>
      </c>
      <c r="I145" s="218"/>
      <c r="J145" s="213"/>
      <c r="K145" s="213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174</v>
      </c>
      <c r="AU145" s="223" t="s">
        <v>84</v>
      </c>
      <c r="AV145" s="12" t="s">
        <v>84</v>
      </c>
      <c r="AW145" s="12" t="s">
        <v>34</v>
      </c>
      <c r="AX145" s="12" t="s">
        <v>75</v>
      </c>
      <c r="AY145" s="223" t="s">
        <v>158</v>
      </c>
    </row>
    <row r="146" spans="2:65" s="1" customFormat="1" ht="31.5" customHeight="1">
      <c r="B146" s="40"/>
      <c r="C146" s="188" t="s">
        <v>282</v>
      </c>
      <c r="D146" s="188" t="s">
        <v>160</v>
      </c>
      <c r="E146" s="189" t="s">
        <v>283</v>
      </c>
      <c r="F146" s="190" t="s">
        <v>284</v>
      </c>
      <c r="G146" s="191" t="s">
        <v>163</v>
      </c>
      <c r="H146" s="192">
        <v>2</v>
      </c>
      <c r="I146" s="193"/>
      <c r="J146" s="194">
        <f>ROUND(I146*H146,2)</f>
        <v>0</v>
      </c>
      <c r="K146" s="190" t="s">
        <v>164</v>
      </c>
      <c r="L146" s="60"/>
      <c r="M146" s="195" t="s">
        <v>21</v>
      </c>
      <c r="N146" s="196" t="s">
        <v>41</v>
      </c>
      <c r="O146" s="4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AR146" s="23" t="s">
        <v>165</v>
      </c>
      <c r="AT146" s="23" t="s">
        <v>160</v>
      </c>
      <c r="AU146" s="23" t="s">
        <v>84</v>
      </c>
      <c r="AY146" s="23" t="s">
        <v>158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23" t="s">
        <v>75</v>
      </c>
      <c r="BK146" s="199">
        <f>ROUND(I146*H146,2)</f>
        <v>0</v>
      </c>
      <c r="BL146" s="23" t="s">
        <v>165</v>
      </c>
      <c r="BM146" s="23" t="s">
        <v>285</v>
      </c>
    </row>
    <row r="147" spans="2:51" s="11" customFormat="1" ht="13.5">
      <c r="B147" s="200"/>
      <c r="C147" s="201"/>
      <c r="D147" s="202" t="s">
        <v>174</v>
      </c>
      <c r="E147" s="203" t="s">
        <v>21</v>
      </c>
      <c r="F147" s="204" t="s">
        <v>286</v>
      </c>
      <c r="G147" s="201"/>
      <c r="H147" s="205" t="s">
        <v>21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174</v>
      </c>
      <c r="AU147" s="211" t="s">
        <v>84</v>
      </c>
      <c r="AV147" s="11" t="s">
        <v>75</v>
      </c>
      <c r="AW147" s="11" t="s">
        <v>34</v>
      </c>
      <c r="AX147" s="11" t="s">
        <v>70</v>
      </c>
      <c r="AY147" s="211" t="s">
        <v>158</v>
      </c>
    </row>
    <row r="148" spans="2:51" s="12" customFormat="1" ht="13.5">
      <c r="B148" s="212"/>
      <c r="C148" s="213"/>
      <c r="D148" s="214" t="s">
        <v>174</v>
      </c>
      <c r="E148" s="215" t="s">
        <v>21</v>
      </c>
      <c r="F148" s="216" t="s">
        <v>84</v>
      </c>
      <c r="G148" s="213"/>
      <c r="H148" s="217">
        <v>2</v>
      </c>
      <c r="I148" s="218"/>
      <c r="J148" s="213"/>
      <c r="K148" s="213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174</v>
      </c>
      <c r="AU148" s="223" t="s">
        <v>84</v>
      </c>
      <c r="AV148" s="12" t="s">
        <v>84</v>
      </c>
      <c r="AW148" s="12" t="s">
        <v>34</v>
      </c>
      <c r="AX148" s="12" t="s">
        <v>75</v>
      </c>
      <c r="AY148" s="223" t="s">
        <v>158</v>
      </c>
    </row>
    <row r="149" spans="2:65" s="1" customFormat="1" ht="22.5" customHeight="1">
      <c r="B149" s="40"/>
      <c r="C149" s="188" t="s">
        <v>287</v>
      </c>
      <c r="D149" s="188" t="s">
        <v>160</v>
      </c>
      <c r="E149" s="189" t="s">
        <v>288</v>
      </c>
      <c r="F149" s="190" t="s">
        <v>289</v>
      </c>
      <c r="G149" s="191" t="s">
        <v>163</v>
      </c>
      <c r="H149" s="192">
        <v>31</v>
      </c>
      <c r="I149" s="193"/>
      <c r="J149" s="194">
        <f>ROUND(I149*H149,2)</f>
        <v>0</v>
      </c>
      <c r="K149" s="190" t="s">
        <v>164</v>
      </c>
      <c r="L149" s="60"/>
      <c r="M149" s="195" t="s">
        <v>21</v>
      </c>
      <c r="N149" s="196" t="s">
        <v>41</v>
      </c>
      <c r="O149" s="41"/>
      <c r="P149" s="197">
        <f>O149*H149</f>
        <v>0</v>
      </c>
      <c r="Q149" s="197">
        <v>0.08425</v>
      </c>
      <c r="R149" s="197">
        <f>Q149*H149</f>
        <v>2.6117500000000002</v>
      </c>
      <c r="S149" s="197">
        <v>0</v>
      </c>
      <c r="T149" s="198">
        <f>S149*H149</f>
        <v>0</v>
      </c>
      <c r="AR149" s="23" t="s">
        <v>165</v>
      </c>
      <c r="AT149" s="23" t="s">
        <v>160</v>
      </c>
      <c r="AU149" s="23" t="s">
        <v>84</v>
      </c>
      <c r="AY149" s="23" t="s">
        <v>158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23" t="s">
        <v>75</v>
      </c>
      <c r="BK149" s="199">
        <f>ROUND(I149*H149,2)</f>
        <v>0</v>
      </c>
      <c r="BL149" s="23" t="s">
        <v>165</v>
      </c>
      <c r="BM149" s="23" t="s">
        <v>290</v>
      </c>
    </row>
    <row r="150" spans="2:65" s="1" customFormat="1" ht="22.5" customHeight="1">
      <c r="B150" s="40"/>
      <c r="C150" s="224" t="s">
        <v>291</v>
      </c>
      <c r="D150" s="224" t="s">
        <v>233</v>
      </c>
      <c r="E150" s="225" t="s">
        <v>292</v>
      </c>
      <c r="F150" s="226" t="s">
        <v>293</v>
      </c>
      <c r="G150" s="227" t="s">
        <v>163</v>
      </c>
      <c r="H150" s="228">
        <v>24.5</v>
      </c>
      <c r="I150" s="229"/>
      <c r="J150" s="230">
        <f>ROUND(I150*H150,2)</f>
        <v>0</v>
      </c>
      <c r="K150" s="226" t="s">
        <v>164</v>
      </c>
      <c r="L150" s="231"/>
      <c r="M150" s="232" t="s">
        <v>21</v>
      </c>
      <c r="N150" s="233" t="s">
        <v>41</v>
      </c>
      <c r="O150" s="41"/>
      <c r="P150" s="197">
        <f>O150*H150</f>
        <v>0</v>
      </c>
      <c r="Q150" s="197">
        <v>0.14</v>
      </c>
      <c r="R150" s="197">
        <f>Q150*H150</f>
        <v>3.43</v>
      </c>
      <c r="S150" s="197">
        <v>0</v>
      </c>
      <c r="T150" s="198">
        <f>S150*H150</f>
        <v>0</v>
      </c>
      <c r="AR150" s="23" t="s">
        <v>195</v>
      </c>
      <c r="AT150" s="23" t="s">
        <v>233</v>
      </c>
      <c r="AU150" s="23" t="s">
        <v>84</v>
      </c>
      <c r="AY150" s="23" t="s">
        <v>158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23" t="s">
        <v>75</v>
      </c>
      <c r="BK150" s="199">
        <f>ROUND(I150*H150,2)</f>
        <v>0</v>
      </c>
      <c r="BL150" s="23" t="s">
        <v>165</v>
      </c>
      <c r="BM150" s="23" t="s">
        <v>294</v>
      </c>
    </row>
    <row r="151" spans="2:65" s="1" customFormat="1" ht="22.5" customHeight="1">
      <c r="B151" s="40"/>
      <c r="C151" s="224" t="s">
        <v>295</v>
      </c>
      <c r="D151" s="224" t="s">
        <v>233</v>
      </c>
      <c r="E151" s="225" t="s">
        <v>296</v>
      </c>
      <c r="F151" s="226" t="s">
        <v>297</v>
      </c>
      <c r="G151" s="227" t="s">
        <v>163</v>
      </c>
      <c r="H151" s="228">
        <v>6.5</v>
      </c>
      <c r="I151" s="229"/>
      <c r="J151" s="230">
        <f>ROUND(I151*H151,2)</f>
        <v>0</v>
      </c>
      <c r="K151" s="226" t="s">
        <v>164</v>
      </c>
      <c r="L151" s="231"/>
      <c r="M151" s="232" t="s">
        <v>21</v>
      </c>
      <c r="N151" s="233" t="s">
        <v>41</v>
      </c>
      <c r="O151" s="41"/>
      <c r="P151" s="197">
        <f>O151*H151</f>
        <v>0</v>
      </c>
      <c r="Q151" s="197">
        <v>0.14</v>
      </c>
      <c r="R151" s="197">
        <f>Q151*H151</f>
        <v>0.9100000000000001</v>
      </c>
      <c r="S151" s="197">
        <v>0</v>
      </c>
      <c r="T151" s="198">
        <f>S151*H151</f>
        <v>0</v>
      </c>
      <c r="AR151" s="23" t="s">
        <v>195</v>
      </c>
      <c r="AT151" s="23" t="s">
        <v>233</v>
      </c>
      <c r="AU151" s="23" t="s">
        <v>84</v>
      </c>
      <c r="AY151" s="23" t="s">
        <v>158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23" t="s">
        <v>75</v>
      </c>
      <c r="BK151" s="199">
        <f>ROUND(I151*H151,2)</f>
        <v>0</v>
      </c>
      <c r="BL151" s="23" t="s">
        <v>165</v>
      </c>
      <c r="BM151" s="23" t="s">
        <v>298</v>
      </c>
    </row>
    <row r="152" spans="2:63" s="10" customFormat="1" ht="29.85" customHeight="1">
      <c r="B152" s="171"/>
      <c r="C152" s="172"/>
      <c r="D152" s="185" t="s">
        <v>69</v>
      </c>
      <c r="E152" s="186" t="s">
        <v>195</v>
      </c>
      <c r="F152" s="186" t="s">
        <v>299</v>
      </c>
      <c r="G152" s="172"/>
      <c r="H152" s="172"/>
      <c r="I152" s="175"/>
      <c r="J152" s="187">
        <f>BK152</f>
        <v>0</v>
      </c>
      <c r="K152" s="172"/>
      <c r="L152" s="177"/>
      <c r="M152" s="178"/>
      <c r="N152" s="179"/>
      <c r="O152" s="179"/>
      <c r="P152" s="180">
        <f>P153</f>
        <v>0</v>
      </c>
      <c r="Q152" s="179"/>
      <c r="R152" s="180">
        <f>R153</f>
        <v>0.3909</v>
      </c>
      <c r="S152" s="179"/>
      <c r="T152" s="181">
        <f>T153</f>
        <v>0</v>
      </c>
      <c r="AR152" s="182" t="s">
        <v>75</v>
      </c>
      <c r="AT152" s="183" t="s">
        <v>69</v>
      </c>
      <c r="AU152" s="183" t="s">
        <v>75</v>
      </c>
      <c r="AY152" s="182" t="s">
        <v>158</v>
      </c>
      <c r="BK152" s="184">
        <f>BK153</f>
        <v>0</v>
      </c>
    </row>
    <row r="153" spans="2:65" s="1" customFormat="1" ht="22.5" customHeight="1">
      <c r="B153" s="40"/>
      <c r="C153" s="188" t="s">
        <v>300</v>
      </c>
      <c r="D153" s="188" t="s">
        <v>160</v>
      </c>
      <c r="E153" s="189" t="s">
        <v>301</v>
      </c>
      <c r="F153" s="190" t="s">
        <v>302</v>
      </c>
      <c r="G153" s="191" t="s">
        <v>303</v>
      </c>
      <c r="H153" s="192">
        <v>15</v>
      </c>
      <c r="I153" s="193"/>
      <c r="J153" s="194">
        <f>ROUND(I153*H153,2)</f>
        <v>0</v>
      </c>
      <c r="K153" s="190" t="s">
        <v>164</v>
      </c>
      <c r="L153" s="60"/>
      <c r="M153" s="195" t="s">
        <v>21</v>
      </c>
      <c r="N153" s="196" t="s">
        <v>41</v>
      </c>
      <c r="O153" s="41"/>
      <c r="P153" s="197">
        <f>O153*H153</f>
        <v>0</v>
      </c>
      <c r="Q153" s="197">
        <v>0.02606</v>
      </c>
      <c r="R153" s="197">
        <f>Q153*H153</f>
        <v>0.3909</v>
      </c>
      <c r="S153" s="197">
        <v>0</v>
      </c>
      <c r="T153" s="198">
        <f>S153*H153</f>
        <v>0</v>
      </c>
      <c r="AR153" s="23" t="s">
        <v>165</v>
      </c>
      <c r="AT153" s="23" t="s">
        <v>160</v>
      </c>
      <c r="AU153" s="23" t="s">
        <v>84</v>
      </c>
      <c r="AY153" s="23" t="s">
        <v>158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23" t="s">
        <v>75</v>
      </c>
      <c r="BK153" s="199">
        <f>ROUND(I153*H153,2)</f>
        <v>0</v>
      </c>
      <c r="BL153" s="23" t="s">
        <v>165</v>
      </c>
      <c r="BM153" s="23" t="s">
        <v>304</v>
      </c>
    </row>
    <row r="154" spans="2:63" s="10" customFormat="1" ht="29.85" customHeight="1">
      <c r="B154" s="171"/>
      <c r="C154" s="172"/>
      <c r="D154" s="185" t="s">
        <v>69</v>
      </c>
      <c r="E154" s="186" t="s">
        <v>201</v>
      </c>
      <c r="F154" s="186" t="s">
        <v>305</v>
      </c>
      <c r="G154" s="172"/>
      <c r="H154" s="172"/>
      <c r="I154" s="175"/>
      <c r="J154" s="187">
        <f>BK154</f>
        <v>0</v>
      </c>
      <c r="K154" s="172"/>
      <c r="L154" s="177"/>
      <c r="M154" s="178"/>
      <c r="N154" s="179"/>
      <c r="O154" s="179"/>
      <c r="P154" s="180">
        <f>SUM(P155:P170)</f>
        <v>0</v>
      </c>
      <c r="Q154" s="179"/>
      <c r="R154" s="180">
        <f>SUM(R155:R170)</f>
        <v>13.11036</v>
      </c>
      <c r="S154" s="179"/>
      <c r="T154" s="181">
        <f>SUM(T155:T170)</f>
        <v>1.2770000000000001</v>
      </c>
      <c r="AR154" s="182" t="s">
        <v>75</v>
      </c>
      <c r="AT154" s="183" t="s">
        <v>69</v>
      </c>
      <c r="AU154" s="183" t="s">
        <v>75</v>
      </c>
      <c r="AY154" s="182" t="s">
        <v>158</v>
      </c>
      <c r="BK154" s="184">
        <f>SUM(BK155:BK170)</f>
        <v>0</v>
      </c>
    </row>
    <row r="155" spans="2:65" s="1" customFormat="1" ht="31.5" customHeight="1">
      <c r="B155" s="40"/>
      <c r="C155" s="188" t="s">
        <v>306</v>
      </c>
      <c r="D155" s="188" t="s">
        <v>160</v>
      </c>
      <c r="E155" s="189" t="s">
        <v>307</v>
      </c>
      <c r="F155" s="190" t="s">
        <v>308</v>
      </c>
      <c r="G155" s="191" t="s">
        <v>303</v>
      </c>
      <c r="H155" s="192">
        <v>14.05</v>
      </c>
      <c r="I155" s="193"/>
      <c r="J155" s="194">
        <f aca="true" t="shared" si="0" ref="J155:J160">ROUND(I155*H155,2)</f>
        <v>0</v>
      </c>
      <c r="K155" s="190" t="s">
        <v>164</v>
      </c>
      <c r="L155" s="60"/>
      <c r="M155" s="195" t="s">
        <v>21</v>
      </c>
      <c r="N155" s="196" t="s">
        <v>41</v>
      </c>
      <c r="O155" s="41"/>
      <c r="P155" s="197">
        <f aca="true" t="shared" si="1" ref="P155:P160">O155*H155</f>
        <v>0</v>
      </c>
      <c r="Q155" s="197">
        <v>0.1554</v>
      </c>
      <c r="R155" s="197">
        <f aca="true" t="shared" si="2" ref="R155:R160">Q155*H155</f>
        <v>2.1833700000000005</v>
      </c>
      <c r="S155" s="197">
        <v>0</v>
      </c>
      <c r="T155" s="198">
        <f aca="true" t="shared" si="3" ref="T155:T160">S155*H155</f>
        <v>0</v>
      </c>
      <c r="AR155" s="23" t="s">
        <v>165</v>
      </c>
      <c r="AT155" s="23" t="s">
        <v>160</v>
      </c>
      <c r="AU155" s="23" t="s">
        <v>84</v>
      </c>
      <c r="AY155" s="23" t="s">
        <v>158</v>
      </c>
      <c r="BE155" s="199">
        <f aca="true" t="shared" si="4" ref="BE155:BE160">IF(N155="základní",J155,0)</f>
        <v>0</v>
      </c>
      <c r="BF155" s="199">
        <f aca="true" t="shared" si="5" ref="BF155:BF160">IF(N155="snížená",J155,0)</f>
        <v>0</v>
      </c>
      <c r="BG155" s="199">
        <f aca="true" t="shared" si="6" ref="BG155:BG160">IF(N155="zákl. přenesená",J155,0)</f>
        <v>0</v>
      </c>
      <c r="BH155" s="199">
        <f aca="true" t="shared" si="7" ref="BH155:BH160">IF(N155="sníž. přenesená",J155,0)</f>
        <v>0</v>
      </c>
      <c r="BI155" s="199">
        <f aca="true" t="shared" si="8" ref="BI155:BI160">IF(N155="nulová",J155,0)</f>
        <v>0</v>
      </c>
      <c r="BJ155" s="23" t="s">
        <v>75</v>
      </c>
      <c r="BK155" s="199">
        <f aca="true" t="shared" si="9" ref="BK155:BK160">ROUND(I155*H155,2)</f>
        <v>0</v>
      </c>
      <c r="BL155" s="23" t="s">
        <v>165</v>
      </c>
      <c r="BM155" s="23" t="s">
        <v>309</v>
      </c>
    </row>
    <row r="156" spans="2:65" s="1" customFormat="1" ht="22.5" customHeight="1">
      <c r="B156" s="40"/>
      <c r="C156" s="224" t="s">
        <v>310</v>
      </c>
      <c r="D156" s="224" t="s">
        <v>233</v>
      </c>
      <c r="E156" s="225" t="s">
        <v>311</v>
      </c>
      <c r="F156" s="226" t="s">
        <v>312</v>
      </c>
      <c r="G156" s="227" t="s">
        <v>313</v>
      </c>
      <c r="H156" s="228">
        <v>15</v>
      </c>
      <c r="I156" s="229"/>
      <c r="J156" s="230">
        <f t="shared" si="0"/>
        <v>0</v>
      </c>
      <c r="K156" s="226" t="s">
        <v>21</v>
      </c>
      <c r="L156" s="231"/>
      <c r="M156" s="232" t="s">
        <v>21</v>
      </c>
      <c r="N156" s="233" t="s">
        <v>41</v>
      </c>
      <c r="O156" s="41"/>
      <c r="P156" s="197">
        <f t="shared" si="1"/>
        <v>0</v>
      </c>
      <c r="Q156" s="197">
        <v>0.102</v>
      </c>
      <c r="R156" s="197">
        <f t="shared" si="2"/>
        <v>1.5299999999999998</v>
      </c>
      <c r="S156" s="197">
        <v>0</v>
      </c>
      <c r="T156" s="198">
        <f t="shared" si="3"/>
        <v>0</v>
      </c>
      <c r="AR156" s="23" t="s">
        <v>195</v>
      </c>
      <c r="AT156" s="23" t="s">
        <v>233</v>
      </c>
      <c r="AU156" s="23" t="s">
        <v>84</v>
      </c>
      <c r="AY156" s="23" t="s">
        <v>158</v>
      </c>
      <c r="BE156" s="199">
        <f t="shared" si="4"/>
        <v>0</v>
      </c>
      <c r="BF156" s="199">
        <f t="shared" si="5"/>
        <v>0</v>
      </c>
      <c r="BG156" s="199">
        <f t="shared" si="6"/>
        <v>0</v>
      </c>
      <c r="BH156" s="199">
        <f t="shared" si="7"/>
        <v>0</v>
      </c>
      <c r="BI156" s="199">
        <f t="shared" si="8"/>
        <v>0</v>
      </c>
      <c r="BJ156" s="23" t="s">
        <v>75</v>
      </c>
      <c r="BK156" s="199">
        <f t="shared" si="9"/>
        <v>0</v>
      </c>
      <c r="BL156" s="23" t="s">
        <v>165</v>
      </c>
      <c r="BM156" s="23" t="s">
        <v>314</v>
      </c>
    </row>
    <row r="157" spans="2:65" s="1" customFormat="1" ht="31.5" customHeight="1">
      <c r="B157" s="40"/>
      <c r="C157" s="188" t="s">
        <v>315</v>
      </c>
      <c r="D157" s="188" t="s">
        <v>160</v>
      </c>
      <c r="E157" s="189" t="s">
        <v>316</v>
      </c>
      <c r="F157" s="190" t="s">
        <v>317</v>
      </c>
      <c r="G157" s="191" t="s">
        <v>303</v>
      </c>
      <c r="H157" s="192">
        <v>22.8</v>
      </c>
      <c r="I157" s="193"/>
      <c r="J157" s="194">
        <f t="shared" si="0"/>
        <v>0</v>
      </c>
      <c r="K157" s="190" t="s">
        <v>164</v>
      </c>
      <c r="L157" s="60"/>
      <c r="M157" s="195" t="s">
        <v>21</v>
      </c>
      <c r="N157" s="196" t="s">
        <v>41</v>
      </c>
      <c r="O157" s="41"/>
      <c r="P157" s="197">
        <f t="shared" si="1"/>
        <v>0</v>
      </c>
      <c r="Q157" s="197">
        <v>0.1295</v>
      </c>
      <c r="R157" s="197">
        <f t="shared" si="2"/>
        <v>2.9526000000000003</v>
      </c>
      <c r="S157" s="197">
        <v>0</v>
      </c>
      <c r="T157" s="198">
        <f t="shared" si="3"/>
        <v>0</v>
      </c>
      <c r="AR157" s="23" t="s">
        <v>165</v>
      </c>
      <c r="AT157" s="23" t="s">
        <v>160</v>
      </c>
      <c r="AU157" s="23" t="s">
        <v>84</v>
      </c>
      <c r="AY157" s="23" t="s">
        <v>158</v>
      </c>
      <c r="BE157" s="199">
        <f t="shared" si="4"/>
        <v>0</v>
      </c>
      <c r="BF157" s="199">
        <f t="shared" si="5"/>
        <v>0</v>
      </c>
      <c r="BG157" s="199">
        <f t="shared" si="6"/>
        <v>0</v>
      </c>
      <c r="BH157" s="199">
        <f t="shared" si="7"/>
        <v>0</v>
      </c>
      <c r="BI157" s="199">
        <f t="shared" si="8"/>
        <v>0</v>
      </c>
      <c r="BJ157" s="23" t="s">
        <v>75</v>
      </c>
      <c r="BK157" s="199">
        <f t="shared" si="9"/>
        <v>0</v>
      </c>
      <c r="BL157" s="23" t="s">
        <v>165</v>
      </c>
      <c r="BM157" s="23" t="s">
        <v>318</v>
      </c>
    </row>
    <row r="158" spans="2:65" s="1" customFormat="1" ht="22.5" customHeight="1">
      <c r="B158" s="40"/>
      <c r="C158" s="224" t="s">
        <v>319</v>
      </c>
      <c r="D158" s="224" t="s">
        <v>233</v>
      </c>
      <c r="E158" s="225" t="s">
        <v>320</v>
      </c>
      <c r="F158" s="226" t="s">
        <v>321</v>
      </c>
      <c r="G158" s="227" t="s">
        <v>313</v>
      </c>
      <c r="H158" s="228">
        <v>23</v>
      </c>
      <c r="I158" s="229"/>
      <c r="J158" s="230">
        <f t="shared" si="0"/>
        <v>0</v>
      </c>
      <c r="K158" s="226" t="s">
        <v>21</v>
      </c>
      <c r="L158" s="231"/>
      <c r="M158" s="232" t="s">
        <v>21</v>
      </c>
      <c r="N158" s="233" t="s">
        <v>41</v>
      </c>
      <c r="O158" s="41"/>
      <c r="P158" s="197">
        <f t="shared" si="1"/>
        <v>0</v>
      </c>
      <c r="Q158" s="197">
        <v>0.028</v>
      </c>
      <c r="R158" s="197">
        <f t="shared" si="2"/>
        <v>0.644</v>
      </c>
      <c r="S158" s="197">
        <v>0</v>
      </c>
      <c r="T158" s="198">
        <f t="shared" si="3"/>
        <v>0</v>
      </c>
      <c r="AR158" s="23" t="s">
        <v>195</v>
      </c>
      <c r="AT158" s="23" t="s">
        <v>233</v>
      </c>
      <c r="AU158" s="23" t="s">
        <v>84</v>
      </c>
      <c r="AY158" s="23" t="s">
        <v>158</v>
      </c>
      <c r="BE158" s="199">
        <f t="shared" si="4"/>
        <v>0</v>
      </c>
      <c r="BF158" s="199">
        <f t="shared" si="5"/>
        <v>0</v>
      </c>
      <c r="BG158" s="199">
        <f t="shared" si="6"/>
        <v>0</v>
      </c>
      <c r="BH158" s="199">
        <f t="shared" si="7"/>
        <v>0</v>
      </c>
      <c r="BI158" s="199">
        <f t="shared" si="8"/>
        <v>0</v>
      </c>
      <c r="BJ158" s="23" t="s">
        <v>75</v>
      </c>
      <c r="BK158" s="199">
        <f t="shared" si="9"/>
        <v>0</v>
      </c>
      <c r="BL158" s="23" t="s">
        <v>165</v>
      </c>
      <c r="BM158" s="23" t="s">
        <v>322</v>
      </c>
    </row>
    <row r="159" spans="2:65" s="1" customFormat="1" ht="22.5" customHeight="1">
      <c r="B159" s="40"/>
      <c r="C159" s="188" t="s">
        <v>323</v>
      </c>
      <c r="D159" s="188" t="s">
        <v>160</v>
      </c>
      <c r="E159" s="189" t="s">
        <v>324</v>
      </c>
      <c r="F159" s="190" t="s">
        <v>325</v>
      </c>
      <c r="G159" s="191" t="s">
        <v>313</v>
      </c>
      <c r="H159" s="192">
        <v>1</v>
      </c>
      <c r="I159" s="193"/>
      <c r="J159" s="194">
        <f t="shared" si="0"/>
        <v>0</v>
      </c>
      <c r="K159" s="190" t="s">
        <v>164</v>
      </c>
      <c r="L159" s="60"/>
      <c r="M159" s="195" t="s">
        <v>21</v>
      </c>
      <c r="N159" s="196" t="s">
        <v>41</v>
      </c>
      <c r="O159" s="41"/>
      <c r="P159" s="197">
        <f t="shared" si="1"/>
        <v>0</v>
      </c>
      <c r="Q159" s="197">
        <v>5.80039</v>
      </c>
      <c r="R159" s="197">
        <f t="shared" si="2"/>
        <v>5.80039</v>
      </c>
      <c r="S159" s="197">
        <v>0</v>
      </c>
      <c r="T159" s="198">
        <f t="shared" si="3"/>
        <v>0</v>
      </c>
      <c r="AR159" s="23" t="s">
        <v>165</v>
      </c>
      <c r="AT159" s="23" t="s">
        <v>160</v>
      </c>
      <c r="AU159" s="23" t="s">
        <v>84</v>
      </c>
      <c r="AY159" s="23" t="s">
        <v>158</v>
      </c>
      <c r="BE159" s="199">
        <f t="shared" si="4"/>
        <v>0</v>
      </c>
      <c r="BF159" s="199">
        <f t="shared" si="5"/>
        <v>0</v>
      </c>
      <c r="BG159" s="199">
        <f t="shared" si="6"/>
        <v>0</v>
      </c>
      <c r="BH159" s="199">
        <f t="shared" si="7"/>
        <v>0</v>
      </c>
      <c r="BI159" s="199">
        <f t="shared" si="8"/>
        <v>0</v>
      </c>
      <c r="BJ159" s="23" t="s">
        <v>75</v>
      </c>
      <c r="BK159" s="199">
        <f t="shared" si="9"/>
        <v>0</v>
      </c>
      <c r="BL159" s="23" t="s">
        <v>165</v>
      </c>
      <c r="BM159" s="23" t="s">
        <v>326</v>
      </c>
    </row>
    <row r="160" spans="2:65" s="1" customFormat="1" ht="22.5" customHeight="1">
      <c r="B160" s="40"/>
      <c r="C160" s="188" t="s">
        <v>327</v>
      </c>
      <c r="D160" s="188" t="s">
        <v>160</v>
      </c>
      <c r="E160" s="189" t="s">
        <v>328</v>
      </c>
      <c r="F160" s="190" t="s">
        <v>329</v>
      </c>
      <c r="G160" s="191" t="s">
        <v>191</v>
      </c>
      <c r="H160" s="192">
        <v>0.2</v>
      </c>
      <c r="I160" s="193"/>
      <c r="J160" s="194">
        <f t="shared" si="0"/>
        <v>0</v>
      </c>
      <c r="K160" s="190" t="s">
        <v>164</v>
      </c>
      <c r="L160" s="60"/>
      <c r="M160" s="195" t="s">
        <v>21</v>
      </c>
      <c r="N160" s="196" t="s">
        <v>41</v>
      </c>
      <c r="O160" s="41"/>
      <c r="P160" s="197">
        <f t="shared" si="1"/>
        <v>0</v>
      </c>
      <c r="Q160" s="197">
        <v>0</v>
      </c>
      <c r="R160" s="197">
        <f t="shared" si="2"/>
        <v>0</v>
      </c>
      <c r="S160" s="197">
        <v>2</v>
      </c>
      <c r="T160" s="198">
        <f t="shared" si="3"/>
        <v>0.4</v>
      </c>
      <c r="AR160" s="23" t="s">
        <v>165</v>
      </c>
      <c r="AT160" s="23" t="s">
        <v>160</v>
      </c>
      <c r="AU160" s="23" t="s">
        <v>84</v>
      </c>
      <c r="AY160" s="23" t="s">
        <v>158</v>
      </c>
      <c r="BE160" s="199">
        <f t="shared" si="4"/>
        <v>0</v>
      </c>
      <c r="BF160" s="199">
        <f t="shared" si="5"/>
        <v>0</v>
      </c>
      <c r="BG160" s="199">
        <f t="shared" si="6"/>
        <v>0</v>
      </c>
      <c r="BH160" s="199">
        <f t="shared" si="7"/>
        <v>0</v>
      </c>
      <c r="BI160" s="199">
        <f t="shared" si="8"/>
        <v>0</v>
      </c>
      <c r="BJ160" s="23" t="s">
        <v>75</v>
      </c>
      <c r="BK160" s="199">
        <f t="shared" si="9"/>
        <v>0</v>
      </c>
      <c r="BL160" s="23" t="s">
        <v>165</v>
      </c>
      <c r="BM160" s="23" t="s">
        <v>330</v>
      </c>
    </row>
    <row r="161" spans="2:51" s="11" customFormat="1" ht="13.5">
      <c r="B161" s="200"/>
      <c r="C161" s="201"/>
      <c r="D161" s="202" t="s">
        <v>174</v>
      </c>
      <c r="E161" s="203" t="s">
        <v>21</v>
      </c>
      <c r="F161" s="204" t="s">
        <v>331</v>
      </c>
      <c r="G161" s="201"/>
      <c r="H161" s="205" t="s">
        <v>21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174</v>
      </c>
      <c r="AU161" s="211" t="s">
        <v>84</v>
      </c>
      <c r="AV161" s="11" t="s">
        <v>75</v>
      </c>
      <c r="AW161" s="11" t="s">
        <v>34</v>
      </c>
      <c r="AX161" s="11" t="s">
        <v>70</v>
      </c>
      <c r="AY161" s="211" t="s">
        <v>158</v>
      </c>
    </row>
    <row r="162" spans="2:51" s="12" customFormat="1" ht="13.5">
      <c r="B162" s="212"/>
      <c r="C162" s="213"/>
      <c r="D162" s="214" t="s">
        <v>174</v>
      </c>
      <c r="E162" s="215" t="s">
        <v>21</v>
      </c>
      <c r="F162" s="216" t="s">
        <v>332</v>
      </c>
      <c r="G162" s="213"/>
      <c r="H162" s="217">
        <v>0.2</v>
      </c>
      <c r="I162" s="218"/>
      <c r="J162" s="213"/>
      <c r="K162" s="213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174</v>
      </c>
      <c r="AU162" s="223" t="s">
        <v>84</v>
      </c>
      <c r="AV162" s="12" t="s">
        <v>84</v>
      </c>
      <c r="AW162" s="12" t="s">
        <v>34</v>
      </c>
      <c r="AX162" s="12" t="s">
        <v>75</v>
      </c>
      <c r="AY162" s="223" t="s">
        <v>158</v>
      </c>
    </row>
    <row r="163" spans="2:65" s="1" customFormat="1" ht="22.5" customHeight="1">
      <c r="B163" s="40"/>
      <c r="C163" s="188" t="s">
        <v>333</v>
      </c>
      <c r="D163" s="188" t="s">
        <v>160</v>
      </c>
      <c r="E163" s="189" t="s">
        <v>334</v>
      </c>
      <c r="F163" s="190" t="s">
        <v>335</v>
      </c>
      <c r="G163" s="191" t="s">
        <v>225</v>
      </c>
      <c r="H163" s="192">
        <v>0.877</v>
      </c>
      <c r="I163" s="193"/>
      <c r="J163" s="194">
        <f>ROUND(I163*H163,2)</f>
        <v>0</v>
      </c>
      <c r="K163" s="190" t="s">
        <v>164</v>
      </c>
      <c r="L163" s="60"/>
      <c r="M163" s="195" t="s">
        <v>21</v>
      </c>
      <c r="N163" s="196" t="s">
        <v>41</v>
      </c>
      <c r="O163" s="41"/>
      <c r="P163" s="197">
        <f>O163*H163</f>
        <v>0</v>
      </c>
      <c r="Q163" s="197">
        <v>0</v>
      </c>
      <c r="R163" s="197">
        <f>Q163*H163</f>
        <v>0</v>
      </c>
      <c r="S163" s="197">
        <v>1</v>
      </c>
      <c r="T163" s="198">
        <f>S163*H163</f>
        <v>0.877</v>
      </c>
      <c r="AR163" s="23" t="s">
        <v>165</v>
      </c>
      <c r="AT163" s="23" t="s">
        <v>160</v>
      </c>
      <c r="AU163" s="23" t="s">
        <v>84</v>
      </c>
      <c r="AY163" s="23" t="s">
        <v>158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23" t="s">
        <v>75</v>
      </c>
      <c r="BK163" s="199">
        <f>ROUND(I163*H163,2)</f>
        <v>0</v>
      </c>
      <c r="BL163" s="23" t="s">
        <v>165</v>
      </c>
      <c r="BM163" s="23" t="s">
        <v>336</v>
      </c>
    </row>
    <row r="164" spans="2:51" s="11" customFormat="1" ht="13.5">
      <c r="B164" s="200"/>
      <c r="C164" s="201"/>
      <c r="D164" s="202" t="s">
        <v>174</v>
      </c>
      <c r="E164" s="203" t="s">
        <v>21</v>
      </c>
      <c r="F164" s="204" t="s">
        <v>337</v>
      </c>
      <c r="G164" s="201"/>
      <c r="H164" s="205" t="s">
        <v>21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174</v>
      </c>
      <c r="AU164" s="211" t="s">
        <v>84</v>
      </c>
      <c r="AV164" s="11" t="s">
        <v>75</v>
      </c>
      <c r="AW164" s="11" t="s">
        <v>6</v>
      </c>
      <c r="AX164" s="11" t="s">
        <v>70</v>
      </c>
      <c r="AY164" s="211" t="s">
        <v>158</v>
      </c>
    </row>
    <row r="165" spans="2:51" s="12" customFormat="1" ht="13.5">
      <c r="B165" s="212"/>
      <c r="C165" s="213"/>
      <c r="D165" s="202" t="s">
        <v>174</v>
      </c>
      <c r="E165" s="236" t="s">
        <v>21</v>
      </c>
      <c r="F165" s="234" t="s">
        <v>338</v>
      </c>
      <c r="G165" s="213"/>
      <c r="H165" s="235">
        <v>0.245</v>
      </c>
      <c r="I165" s="218"/>
      <c r="J165" s="213"/>
      <c r="K165" s="213"/>
      <c r="L165" s="219"/>
      <c r="M165" s="220"/>
      <c r="N165" s="221"/>
      <c r="O165" s="221"/>
      <c r="P165" s="221"/>
      <c r="Q165" s="221"/>
      <c r="R165" s="221"/>
      <c r="S165" s="221"/>
      <c r="T165" s="222"/>
      <c r="AT165" s="223" t="s">
        <v>174</v>
      </c>
      <c r="AU165" s="223" t="s">
        <v>84</v>
      </c>
      <c r="AV165" s="12" t="s">
        <v>84</v>
      </c>
      <c r="AW165" s="12" t="s">
        <v>6</v>
      </c>
      <c r="AX165" s="12" t="s">
        <v>70</v>
      </c>
      <c r="AY165" s="223" t="s">
        <v>158</v>
      </c>
    </row>
    <row r="166" spans="2:51" s="11" customFormat="1" ht="13.5">
      <c r="B166" s="200"/>
      <c r="C166" s="201"/>
      <c r="D166" s="202" t="s">
        <v>174</v>
      </c>
      <c r="E166" s="203" t="s">
        <v>21</v>
      </c>
      <c r="F166" s="204" t="s">
        <v>339</v>
      </c>
      <c r="G166" s="201"/>
      <c r="H166" s="205" t="s">
        <v>21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174</v>
      </c>
      <c r="AU166" s="211" t="s">
        <v>84</v>
      </c>
      <c r="AV166" s="11" t="s">
        <v>75</v>
      </c>
      <c r="AW166" s="11" t="s">
        <v>6</v>
      </c>
      <c r="AX166" s="11" t="s">
        <v>70</v>
      </c>
      <c r="AY166" s="211" t="s">
        <v>158</v>
      </c>
    </row>
    <row r="167" spans="2:51" s="12" customFormat="1" ht="13.5">
      <c r="B167" s="212"/>
      <c r="C167" s="213"/>
      <c r="D167" s="202" t="s">
        <v>174</v>
      </c>
      <c r="E167" s="236" t="s">
        <v>21</v>
      </c>
      <c r="F167" s="234" t="s">
        <v>340</v>
      </c>
      <c r="G167" s="213"/>
      <c r="H167" s="235">
        <v>0.632</v>
      </c>
      <c r="I167" s="218"/>
      <c r="J167" s="213"/>
      <c r="K167" s="213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174</v>
      </c>
      <c r="AU167" s="223" t="s">
        <v>84</v>
      </c>
      <c r="AV167" s="12" t="s">
        <v>84</v>
      </c>
      <c r="AW167" s="12" t="s">
        <v>6</v>
      </c>
      <c r="AX167" s="12" t="s">
        <v>70</v>
      </c>
      <c r="AY167" s="223" t="s">
        <v>158</v>
      </c>
    </row>
    <row r="168" spans="2:51" s="13" customFormat="1" ht="13.5">
      <c r="B168" s="237"/>
      <c r="C168" s="238"/>
      <c r="D168" s="214" t="s">
        <v>174</v>
      </c>
      <c r="E168" s="248" t="s">
        <v>21</v>
      </c>
      <c r="F168" s="249" t="s">
        <v>267</v>
      </c>
      <c r="G168" s="238"/>
      <c r="H168" s="250">
        <v>0.877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AT168" s="247" t="s">
        <v>174</v>
      </c>
      <c r="AU168" s="247" t="s">
        <v>84</v>
      </c>
      <c r="AV168" s="13" t="s">
        <v>165</v>
      </c>
      <c r="AW168" s="13" t="s">
        <v>6</v>
      </c>
      <c r="AX168" s="13" t="s">
        <v>75</v>
      </c>
      <c r="AY168" s="247" t="s">
        <v>158</v>
      </c>
    </row>
    <row r="169" spans="2:65" s="1" customFormat="1" ht="22.5" customHeight="1">
      <c r="B169" s="40"/>
      <c r="C169" s="188" t="s">
        <v>341</v>
      </c>
      <c r="D169" s="188" t="s">
        <v>160</v>
      </c>
      <c r="E169" s="189" t="s">
        <v>342</v>
      </c>
      <c r="F169" s="190" t="s">
        <v>343</v>
      </c>
      <c r="G169" s="191" t="s">
        <v>313</v>
      </c>
      <c r="H169" s="192">
        <v>1</v>
      </c>
      <c r="I169" s="193"/>
      <c r="J169" s="194">
        <f>ROUND(I169*H169,2)</f>
        <v>0</v>
      </c>
      <c r="K169" s="190" t="s">
        <v>21</v>
      </c>
      <c r="L169" s="60"/>
      <c r="M169" s="195" t="s">
        <v>21</v>
      </c>
      <c r="N169" s="196" t="s">
        <v>41</v>
      </c>
      <c r="O169" s="41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AR169" s="23" t="s">
        <v>165</v>
      </c>
      <c r="AT169" s="23" t="s">
        <v>160</v>
      </c>
      <c r="AU169" s="23" t="s">
        <v>84</v>
      </c>
      <c r="AY169" s="23" t="s">
        <v>158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23" t="s">
        <v>75</v>
      </c>
      <c r="BK169" s="199">
        <f>ROUND(I169*H169,2)</f>
        <v>0</v>
      </c>
      <c r="BL169" s="23" t="s">
        <v>165</v>
      </c>
      <c r="BM169" s="23" t="s">
        <v>344</v>
      </c>
    </row>
    <row r="170" spans="2:65" s="1" customFormat="1" ht="22.5" customHeight="1">
      <c r="B170" s="40"/>
      <c r="C170" s="188" t="s">
        <v>345</v>
      </c>
      <c r="D170" s="188" t="s">
        <v>160</v>
      </c>
      <c r="E170" s="189" t="s">
        <v>346</v>
      </c>
      <c r="F170" s="190" t="s">
        <v>347</v>
      </c>
      <c r="G170" s="191" t="s">
        <v>313</v>
      </c>
      <c r="H170" s="192">
        <v>1</v>
      </c>
      <c r="I170" s="193"/>
      <c r="J170" s="194">
        <f>ROUND(I170*H170,2)</f>
        <v>0</v>
      </c>
      <c r="K170" s="190" t="s">
        <v>21</v>
      </c>
      <c r="L170" s="60"/>
      <c r="M170" s="195" t="s">
        <v>21</v>
      </c>
      <c r="N170" s="196" t="s">
        <v>41</v>
      </c>
      <c r="O170" s="41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AR170" s="23" t="s">
        <v>165</v>
      </c>
      <c r="AT170" s="23" t="s">
        <v>160</v>
      </c>
      <c r="AU170" s="23" t="s">
        <v>84</v>
      </c>
      <c r="AY170" s="23" t="s">
        <v>158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23" t="s">
        <v>75</v>
      </c>
      <c r="BK170" s="199">
        <f>ROUND(I170*H170,2)</f>
        <v>0</v>
      </c>
      <c r="BL170" s="23" t="s">
        <v>165</v>
      </c>
      <c r="BM170" s="23" t="s">
        <v>348</v>
      </c>
    </row>
    <row r="171" spans="2:63" s="10" customFormat="1" ht="29.85" customHeight="1">
      <c r="B171" s="171"/>
      <c r="C171" s="172"/>
      <c r="D171" s="185" t="s">
        <v>69</v>
      </c>
      <c r="E171" s="186" t="s">
        <v>349</v>
      </c>
      <c r="F171" s="186" t="s">
        <v>350</v>
      </c>
      <c r="G171" s="172"/>
      <c r="H171" s="172"/>
      <c r="I171" s="175"/>
      <c r="J171" s="187">
        <f>BK171</f>
        <v>0</v>
      </c>
      <c r="K171" s="172"/>
      <c r="L171" s="177"/>
      <c r="M171" s="178"/>
      <c r="N171" s="179"/>
      <c r="O171" s="179"/>
      <c r="P171" s="180">
        <f>SUM(P172:P193)</f>
        <v>0</v>
      </c>
      <c r="Q171" s="179"/>
      <c r="R171" s="180">
        <f>SUM(R172:R193)</f>
        <v>0</v>
      </c>
      <c r="S171" s="179"/>
      <c r="T171" s="181">
        <f>SUM(T172:T193)</f>
        <v>0</v>
      </c>
      <c r="AR171" s="182" t="s">
        <v>75</v>
      </c>
      <c r="AT171" s="183" t="s">
        <v>69</v>
      </c>
      <c r="AU171" s="183" t="s">
        <v>75</v>
      </c>
      <c r="AY171" s="182" t="s">
        <v>158</v>
      </c>
      <c r="BK171" s="184">
        <f>SUM(BK172:BK193)</f>
        <v>0</v>
      </c>
    </row>
    <row r="172" spans="2:65" s="1" customFormat="1" ht="22.5" customHeight="1">
      <c r="B172" s="40"/>
      <c r="C172" s="188" t="s">
        <v>351</v>
      </c>
      <c r="D172" s="188" t="s">
        <v>160</v>
      </c>
      <c r="E172" s="189" t="s">
        <v>352</v>
      </c>
      <c r="F172" s="190" t="s">
        <v>353</v>
      </c>
      <c r="G172" s="191" t="s">
        <v>225</v>
      </c>
      <c r="H172" s="192">
        <v>0.877</v>
      </c>
      <c r="I172" s="193"/>
      <c r="J172" s="194">
        <f>ROUND(I172*H172,2)</f>
        <v>0</v>
      </c>
      <c r="K172" s="190" t="s">
        <v>164</v>
      </c>
      <c r="L172" s="60"/>
      <c r="M172" s="195" t="s">
        <v>21</v>
      </c>
      <c r="N172" s="196" t="s">
        <v>41</v>
      </c>
      <c r="O172" s="4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AR172" s="23" t="s">
        <v>165</v>
      </c>
      <c r="AT172" s="23" t="s">
        <v>160</v>
      </c>
      <c r="AU172" s="23" t="s">
        <v>84</v>
      </c>
      <c r="AY172" s="23" t="s">
        <v>158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23" t="s">
        <v>75</v>
      </c>
      <c r="BK172" s="199">
        <f>ROUND(I172*H172,2)</f>
        <v>0</v>
      </c>
      <c r="BL172" s="23" t="s">
        <v>165</v>
      </c>
      <c r="BM172" s="23" t="s">
        <v>354</v>
      </c>
    </row>
    <row r="173" spans="2:51" s="12" customFormat="1" ht="13.5">
      <c r="B173" s="212"/>
      <c r="C173" s="213"/>
      <c r="D173" s="214" t="s">
        <v>174</v>
      </c>
      <c r="E173" s="215" t="s">
        <v>102</v>
      </c>
      <c r="F173" s="216" t="s">
        <v>103</v>
      </c>
      <c r="G173" s="213"/>
      <c r="H173" s="217">
        <v>0.877</v>
      </c>
      <c r="I173" s="218"/>
      <c r="J173" s="213"/>
      <c r="K173" s="213"/>
      <c r="L173" s="219"/>
      <c r="M173" s="220"/>
      <c r="N173" s="221"/>
      <c r="O173" s="221"/>
      <c r="P173" s="221"/>
      <c r="Q173" s="221"/>
      <c r="R173" s="221"/>
      <c r="S173" s="221"/>
      <c r="T173" s="222"/>
      <c r="AT173" s="223" t="s">
        <v>174</v>
      </c>
      <c r="AU173" s="223" t="s">
        <v>84</v>
      </c>
      <c r="AV173" s="12" t="s">
        <v>84</v>
      </c>
      <c r="AW173" s="12" t="s">
        <v>34</v>
      </c>
      <c r="AX173" s="12" t="s">
        <v>75</v>
      </c>
      <c r="AY173" s="223" t="s">
        <v>158</v>
      </c>
    </row>
    <row r="174" spans="2:65" s="1" customFormat="1" ht="22.5" customHeight="1">
      <c r="B174" s="40"/>
      <c r="C174" s="188" t="s">
        <v>355</v>
      </c>
      <c r="D174" s="188" t="s">
        <v>160</v>
      </c>
      <c r="E174" s="189" t="s">
        <v>356</v>
      </c>
      <c r="F174" s="190" t="s">
        <v>357</v>
      </c>
      <c r="G174" s="191" t="s">
        <v>225</v>
      </c>
      <c r="H174" s="192">
        <v>7.893</v>
      </c>
      <c r="I174" s="193"/>
      <c r="J174" s="194">
        <f>ROUND(I174*H174,2)</f>
        <v>0</v>
      </c>
      <c r="K174" s="190" t="s">
        <v>164</v>
      </c>
      <c r="L174" s="60"/>
      <c r="M174" s="195" t="s">
        <v>21</v>
      </c>
      <c r="N174" s="196" t="s">
        <v>41</v>
      </c>
      <c r="O174" s="4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AR174" s="23" t="s">
        <v>165</v>
      </c>
      <c r="AT174" s="23" t="s">
        <v>160</v>
      </c>
      <c r="AU174" s="23" t="s">
        <v>84</v>
      </c>
      <c r="AY174" s="23" t="s">
        <v>158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23" t="s">
        <v>75</v>
      </c>
      <c r="BK174" s="199">
        <f>ROUND(I174*H174,2)</f>
        <v>0</v>
      </c>
      <c r="BL174" s="23" t="s">
        <v>165</v>
      </c>
      <c r="BM174" s="23" t="s">
        <v>358</v>
      </c>
    </row>
    <row r="175" spans="2:51" s="12" customFormat="1" ht="13.5">
      <c r="B175" s="212"/>
      <c r="C175" s="213"/>
      <c r="D175" s="214" t="s">
        <v>174</v>
      </c>
      <c r="E175" s="215" t="s">
        <v>21</v>
      </c>
      <c r="F175" s="216" t="s">
        <v>359</v>
      </c>
      <c r="G175" s="213"/>
      <c r="H175" s="217">
        <v>7.893</v>
      </c>
      <c r="I175" s="218"/>
      <c r="J175" s="213"/>
      <c r="K175" s="213"/>
      <c r="L175" s="219"/>
      <c r="M175" s="220"/>
      <c r="N175" s="221"/>
      <c r="O175" s="221"/>
      <c r="P175" s="221"/>
      <c r="Q175" s="221"/>
      <c r="R175" s="221"/>
      <c r="S175" s="221"/>
      <c r="T175" s="222"/>
      <c r="AT175" s="223" t="s">
        <v>174</v>
      </c>
      <c r="AU175" s="223" t="s">
        <v>84</v>
      </c>
      <c r="AV175" s="12" t="s">
        <v>84</v>
      </c>
      <c r="AW175" s="12" t="s">
        <v>34</v>
      </c>
      <c r="AX175" s="12" t="s">
        <v>75</v>
      </c>
      <c r="AY175" s="223" t="s">
        <v>158</v>
      </c>
    </row>
    <row r="176" spans="2:65" s="1" customFormat="1" ht="22.5" customHeight="1">
      <c r="B176" s="40"/>
      <c r="C176" s="188" t="s">
        <v>360</v>
      </c>
      <c r="D176" s="188" t="s">
        <v>160</v>
      </c>
      <c r="E176" s="189" t="s">
        <v>361</v>
      </c>
      <c r="F176" s="190" t="s">
        <v>362</v>
      </c>
      <c r="G176" s="191" t="s">
        <v>225</v>
      </c>
      <c r="H176" s="192">
        <v>0.877</v>
      </c>
      <c r="I176" s="193"/>
      <c r="J176" s="194">
        <f>ROUND(I176*H176,2)</f>
        <v>0</v>
      </c>
      <c r="K176" s="190" t="s">
        <v>164</v>
      </c>
      <c r="L176" s="60"/>
      <c r="M176" s="195" t="s">
        <v>21</v>
      </c>
      <c r="N176" s="196" t="s">
        <v>41</v>
      </c>
      <c r="O176" s="41"/>
      <c r="P176" s="197">
        <f>O176*H176</f>
        <v>0</v>
      </c>
      <c r="Q176" s="197">
        <v>0</v>
      </c>
      <c r="R176" s="197">
        <f>Q176*H176</f>
        <v>0</v>
      </c>
      <c r="S176" s="197">
        <v>0</v>
      </c>
      <c r="T176" s="198">
        <f>S176*H176</f>
        <v>0</v>
      </c>
      <c r="AR176" s="23" t="s">
        <v>165</v>
      </c>
      <c r="AT176" s="23" t="s">
        <v>160</v>
      </c>
      <c r="AU176" s="23" t="s">
        <v>84</v>
      </c>
      <c r="AY176" s="23" t="s">
        <v>158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23" t="s">
        <v>75</v>
      </c>
      <c r="BK176" s="199">
        <f>ROUND(I176*H176,2)</f>
        <v>0</v>
      </c>
      <c r="BL176" s="23" t="s">
        <v>165</v>
      </c>
      <c r="BM176" s="23" t="s">
        <v>363</v>
      </c>
    </row>
    <row r="177" spans="2:51" s="12" customFormat="1" ht="13.5">
      <c r="B177" s="212"/>
      <c r="C177" s="213"/>
      <c r="D177" s="214" t="s">
        <v>174</v>
      </c>
      <c r="E177" s="215" t="s">
        <v>21</v>
      </c>
      <c r="F177" s="216" t="s">
        <v>102</v>
      </c>
      <c r="G177" s="213"/>
      <c r="H177" s="217">
        <v>0.877</v>
      </c>
      <c r="I177" s="218"/>
      <c r="J177" s="213"/>
      <c r="K177" s="213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174</v>
      </c>
      <c r="AU177" s="223" t="s">
        <v>84</v>
      </c>
      <c r="AV177" s="12" t="s">
        <v>84</v>
      </c>
      <c r="AW177" s="12" t="s">
        <v>34</v>
      </c>
      <c r="AX177" s="12" t="s">
        <v>75</v>
      </c>
      <c r="AY177" s="223" t="s">
        <v>158</v>
      </c>
    </row>
    <row r="178" spans="2:65" s="1" customFormat="1" ht="22.5" customHeight="1">
      <c r="B178" s="40"/>
      <c r="C178" s="188" t="s">
        <v>364</v>
      </c>
      <c r="D178" s="188" t="s">
        <v>160</v>
      </c>
      <c r="E178" s="189" t="s">
        <v>365</v>
      </c>
      <c r="F178" s="190" t="s">
        <v>366</v>
      </c>
      <c r="G178" s="191" t="s">
        <v>225</v>
      </c>
      <c r="H178" s="192">
        <v>3.6</v>
      </c>
      <c r="I178" s="193"/>
      <c r="J178" s="194">
        <f>ROUND(I178*H178,2)</f>
        <v>0</v>
      </c>
      <c r="K178" s="190" t="s">
        <v>164</v>
      </c>
      <c r="L178" s="60"/>
      <c r="M178" s="195" t="s">
        <v>21</v>
      </c>
      <c r="N178" s="196" t="s">
        <v>41</v>
      </c>
      <c r="O178" s="4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AR178" s="23" t="s">
        <v>165</v>
      </c>
      <c r="AT178" s="23" t="s">
        <v>160</v>
      </c>
      <c r="AU178" s="23" t="s">
        <v>84</v>
      </c>
      <c r="AY178" s="23" t="s">
        <v>158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23" t="s">
        <v>75</v>
      </c>
      <c r="BK178" s="199">
        <f>ROUND(I178*H178,2)</f>
        <v>0</v>
      </c>
      <c r="BL178" s="23" t="s">
        <v>165</v>
      </c>
      <c r="BM178" s="23" t="s">
        <v>367</v>
      </c>
    </row>
    <row r="179" spans="2:51" s="12" customFormat="1" ht="13.5">
      <c r="B179" s="212"/>
      <c r="C179" s="213"/>
      <c r="D179" s="214" t="s">
        <v>174</v>
      </c>
      <c r="E179" s="215" t="s">
        <v>21</v>
      </c>
      <c r="F179" s="216" t="s">
        <v>100</v>
      </c>
      <c r="G179" s="213"/>
      <c r="H179" s="217">
        <v>3.6</v>
      </c>
      <c r="I179" s="218"/>
      <c r="J179" s="213"/>
      <c r="K179" s="213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174</v>
      </c>
      <c r="AU179" s="223" t="s">
        <v>84</v>
      </c>
      <c r="AV179" s="12" t="s">
        <v>84</v>
      </c>
      <c r="AW179" s="12" t="s">
        <v>34</v>
      </c>
      <c r="AX179" s="12" t="s">
        <v>75</v>
      </c>
      <c r="AY179" s="223" t="s">
        <v>158</v>
      </c>
    </row>
    <row r="180" spans="2:65" s="1" customFormat="1" ht="22.5" customHeight="1">
      <c r="B180" s="40"/>
      <c r="C180" s="188" t="s">
        <v>368</v>
      </c>
      <c r="D180" s="188" t="s">
        <v>160</v>
      </c>
      <c r="E180" s="189" t="s">
        <v>369</v>
      </c>
      <c r="F180" s="190" t="s">
        <v>370</v>
      </c>
      <c r="G180" s="191" t="s">
        <v>225</v>
      </c>
      <c r="H180" s="192">
        <v>32.4</v>
      </c>
      <c r="I180" s="193"/>
      <c r="J180" s="194">
        <f>ROUND(I180*H180,2)</f>
        <v>0</v>
      </c>
      <c r="K180" s="190" t="s">
        <v>164</v>
      </c>
      <c r="L180" s="60"/>
      <c r="M180" s="195" t="s">
        <v>21</v>
      </c>
      <c r="N180" s="196" t="s">
        <v>41</v>
      </c>
      <c r="O180" s="41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AR180" s="23" t="s">
        <v>165</v>
      </c>
      <c r="AT180" s="23" t="s">
        <v>160</v>
      </c>
      <c r="AU180" s="23" t="s">
        <v>84</v>
      </c>
      <c r="AY180" s="23" t="s">
        <v>158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23" t="s">
        <v>75</v>
      </c>
      <c r="BK180" s="199">
        <f>ROUND(I180*H180,2)</f>
        <v>0</v>
      </c>
      <c r="BL180" s="23" t="s">
        <v>165</v>
      </c>
      <c r="BM180" s="23" t="s">
        <v>371</v>
      </c>
    </row>
    <row r="181" spans="2:51" s="12" customFormat="1" ht="13.5">
      <c r="B181" s="212"/>
      <c r="C181" s="213"/>
      <c r="D181" s="214" t="s">
        <v>174</v>
      </c>
      <c r="E181" s="215" t="s">
        <v>21</v>
      </c>
      <c r="F181" s="216" t="s">
        <v>372</v>
      </c>
      <c r="G181" s="213"/>
      <c r="H181" s="217">
        <v>32.4</v>
      </c>
      <c r="I181" s="218"/>
      <c r="J181" s="213"/>
      <c r="K181" s="213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174</v>
      </c>
      <c r="AU181" s="223" t="s">
        <v>84</v>
      </c>
      <c r="AV181" s="12" t="s">
        <v>84</v>
      </c>
      <c r="AW181" s="12" t="s">
        <v>34</v>
      </c>
      <c r="AX181" s="12" t="s">
        <v>75</v>
      </c>
      <c r="AY181" s="223" t="s">
        <v>158</v>
      </c>
    </row>
    <row r="182" spans="2:65" s="1" customFormat="1" ht="22.5" customHeight="1">
      <c r="B182" s="40"/>
      <c r="C182" s="188" t="s">
        <v>373</v>
      </c>
      <c r="D182" s="188" t="s">
        <v>160</v>
      </c>
      <c r="E182" s="189" t="s">
        <v>374</v>
      </c>
      <c r="F182" s="190" t="s">
        <v>375</v>
      </c>
      <c r="G182" s="191" t="s">
        <v>225</v>
      </c>
      <c r="H182" s="192">
        <v>0.969</v>
      </c>
      <c r="I182" s="193"/>
      <c r="J182" s="194">
        <f>ROUND(I182*H182,2)</f>
        <v>0</v>
      </c>
      <c r="K182" s="190" t="s">
        <v>164</v>
      </c>
      <c r="L182" s="60"/>
      <c r="M182" s="195" t="s">
        <v>21</v>
      </c>
      <c r="N182" s="196" t="s">
        <v>41</v>
      </c>
      <c r="O182" s="41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AR182" s="23" t="s">
        <v>165</v>
      </c>
      <c r="AT182" s="23" t="s">
        <v>160</v>
      </c>
      <c r="AU182" s="23" t="s">
        <v>84</v>
      </c>
      <c r="AY182" s="23" t="s">
        <v>158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23" t="s">
        <v>75</v>
      </c>
      <c r="BK182" s="199">
        <f>ROUND(I182*H182,2)</f>
        <v>0</v>
      </c>
      <c r="BL182" s="23" t="s">
        <v>165</v>
      </c>
      <c r="BM182" s="23" t="s">
        <v>376</v>
      </c>
    </row>
    <row r="183" spans="2:51" s="12" customFormat="1" ht="13.5">
      <c r="B183" s="212"/>
      <c r="C183" s="213"/>
      <c r="D183" s="214" t="s">
        <v>174</v>
      </c>
      <c r="E183" s="215" t="s">
        <v>21</v>
      </c>
      <c r="F183" s="216" t="s">
        <v>377</v>
      </c>
      <c r="G183" s="213"/>
      <c r="H183" s="217">
        <v>0.969</v>
      </c>
      <c r="I183" s="218"/>
      <c r="J183" s="213"/>
      <c r="K183" s="213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174</v>
      </c>
      <c r="AU183" s="223" t="s">
        <v>84</v>
      </c>
      <c r="AV183" s="12" t="s">
        <v>84</v>
      </c>
      <c r="AW183" s="12" t="s">
        <v>34</v>
      </c>
      <c r="AX183" s="12" t="s">
        <v>75</v>
      </c>
      <c r="AY183" s="223" t="s">
        <v>158</v>
      </c>
    </row>
    <row r="184" spans="2:65" s="1" customFormat="1" ht="22.5" customHeight="1">
      <c r="B184" s="40"/>
      <c r="C184" s="188" t="s">
        <v>378</v>
      </c>
      <c r="D184" s="188" t="s">
        <v>160</v>
      </c>
      <c r="E184" s="189" t="s">
        <v>379</v>
      </c>
      <c r="F184" s="190" t="s">
        <v>380</v>
      </c>
      <c r="G184" s="191" t="s">
        <v>225</v>
      </c>
      <c r="H184" s="192">
        <v>8.721</v>
      </c>
      <c r="I184" s="193"/>
      <c r="J184" s="194">
        <f>ROUND(I184*H184,2)</f>
        <v>0</v>
      </c>
      <c r="K184" s="190" t="s">
        <v>164</v>
      </c>
      <c r="L184" s="60"/>
      <c r="M184" s="195" t="s">
        <v>21</v>
      </c>
      <c r="N184" s="196" t="s">
        <v>41</v>
      </c>
      <c r="O184" s="41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AR184" s="23" t="s">
        <v>165</v>
      </c>
      <c r="AT184" s="23" t="s">
        <v>160</v>
      </c>
      <c r="AU184" s="23" t="s">
        <v>84</v>
      </c>
      <c r="AY184" s="23" t="s">
        <v>158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23" t="s">
        <v>75</v>
      </c>
      <c r="BK184" s="199">
        <f>ROUND(I184*H184,2)</f>
        <v>0</v>
      </c>
      <c r="BL184" s="23" t="s">
        <v>165</v>
      </c>
      <c r="BM184" s="23" t="s">
        <v>381</v>
      </c>
    </row>
    <row r="185" spans="2:51" s="12" customFormat="1" ht="13.5">
      <c r="B185" s="212"/>
      <c r="C185" s="213"/>
      <c r="D185" s="214" t="s">
        <v>174</v>
      </c>
      <c r="E185" s="215" t="s">
        <v>21</v>
      </c>
      <c r="F185" s="216" t="s">
        <v>382</v>
      </c>
      <c r="G185" s="213"/>
      <c r="H185" s="217">
        <v>8.721</v>
      </c>
      <c r="I185" s="218"/>
      <c r="J185" s="213"/>
      <c r="K185" s="213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174</v>
      </c>
      <c r="AU185" s="223" t="s">
        <v>84</v>
      </c>
      <c r="AV185" s="12" t="s">
        <v>84</v>
      </c>
      <c r="AW185" s="12" t="s">
        <v>34</v>
      </c>
      <c r="AX185" s="12" t="s">
        <v>75</v>
      </c>
      <c r="AY185" s="223" t="s">
        <v>158</v>
      </c>
    </row>
    <row r="186" spans="2:65" s="1" customFormat="1" ht="22.5" customHeight="1">
      <c r="B186" s="40"/>
      <c r="C186" s="188" t="s">
        <v>383</v>
      </c>
      <c r="D186" s="188" t="s">
        <v>160</v>
      </c>
      <c r="E186" s="189" t="s">
        <v>384</v>
      </c>
      <c r="F186" s="190" t="s">
        <v>385</v>
      </c>
      <c r="G186" s="191" t="s">
        <v>225</v>
      </c>
      <c r="H186" s="192">
        <v>4.569</v>
      </c>
      <c r="I186" s="193"/>
      <c r="J186" s="194">
        <f>ROUND(I186*H186,2)</f>
        <v>0</v>
      </c>
      <c r="K186" s="190" t="s">
        <v>164</v>
      </c>
      <c r="L186" s="60"/>
      <c r="M186" s="195" t="s">
        <v>21</v>
      </c>
      <c r="N186" s="196" t="s">
        <v>41</v>
      </c>
      <c r="O186" s="4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AR186" s="23" t="s">
        <v>165</v>
      </c>
      <c r="AT186" s="23" t="s">
        <v>160</v>
      </c>
      <c r="AU186" s="23" t="s">
        <v>84</v>
      </c>
      <c r="AY186" s="23" t="s">
        <v>158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23" t="s">
        <v>75</v>
      </c>
      <c r="BK186" s="199">
        <f>ROUND(I186*H186,2)</f>
        <v>0</v>
      </c>
      <c r="BL186" s="23" t="s">
        <v>165</v>
      </c>
      <c r="BM186" s="23" t="s">
        <v>386</v>
      </c>
    </row>
    <row r="187" spans="2:51" s="12" customFormat="1" ht="13.5">
      <c r="B187" s="212"/>
      <c r="C187" s="213"/>
      <c r="D187" s="214" t="s">
        <v>174</v>
      </c>
      <c r="E187" s="215" t="s">
        <v>21</v>
      </c>
      <c r="F187" s="216" t="s">
        <v>387</v>
      </c>
      <c r="G187" s="213"/>
      <c r="H187" s="217">
        <v>4.569</v>
      </c>
      <c r="I187" s="218"/>
      <c r="J187" s="213"/>
      <c r="K187" s="213"/>
      <c r="L187" s="219"/>
      <c r="M187" s="220"/>
      <c r="N187" s="221"/>
      <c r="O187" s="221"/>
      <c r="P187" s="221"/>
      <c r="Q187" s="221"/>
      <c r="R187" s="221"/>
      <c r="S187" s="221"/>
      <c r="T187" s="222"/>
      <c r="AT187" s="223" t="s">
        <v>174</v>
      </c>
      <c r="AU187" s="223" t="s">
        <v>84</v>
      </c>
      <c r="AV187" s="12" t="s">
        <v>84</v>
      </c>
      <c r="AW187" s="12" t="s">
        <v>34</v>
      </c>
      <c r="AX187" s="12" t="s">
        <v>75</v>
      </c>
      <c r="AY187" s="223" t="s">
        <v>158</v>
      </c>
    </row>
    <row r="188" spans="2:65" s="1" customFormat="1" ht="22.5" customHeight="1">
      <c r="B188" s="40"/>
      <c r="C188" s="188" t="s">
        <v>388</v>
      </c>
      <c r="D188" s="188" t="s">
        <v>160</v>
      </c>
      <c r="E188" s="189" t="s">
        <v>389</v>
      </c>
      <c r="F188" s="190" t="s">
        <v>390</v>
      </c>
      <c r="G188" s="191" t="s">
        <v>225</v>
      </c>
      <c r="H188" s="192">
        <v>0.713</v>
      </c>
      <c r="I188" s="193"/>
      <c r="J188" s="194">
        <f>ROUND(I188*H188,2)</f>
        <v>0</v>
      </c>
      <c r="K188" s="190" t="s">
        <v>164</v>
      </c>
      <c r="L188" s="60"/>
      <c r="M188" s="195" t="s">
        <v>21</v>
      </c>
      <c r="N188" s="196" t="s">
        <v>41</v>
      </c>
      <c r="O188" s="41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AR188" s="23" t="s">
        <v>165</v>
      </c>
      <c r="AT188" s="23" t="s">
        <v>160</v>
      </c>
      <c r="AU188" s="23" t="s">
        <v>84</v>
      </c>
      <c r="AY188" s="23" t="s">
        <v>158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23" t="s">
        <v>75</v>
      </c>
      <c r="BK188" s="199">
        <f>ROUND(I188*H188,2)</f>
        <v>0</v>
      </c>
      <c r="BL188" s="23" t="s">
        <v>165</v>
      </c>
      <c r="BM188" s="23" t="s">
        <v>391</v>
      </c>
    </row>
    <row r="189" spans="2:51" s="12" customFormat="1" ht="13.5">
      <c r="B189" s="212"/>
      <c r="C189" s="213"/>
      <c r="D189" s="214" t="s">
        <v>174</v>
      </c>
      <c r="E189" s="215" t="s">
        <v>98</v>
      </c>
      <c r="F189" s="216" t="s">
        <v>392</v>
      </c>
      <c r="G189" s="213"/>
      <c r="H189" s="217">
        <v>0.713</v>
      </c>
      <c r="I189" s="218"/>
      <c r="J189" s="213"/>
      <c r="K189" s="213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174</v>
      </c>
      <c r="AU189" s="223" t="s">
        <v>84</v>
      </c>
      <c r="AV189" s="12" t="s">
        <v>84</v>
      </c>
      <c r="AW189" s="12" t="s">
        <v>34</v>
      </c>
      <c r="AX189" s="12" t="s">
        <v>75</v>
      </c>
      <c r="AY189" s="223" t="s">
        <v>158</v>
      </c>
    </row>
    <row r="190" spans="2:65" s="1" customFormat="1" ht="22.5" customHeight="1">
      <c r="B190" s="40"/>
      <c r="C190" s="188" t="s">
        <v>393</v>
      </c>
      <c r="D190" s="188" t="s">
        <v>160</v>
      </c>
      <c r="E190" s="189" t="s">
        <v>394</v>
      </c>
      <c r="F190" s="190" t="s">
        <v>395</v>
      </c>
      <c r="G190" s="191" t="s">
        <v>225</v>
      </c>
      <c r="H190" s="192">
        <v>0.256</v>
      </c>
      <c r="I190" s="193"/>
      <c r="J190" s="194">
        <f>ROUND(I190*H190,2)</f>
        <v>0</v>
      </c>
      <c r="K190" s="190" t="s">
        <v>164</v>
      </c>
      <c r="L190" s="60"/>
      <c r="M190" s="195" t="s">
        <v>21</v>
      </c>
      <c r="N190" s="196" t="s">
        <v>41</v>
      </c>
      <c r="O190" s="41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AR190" s="23" t="s">
        <v>165</v>
      </c>
      <c r="AT190" s="23" t="s">
        <v>160</v>
      </c>
      <c r="AU190" s="23" t="s">
        <v>84</v>
      </c>
      <c r="AY190" s="23" t="s">
        <v>158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23" t="s">
        <v>75</v>
      </c>
      <c r="BK190" s="199">
        <f>ROUND(I190*H190,2)</f>
        <v>0</v>
      </c>
      <c r="BL190" s="23" t="s">
        <v>165</v>
      </c>
      <c r="BM190" s="23" t="s">
        <v>396</v>
      </c>
    </row>
    <row r="191" spans="2:51" s="12" customFormat="1" ht="13.5">
      <c r="B191" s="212"/>
      <c r="C191" s="213"/>
      <c r="D191" s="214" t="s">
        <v>174</v>
      </c>
      <c r="E191" s="215" t="s">
        <v>104</v>
      </c>
      <c r="F191" s="216" t="s">
        <v>105</v>
      </c>
      <c r="G191" s="213"/>
      <c r="H191" s="217">
        <v>0.256</v>
      </c>
      <c r="I191" s="218"/>
      <c r="J191" s="213"/>
      <c r="K191" s="213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174</v>
      </c>
      <c r="AU191" s="223" t="s">
        <v>84</v>
      </c>
      <c r="AV191" s="12" t="s">
        <v>84</v>
      </c>
      <c r="AW191" s="12" t="s">
        <v>34</v>
      </c>
      <c r="AX191" s="12" t="s">
        <v>75</v>
      </c>
      <c r="AY191" s="223" t="s">
        <v>158</v>
      </c>
    </row>
    <row r="192" spans="2:65" s="1" customFormat="1" ht="22.5" customHeight="1">
      <c r="B192" s="40"/>
      <c r="C192" s="188" t="s">
        <v>397</v>
      </c>
      <c r="D192" s="188" t="s">
        <v>160</v>
      </c>
      <c r="E192" s="189" t="s">
        <v>398</v>
      </c>
      <c r="F192" s="190" t="s">
        <v>399</v>
      </c>
      <c r="G192" s="191" t="s">
        <v>225</v>
      </c>
      <c r="H192" s="192">
        <v>3.6</v>
      </c>
      <c r="I192" s="193"/>
      <c r="J192" s="194">
        <f>ROUND(I192*H192,2)</f>
        <v>0</v>
      </c>
      <c r="K192" s="190" t="s">
        <v>164</v>
      </c>
      <c r="L192" s="60"/>
      <c r="M192" s="195" t="s">
        <v>21</v>
      </c>
      <c r="N192" s="196" t="s">
        <v>41</v>
      </c>
      <c r="O192" s="41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AR192" s="23" t="s">
        <v>165</v>
      </c>
      <c r="AT192" s="23" t="s">
        <v>160</v>
      </c>
      <c r="AU192" s="23" t="s">
        <v>84</v>
      </c>
      <c r="AY192" s="23" t="s">
        <v>158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23" t="s">
        <v>75</v>
      </c>
      <c r="BK192" s="199">
        <f>ROUND(I192*H192,2)</f>
        <v>0</v>
      </c>
      <c r="BL192" s="23" t="s">
        <v>165</v>
      </c>
      <c r="BM192" s="23" t="s">
        <v>400</v>
      </c>
    </row>
    <row r="193" spans="2:51" s="12" customFormat="1" ht="13.5">
      <c r="B193" s="212"/>
      <c r="C193" s="213"/>
      <c r="D193" s="202" t="s">
        <v>174</v>
      </c>
      <c r="E193" s="236" t="s">
        <v>100</v>
      </c>
      <c r="F193" s="234" t="s">
        <v>401</v>
      </c>
      <c r="G193" s="213"/>
      <c r="H193" s="235">
        <v>3.6</v>
      </c>
      <c r="I193" s="218"/>
      <c r="J193" s="213"/>
      <c r="K193" s="213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174</v>
      </c>
      <c r="AU193" s="223" t="s">
        <v>84</v>
      </c>
      <c r="AV193" s="12" t="s">
        <v>84</v>
      </c>
      <c r="AW193" s="12" t="s">
        <v>34</v>
      </c>
      <c r="AX193" s="12" t="s">
        <v>75</v>
      </c>
      <c r="AY193" s="223" t="s">
        <v>158</v>
      </c>
    </row>
    <row r="194" spans="2:63" s="10" customFormat="1" ht="29.85" customHeight="1">
      <c r="B194" s="171"/>
      <c r="C194" s="172"/>
      <c r="D194" s="185" t="s">
        <v>69</v>
      </c>
      <c r="E194" s="186" t="s">
        <v>402</v>
      </c>
      <c r="F194" s="186" t="s">
        <v>403</v>
      </c>
      <c r="G194" s="172"/>
      <c r="H194" s="172"/>
      <c r="I194" s="175"/>
      <c r="J194" s="187">
        <f>BK194</f>
        <v>0</v>
      </c>
      <c r="K194" s="172"/>
      <c r="L194" s="177"/>
      <c r="M194" s="178"/>
      <c r="N194" s="179"/>
      <c r="O194" s="179"/>
      <c r="P194" s="180">
        <f>P195</f>
        <v>0</v>
      </c>
      <c r="Q194" s="179"/>
      <c r="R194" s="180">
        <f>R195</f>
        <v>0</v>
      </c>
      <c r="S194" s="179"/>
      <c r="T194" s="181">
        <f>T195</f>
        <v>0</v>
      </c>
      <c r="AR194" s="182" t="s">
        <v>75</v>
      </c>
      <c r="AT194" s="183" t="s">
        <v>69</v>
      </c>
      <c r="AU194" s="183" t="s">
        <v>75</v>
      </c>
      <c r="AY194" s="182" t="s">
        <v>158</v>
      </c>
      <c r="BK194" s="184">
        <f>BK195</f>
        <v>0</v>
      </c>
    </row>
    <row r="195" spans="2:65" s="1" customFormat="1" ht="22.5" customHeight="1">
      <c r="B195" s="40"/>
      <c r="C195" s="188" t="s">
        <v>404</v>
      </c>
      <c r="D195" s="188" t="s">
        <v>160</v>
      </c>
      <c r="E195" s="189" t="s">
        <v>405</v>
      </c>
      <c r="F195" s="190" t="s">
        <v>406</v>
      </c>
      <c r="G195" s="191" t="s">
        <v>225</v>
      </c>
      <c r="H195" s="192">
        <v>30.681</v>
      </c>
      <c r="I195" s="193"/>
      <c r="J195" s="194">
        <f>ROUND(I195*H195,2)</f>
        <v>0</v>
      </c>
      <c r="K195" s="190" t="s">
        <v>164</v>
      </c>
      <c r="L195" s="60"/>
      <c r="M195" s="195" t="s">
        <v>21</v>
      </c>
      <c r="N195" s="196" t="s">
        <v>41</v>
      </c>
      <c r="O195" s="41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AR195" s="23" t="s">
        <v>165</v>
      </c>
      <c r="AT195" s="23" t="s">
        <v>160</v>
      </c>
      <c r="AU195" s="23" t="s">
        <v>84</v>
      </c>
      <c r="AY195" s="23" t="s">
        <v>158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23" t="s">
        <v>75</v>
      </c>
      <c r="BK195" s="199">
        <f>ROUND(I195*H195,2)</f>
        <v>0</v>
      </c>
      <c r="BL195" s="23" t="s">
        <v>165</v>
      </c>
      <c r="BM195" s="23" t="s">
        <v>407</v>
      </c>
    </row>
    <row r="196" spans="2:63" s="10" customFormat="1" ht="37.35" customHeight="1">
      <c r="B196" s="171"/>
      <c r="C196" s="172"/>
      <c r="D196" s="173" t="s">
        <v>69</v>
      </c>
      <c r="E196" s="174" t="s">
        <v>408</v>
      </c>
      <c r="F196" s="174" t="s">
        <v>409</v>
      </c>
      <c r="G196" s="172"/>
      <c r="H196" s="172"/>
      <c r="I196" s="175"/>
      <c r="J196" s="176">
        <f>BK196</f>
        <v>0</v>
      </c>
      <c r="K196" s="172"/>
      <c r="L196" s="177"/>
      <c r="M196" s="178"/>
      <c r="N196" s="179"/>
      <c r="O196" s="179"/>
      <c r="P196" s="180">
        <f>P197+P229+P239+P250+P255</f>
        <v>0</v>
      </c>
      <c r="Q196" s="179"/>
      <c r="R196" s="180">
        <f>R197+R229+R239+R250+R255</f>
        <v>0.9547043000000002</v>
      </c>
      <c r="S196" s="179"/>
      <c r="T196" s="181">
        <f>T197+T229+T239+T250+T255</f>
        <v>0.15557756</v>
      </c>
      <c r="AR196" s="182" t="s">
        <v>84</v>
      </c>
      <c r="AT196" s="183" t="s">
        <v>69</v>
      </c>
      <c r="AU196" s="183" t="s">
        <v>70</v>
      </c>
      <c r="AY196" s="182" t="s">
        <v>158</v>
      </c>
      <c r="BK196" s="184">
        <f>BK197+BK229+BK239+BK250+BK255</f>
        <v>0</v>
      </c>
    </row>
    <row r="197" spans="2:63" s="10" customFormat="1" ht="19.9" customHeight="1">
      <c r="B197" s="171"/>
      <c r="C197" s="172"/>
      <c r="D197" s="185" t="s">
        <v>69</v>
      </c>
      <c r="E197" s="186" t="s">
        <v>410</v>
      </c>
      <c r="F197" s="186" t="s">
        <v>411</v>
      </c>
      <c r="G197" s="172"/>
      <c r="H197" s="172"/>
      <c r="I197" s="175"/>
      <c r="J197" s="187">
        <f>BK197</f>
        <v>0</v>
      </c>
      <c r="K197" s="172"/>
      <c r="L197" s="177"/>
      <c r="M197" s="178"/>
      <c r="N197" s="179"/>
      <c r="O197" s="179"/>
      <c r="P197" s="180">
        <f>SUM(P198:P228)</f>
        <v>0</v>
      </c>
      <c r="Q197" s="179"/>
      <c r="R197" s="180">
        <f>SUM(R198:R228)</f>
        <v>0.6080275900000001</v>
      </c>
      <c r="S197" s="179"/>
      <c r="T197" s="181">
        <f>SUM(T198:T228)</f>
        <v>0</v>
      </c>
      <c r="AR197" s="182" t="s">
        <v>84</v>
      </c>
      <c r="AT197" s="183" t="s">
        <v>69</v>
      </c>
      <c r="AU197" s="183" t="s">
        <v>75</v>
      </c>
      <c r="AY197" s="182" t="s">
        <v>158</v>
      </c>
      <c r="BK197" s="184">
        <f>SUM(BK198:BK228)</f>
        <v>0</v>
      </c>
    </row>
    <row r="198" spans="2:65" s="1" customFormat="1" ht="22.5" customHeight="1">
      <c r="B198" s="40"/>
      <c r="C198" s="188" t="s">
        <v>412</v>
      </c>
      <c r="D198" s="188" t="s">
        <v>160</v>
      </c>
      <c r="E198" s="189" t="s">
        <v>413</v>
      </c>
      <c r="F198" s="190" t="s">
        <v>414</v>
      </c>
      <c r="G198" s="191" t="s">
        <v>191</v>
      </c>
      <c r="H198" s="192">
        <v>0.814</v>
      </c>
      <c r="I198" s="193"/>
      <c r="J198" s="194">
        <f>ROUND(I198*H198,2)</f>
        <v>0</v>
      </c>
      <c r="K198" s="190" t="s">
        <v>164</v>
      </c>
      <c r="L198" s="60"/>
      <c r="M198" s="195" t="s">
        <v>21</v>
      </c>
      <c r="N198" s="196" t="s">
        <v>41</v>
      </c>
      <c r="O198" s="4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AR198" s="23" t="s">
        <v>238</v>
      </c>
      <c r="AT198" s="23" t="s">
        <v>160</v>
      </c>
      <c r="AU198" s="23" t="s">
        <v>84</v>
      </c>
      <c r="AY198" s="23" t="s">
        <v>158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23" t="s">
        <v>75</v>
      </c>
      <c r="BK198" s="199">
        <f>ROUND(I198*H198,2)</f>
        <v>0</v>
      </c>
      <c r="BL198" s="23" t="s">
        <v>238</v>
      </c>
      <c r="BM198" s="23" t="s">
        <v>415</v>
      </c>
    </row>
    <row r="199" spans="2:51" s="12" customFormat="1" ht="13.5">
      <c r="B199" s="212"/>
      <c r="C199" s="213"/>
      <c r="D199" s="214" t="s">
        <v>174</v>
      </c>
      <c r="E199" s="215" t="s">
        <v>21</v>
      </c>
      <c r="F199" s="216" t="s">
        <v>416</v>
      </c>
      <c r="G199" s="213"/>
      <c r="H199" s="217">
        <v>0.814</v>
      </c>
      <c r="I199" s="218"/>
      <c r="J199" s="213"/>
      <c r="K199" s="213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174</v>
      </c>
      <c r="AU199" s="223" t="s">
        <v>84</v>
      </c>
      <c r="AV199" s="12" t="s">
        <v>84</v>
      </c>
      <c r="AW199" s="12" t="s">
        <v>34</v>
      </c>
      <c r="AX199" s="12" t="s">
        <v>75</v>
      </c>
      <c r="AY199" s="223" t="s">
        <v>158</v>
      </c>
    </row>
    <row r="200" spans="2:65" s="1" customFormat="1" ht="31.5" customHeight="1">
      <c r="B200" s="40"/>
      <c r="C200" s="188" t="s">
        <v>417</v>
      </c>
      <c r="D200" s="188" t="s">
        <v>160</v>
      </c>
      <c r="E200" s="189" t="s">
        <v>418</v>
      </c>
      <c r="F200" s="190" t="s">
        <v>419</v>
      </c>
      <c r="G200" s="191" t="s">
        <v>191</v>
      </c>
      <c r="H200" s="192">
        <v>1.22</v>
      </c>
      <c r="I200" s="193"/>
      <c r="J200" s="194">
        <f>ROUND(I200*H200,2)</f>
        <v>0</v>
      </c>
      <c r="K200" s="190" t="s">
        <v>164</v>
      </c>
      <c r="L200" s="60"/>
      <c r="M200" s="195" t="s">
        <v>21</v>
      </c>
      <c r="N200" s="196" t="s">
        <v>41</v>
      </c>
      <c r="O200" s="41"/>
      <c r="P200" s="197">
        <f>O200*H200</f>
        <v>0</v>
      </c>
      <c r="Q200" s="197">
        <v>0.00189</v>
      </c>
      <c r="R200" s="197">
        <f>Q200*H200</f>
        <v>0.0023057999999999998</v>
      </c>
      <c r="S200" s="197">
        <v>0</v>
      </c>
      <c r="T200" s="198">
        <f>S200*H200</f>
        <v>0</v>
      </c>
      <c r="AR200" s="23" t="s">
        <v>238</v>
      </c>
      <c r="AT200" s="23" t="s">
        <v>160</v>
      </c>
      <c r="AU200" s="23" t="s">
        <v>84</v>
      </c>
      <c r="AY200" s="23" t="s">
        <v>158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23" t="s">
        <v>75</v>
      </c>
      <c r="BK200" s="199">
        <f>ROUND(I200*H200,2)</f>
        <v>0</v>
      </c>
      <c r="BL200" s="23" t="s">
        <v>238</v>
      </c>
      <c r="BM200" s="23" t="s">
        <v>420</v>
      </c>
    </row>
    <row r="201" spans="2:51" s="12" customFormat="1" ht="13.5">
      <c r="B201" s="212"/>
      <c r="C201" s="213"/>
      <c r="D201" s="214" t="s">
        <v>174</v>
      </c>
      <c r="E201" s="215" t="s">
        <v>21</v>
      </c>
      <c r="F201" s="216" t="s">
        <v>421</v>
      </c>
      <c r="G201" s="213"/>
      <c r="H201" s="217">
        <v>1.22</v>
      </c>
      <c r="I201" s="218"/>
      <c r="J201" s="213"/>
      <c r="K201" s="213"/>
      <c r="L201" s="219"/>
      <c r="M201" s="220"/>
      <c r="N201" s="221"/>
      <c r="O201" s="221"/>
      <c r="P201" s="221"/>
      <c r="Q201" s="221"/>
      <c r="R201" s="221"/>
      <c r="S201" s="221"/>
      <c r="T201" s="222"/>
      <c r="AT201" s="223" t="s">
        <v>174</v>
      </c>
      <c r="AU201" s="223" t="s">
        <v>84</v>
      </c>
      <c r="AV201" s="12" t="s">
        <v>84</v>
      </c>
      <c r="AW201" s="12" t="s">
        <v>34</v>
      </c>
      <c r="AX201" s="12" t="s">
        <v>75</v>
      </c>
      <c r="AY201" s="223" t="s">
        <v>158</v>
      </c>
    </row>
    <row r="202" spans="2:65" s="1" customFormat="1" ht="31.5" customHeight="1">
      <c r="B202" s="40"/>
      <c r="C202" s="188" t="s">
        <v>422</v>
      </c>
      <c r="D202" s="188" t="s">
        <v>160</v>
      </c>
      <c r="E202" s="189" t="s">
        <v>423</v>
      </c>
      <c r="F202" s="190" t="s">
        <v>424</v>
      </c>
      <c r="G202" s="191" t="s">
        <v>303</v>
      </c>
      <c r="H202" s="192">
        <v>14.48</v>
      </c>
      <c r="I202" s="193"/>
      <c r="J202" s="194">
        <f>ROUND(I202*H202,2)</f>
        <v>0</v>
      </c>
      <c r="K202" s="190" t="s">
        <v>164</v>
      </c>
      <c r="L202" s="60"/>
      <c r="M202" s="195" t="s">
        <v>21</v>
      </c>
      <c r="N202" s="196" t="s">
        <v>41</v>
      </c>
      <c r="O202" s="41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AR202" s="23" t="s">
        <v>238</v>
      </c>
      <c r="AT202" s="23" t="s">
        <v>160</v>
      </c>
      <c r="AU202" s="23" t="s">
        <v>84</v>
      </c>
      <c r="AY202" s="23" t="s">
        <v>158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23" t="s">
        <v>75</v>
      </c>
      <c r="BK202" s="199">
        <f>ROUND(I202*H202,2)</f>
        <v>0</v>
      </c>
      <c r="BL202" s="23" t="s">
        <v>238</v>
      </c>
      <c r="BM202" s="23" t="s">
        <v>425</v>
      </c>
    </row>
    <row r="203" spans="2:51" s="11" customFormat="1" ht="13.5">
      <c r="B203" s="200"/>
      <c r="C203" s="201"/>
      <c r="D203" s="202" t="s">
        <v>174</v>
      </c>
      <c r="E203" s="203" t="s">
        <v>21</v>
      </c>
      <c r="F203" s="204" t="s">
        <v>426</v>
      </c>
      <c r="G203" s="201"/>
      <c r="H203" s="205" t="s">
        <v>21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174</v>
      </c>
      <c r="AU203" s="211" t="s">
        <v>84</v>
      </c>
      <c r="AV203" s="11" t="s">
        <v>75</v>
      </c>
      <c r="AW203" s="11" t="s">
        <v>34</v>
      </c>
      <c r="AX203" s="11" t="s">
        <v>70</v>
      </c>
      <c r="AY203" s="211" t="s">
        <v>158</v>
      </c>
    </row>
    <row r="204" spans="2:51" s="12" customFormat="1" ht="13.5">
      <c r="B204" s="212"/>
      <c r="C204" s="213"/>
      <c r="D204" s="214" t="s">
        <v>174</v>
      </c>
      <c r="E204" s="215" t="s">
        <v>110</v>
      </c>
      <c r="F204" s="216" t="s">
        <v>427</v>
      </c>
      <c r="G204" s="213"/>
      <c r="H204" s="217">
        <v>14.48</v>
      </c>
      <c r="I204" s="218"/>
      <c r="J204" s="213"/>
      <c r="K204" s="213"/>
      <c r="L204" s="219"/>
      <c r="M204" s="220"/>
      <c r="N204" s="221"/>
      <c r="O204" s="221"/>
      <c r="P204" s="221"/>
      <c r="Q204" s="221"/>
      <c r="R204" s="221"/>
      <c r="S204" s="221"/>
      <c r="T204" s="222"/>
      <c r="AT204" s="223" t="s">
        <v>174</v>
      </c>
      <c r="AU204" s="223" t="s">
        <v>84</v>
      </c>
      <c r="AV204" s="12" t="s">
        <v>84</v>
      </c>
      <c r="AW204" s="12" t="s">
        <v>34</v>
      </c>
      <c r="AX204" s="12" t="s">
        <v>75</v>
      </c>
      <c r="AY204" s="223" t="s">
        <v>158</v>
      </c>
    </row>
    <row r="205" spans="2:65" s="1" customFormat="1" ht="22.5" customHeight="1">
      <c r="B205" s="40"/>
      <c r="C205" s="224" t="s">
        <v>428</v>
      </c>
      <c r="D205" s="224" t="s">
        <v>233</v>
      </c>
      <c r="E205" s="225" t="s">
        <v>429</v>
      </c>
      <c r="F205" s="226" t="s">
        <v>430</v>
      </c>
      <c r="G205" s="227" t="s">
        <v>191</v>
      </c>
      <c r="H205" s="228">
        <v>0.116</v>
      </c>
      <c r="I205" s="229"/>
      <c r="J205" s="230">
        <f>ROUND(I205*H205,2)</f>
        <v>0</v>
      </c>
      <c r="K205" s="226" t="s">
        <v>164</v>
      </c>
      <c r="L205" s="231"/>
      <c r="M205" s="232" t="s">
        <v>21</v>
      </c>
      <c r="N205" s="233" t="s">
        <v>41</v>
      </c>
      <c r="O205" s="41"/>
      <c r="P205" s="197">
        <f>O205*H205</f>
        <v>0</v>
      </c>
      <c r="Q205" s="197">
        <v>0.55</v>
      </c>
      <c r="R205" s="197">
        <f>Q205*H205</f>
        <v>0.06380000000000001</v>
      </c>
      <c r="S205" s="197">
        <v>0</v>
      </c>
      <c r="T205" s="198">
        <f>S205*H205</f>
        <v>0</v>
      </c>
      <c r="AR205" s="23" t="s">
        <v>319</v>
      </c>
      <c r="AT205" s="23" t="s">
        <v>233</v>
      </c>
      <c r="AU205" s="23" t="s">
        <v>84</v>
      </c>
      <c r="AY205" s="23" t="s">
        <v>158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23" t="s">
        <v>75</v>
      </c>
      <c r="BK205" s="199">
        <f>ROUND(I205*H205,2)</f>
        <v>0</v>
      </c>
      <c r="BL205" s="23" t="s">
        <v>238</v>
      </c>
      <c r="BM205" s="23" t="s">
        <v>431</v>
      </c>
    </row>
    <row r="206" spans="2:51" s="12" customFormat="1" ht="13.5">
      <c r="B206" s="212"/>
      <c r="C206" s="213"/>
      <c r="D206" s="214" t="s">
        <v>174</v>
      </c>
      <c r="E206" s="215" t="s">
        <v>85</v>
      </c>
      <c r="F206" s="216" t="s">
        <v>432</v>
      </c>
      <c r="G206" s="213"/>
      <c r="H206" s="217">
        <v>0.116</v>
      </c>
      <c r="I206" s="218"/>
      <c r="J206" s="213"/>
      <c r="K206" s="213"/>
      <c r="L206" s="219"/>
      <c r="M206" s="220"/>
      <c r="N206" s="221"/>
      <c r="O206" s="221"/>
      <c r="P206" s="221"/>
      <c r="Q206" s="221"/>
      <c r="R206" s="221"/>
      <c r="S206" s="221"/>
      <c r="T206" s="222"/>
      <c r="AT206" s="223" t="s">
        <v>174</v>
      </c>
      <c r="AU206" s="223" t="s">
        <v>84</v>
      </c>
      <c r="AV206" s="12" t="s">
        <v>84</v>
      </c>
      <c r="AW206" s="12" t="s">
        <v>34</v>
      </c>
      <c r="AX206" s="12" t="s">
        <v>75</v>
      </c>
      <c r="AY206" s="223" t="s">
        <v>158</v>
      </c>
    </row>
    <row r="207" spans="2:65" s="1" customFormat="1" ht="31.5" customHeight="1">
      <c r="B207" s="40"/>
      <c r="C207" s="188" t="s">
        <v>433</v>
      </c>
      <c r="D207" s="188" t="s">
        <v>160</v>
      </c>
      <c r="E207" s="189" t="s">
        <v>434</v>
      </c>
      <c r="F207" s="190" t="s">
        <v>435</v>
      </c>
      <c r="G207" s="191" t="s">
        <v>303</v>
      </c>
      <c r="H207" s="192">
        <v>6.4</v>
      </c>
      <c r="I207" s="193"/>
      <c r="J207" s="194">
        <f>ROUND(I207*H207,2)</f>
        <v>0</v>
      </c>
      <c r="K207" s="190" t="s">
        <v>164</v>
      </c>
      <c r="L207" s="60"/>
      <c r="M207" s="195" t="s">
        <v>21</v>
      </c>
      <c r="N207" s="196" t="s">
        <v>41</v>
      </c>
      <c r="O207" s="41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AR207" s="23" t="s">
        <v>238</v>
      </c>
      <c r="AT207" s="23" t="s">
        <v>160</v>
      </c>
      <c r="AU207" s="23" t="s">
        <v>84</v>
      </c>
      <c r="AY207" s="23" t="s">
        <v>158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23" t="s">
        <v>75</v>
      </c>
      <c r="BK207" s="199">
        <f>ROUND(I207*H207,2)</f>
        <v>0</v>
      </c>
      <c r="BL207" s="23" t="s">
        <v>238</v>
      </c>
      <c r="BM207" s="23" t="s">
        <v>436</v>
      </c>
    </row>
    <row r="208" spans="2:51" s="11" customFormat="1" ht="13.5">
      <c r="B208" s="200"/>
      <c r="C208" s="201"/>
      <c r="D208" s="202" t="s">
        <v>174</v>
      </c>
      <c r="E208" s="203" t="s">
        <v>21</v>
      </c>
      <c r="F208" s="204" t="s">
        <v>437</v>
      </c>
      <c r="G208" s="201"/>
      <c r="H208" s="205" t="s">
        <v>21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174</v>
      </c>
      <c r="AU208" s="211" t="s">
        <v>84</v>
      </c>
      <c r="AV208" s="11" t="s">
        <v>75</v>
      </c>
      <c r="AW208" s="11" t="s">
        <v>34</v>
      </c>
      <c r="AX208" s="11" t="s">
        <v>70</v>
      </c>
      <c r="AY208" s="211" t="s">
        <v>158</v>
      </c>
    </row>
    <row r="209" spans="2:51" s="12" customFormat="1" ht="13.5">
      <c r="B209" s="212"/>
      <c r="C209" s="213"/>
      <c r="D209" s="214" t="s">
        <v>174</v>
      </c>
      <c r="E209" s="215" t="s">
        <v>112</v>
      </c>
      <c r="F209" s="216" t="s">
        <v>438</v>
      </c>
      <c r="G209" s="213"/>
      <c r="H209" s="217">
        <v>6.4</v>
      </c>
      <c r="I209" s="218"/>
      <c r="J209" s="213"/>
      <c r="K209" s="213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174</v>
      </c>
      <c r="AU209" s="223" t="s">
        <v>84</v>
      </c>
      <c r="AV209" s="12" t="s">
        <v>84</v>
      </c>
      <c r="AW209" s="12" t="s">
        <v>34</v>
      </c>
      <c r="AX209" s="12" t="s">
        <v>75</v>
      </c>
      <c r="AY209" s="223" t="s">
        <v>158</v>
      </c>
    </row>
    <row r="210" spans="2:65" s="1" customFormat="1" ht="22.5" customHeight="1">
      <c r="B210" s="40"/>
      <c r="C210" s="224" t="s">
        <v>439</v>
      </c>
      <c r="D210" s="224" t="s">
        <v>233</v>
      </c>
      <c r="E210" s="225" t="s">
        <v>440</v>
      </c>
      <c r="F210" s="226" t="s">
        <v>441</v>
      </c>
      <c r="G210" s="227" t="s">
        <v>191</v>
      </c>
      <c r="H210" s="228">
        <v>0.092</v>
      </c>
      <c r="I210" s="229"/>
      <c r="J210" s="230">
        <f>ROUND(I210*H210,2)</f>
        <v>0</v>
      </c>
      <c r="K210" s="226" t="s">
        <v>164</v>
      </c>
      <c r="L210" s="231"/>
      <c r="M210" s="232" t="s">
        <v>21</v>
      </c>
      <c r="N210" s="233" t="s">
        <v>41</v>
      </c>
      <c r="O210" s="41"/>
      <c r="P210" s="197">
        <f>O210*H210</f>
        <v>0</v>
      </c>
      <c r="Q210" s="197">
        <v>0.55</v>
      </c>
      <c r="R210" s="197">
        <f>Q210*H210</f>
        <v>0.050600000000000006</v>
      </c>
      <c r="S210" s="197">
        <v>0</v>
      </c>
      <c r="T210" s="198">
        <f>S210*H210</f>
        <v>0</v>
      </c>
      <c r="AR210" s="23" t="s">
        <v>319</v>
      </c>
      <c r="AT210" s="23" t="s">
        <v>233</v>
      </c>
      <c r="AU210" s="23" t="s">
        <v>84</v>
      </c>
      <c r="AY210" s="23" t="s">
        <v>158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23" t="s">
        <v>75</v>
      </c>
      <c r="BK210" s="199">
        <f>ROUND(I210*H210,2)</f>
        <v>0</v>
      </c>
      <c r="BL210" s="23" t="s">
        <v>238</v>
      </c>
      <c r="BM210" s="23" t="s">
        <v>442</v>
      </c>
    </row>
    <row r="211" spans="2:51" s="12" customFormat="1" ht="13.5">
      <c r="B211" s="212"/>
      <c r="C211" s="213"/>
      <c r="D211" s="214" t="s">
        <v>174</v>
      </c>
      <c r="E211" s="215" t="s">
        <v>88</v>
      </c>
      <c r="F211" s="216" t="s">
        <v>443</v>
      </c>
      <c r="G211" s="213"/>
      <c r="H211" s="217">
        <v>0.092</v>
      </c>
      <c r="I211" s="218"/>
      <c r="J211" s="213"/>
      <c r="K211" s="213"/>
      <c r="L211" s="219"/>
      <c r="M211" s="220"/>
      <c r="N211" s="221"/>
      <c r="O211" s="221"/>
      <c r="P211" s="221"/>
      <c r="Q211" s="221"/>
      <c r="R211" s="221"/>
      <c r="S211" s="221"/>
      <c r="T211" s="222"/>
      <c r="AT211" s="223" t="s">
        <v>174</v>
      </c>
      <c r="AU211" s="223" t="s">
        <v>84</v>
      </c>
      <c r="AV211" s="12" t="s">
        <v>84</v>
      </c>
      <c r="AW211" s="12" t="s">
        <v>34</v>
      </c>
      <c r="AX211" s="12" t="s">
        <v>75</v>
      </c>
      <c r="AY211" s="223" t="s">
        <v>158</v>
      </c>
    </row>
    <row r="212" spans="2:65" s="1" customFormat="1" ht="22.5" customHeight="1">
      <c r="B212" s="40"/>
      <c r="C212" s="188" t="s">
        <v>444</v>
      </c>
      <c r="D212" s="188" t="s">
        <v>160</v>
      </c>
      <c r="E212" s="189" t="s">
        <v>445</v>
      </c>
      <c r="F212" s="190" t="s">
        <v>446</v>
      </c>
      <c r="G212" s="191" t="s">
        <v>163</v>
      </c>
      <c r="H212" s="192">
        <v>11.584</v>
      </c>
      <c r="I212" s="193"/>
      <c r="J212" s="194">
        <f>ROUND(I212*H212,2)</f>
        <v>0</v>
      </c>
      <c r="K212" s="190" t="s">
        <v>164</v>
      </c>
      <c r="L212" s="60"/>
      <c r="M212" s="195" t="s">
        <v>21</v>
      </c>
      <c r="N212" s="196" t="s">
        <v>41</v>
      </c>
      <c r="O212" s="41"/>
      <c r="P212" s="197">
        <f>O212*H212</f>
        <v>0</v>
      </c>
      <c r="Q212" s="197">
        <v>0.01152</v>
      </c>
      <c r="R212" s="197">
        <f>Q212*H212</f>
        <v>0.13344768</v>
      </c>
      <c r="S212" s="197">
        <v>0</v>
      </c>
      <c r="T212" s="198">
        <f>S212*H212</f>
        <v>0</v>
      </c>
      <c r="AR212" s="23" t="s">
        <v>238</v>
      </c>
      <c r="AT212" s="23" t="s">
        <v>160</v>
      </c>
      <c r="AU212" s="23" t="s">
        <v>84</v>
      </c>
      <c r="AY212" s="23" t="s">
        <v>158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23" t="s">
        <v>75</v>
      </c>
      <c r="BK212" s="199">
        <f>ROUND(I212*H212,2)</f>
        <v>0</v>
      </c>
      <c r="BL212" s="23" t="s">
        <v>238</v>
      </c>
      <c r="BM212" s="23" t="s">
        <v>447</v>
      </c>
    </row>
    <row r="213" spans="2:51" s="12" customFormat="1" ht="13.5">
      <c r="B213" s="212"/>
      <c r="C213" s="213"/>
      <c r="D213" s="214" t="s">
        <v>174</v>
      </c>
      <c r="E213" s="215" t="s">
        <v>96</v>
      </c>
      <c r="F213" s="216" t="s">
        <v>448</v>
      </c>
      <c r="G213" s="213"/>
      <c r="H213" s="217">
        <v>11.584</v>
      </c>
      <c r="I213" s="218"/>
      <c r="J213" s="213"/>
      <c r="K213" s="213"/>
      <c r="L213" s="219"/>
      <c r="M213" s="220"/>
      <c r="N213" s="221"/>
      <c r="O213" s="221"/>
      <c r="P213" s="221"/>
      <c r="Q213" s="221"/>
      <c r="R213" s="221"/>
      <c r="S213" s="221"/>
      <c r="T213" s="222"/>
      <c r="AT213" s="223" t="s">
        <v>174</v>
      </c>
      <c r="AU213" s="223" t="s">
        <v>84</v>
      </c>
      <c r="AV213" s="12" t="s">
        <v>84</v>
      </c>
      <c r="AW213" s="12" t="s">
        <v>34</v>
      </c>
      <c r="AX213" s="12" t="s">
        <v>75</v>
      </c>
      <c r="AY213" s="223" t="s">
        <v>158</v>
      </c>
    </row>
    <row r="214" spans="2:65" s="1" customFormat="1" ht="22.5" customHeight="1">
      <c r="B214" s="40"/>
      <c r="C214" s="188" t="s">
        <v>449</v>
      </c>
      <c r="D214" s="188" t="s">
        <v>160</v>
      </c>
      <c r="E214" s="189" t="s">
        <v>450</v>
      </c>
      <c r="F214" s="190" t="s">
        <v>451</v>
      </c>
      <c r="G214" s="191" t="s">
        <v>191</v>
      </c>
      <c r="H214" s="192">
        <v>0.417</v>
      </c>
      <c r="I214" s="193"/>
      <c r="J214" s="194">
        <f>ROUND(I214*H214,2)</f>
        <v>0</v>
      </c>
      <c r="K214" s="190" t="s">
        <v>164</v>
      </c>
      <c r="L214" s="60"/>
      <c r="M214" s="195" t="s">
        <v>21</v>
      </c>
      <c r="N214" s="196" t="s">
        <v>41</v>
      </c>
      <c r="O214" s="41"/>
      <c r="P214" s="197">
        <f>O214*H214</f>
        <v>0</v>
      </c>
      <c r="Q214" s="197">
        <v>0.02337</v>
      </c>
      <c r="R214" s="197">
        <f>Q214*H214</f>
        <v>0.009745289999999998</v>
      </c>
      <c r="S214" s="197">
        <v>0</v>
      </c>
      <c r="T214" s="198">
        <f>S214*H214</f>
        <v>0</v>
      </c>
      <c r="AR214" s="23" t="s">
        <v>238</v>
      </c>
      <c r="AT214" s="23" t="s">
        <v>160</v>
      </c>
      <c r="AU214" s="23" t="s">
        <v>84</v>
      </c>
      <c r="AY214" s="23" t="s">
        <v>158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23" t="s">
        <v>75</v>
      </c>
      <c r="BK214" s="199">
        <f>ROUND(I214*H214,2)</f>
        <v>0</v>
      </c>
      <c r="BL214" s="23" t="s">
        <v>238</v>
      </c>
      <c r="BM214" s="23" t="s">
        <v>452</v>
      </c>
    </row>
    <row r="215" spans="2:51" s="12" customFormat="1" ht="13.5">
      <c r="B215" s="212"/>
      <c r="C215" s="213"/>
      <c r="D215" s="214" t="s">
        <v>174</v>
      </c>
      <c r="E215" s="215" t="s">
        <v>21</v>
      </c>
      <c r="F215" s="216" t="s">
        <v>453</v>
      </c>
      <c r="G215" s="213"/>
      <c r="H215" s="217">
        <v>0.417</v>
      </c>
      <c r="I215" s="218"/>
      <c r="J215" s="213"/>
      <c r="K215" s="213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174</v>
      </c>
      <c r="AU215" s="223" t="s">
        <v>84</v>
      </c>
      <c r="AV215" s="12" t="s">
        <v>84</v>
      </c>
      <c r="AW215" s="12" t="s">
        <v>34</v>
      </c>
      <c r="AX215" s="12" t="s">
        <v>75</v>
      </c>
      <c r="AY215" s="223" t="s">
        <v>158</v>
      </c>
    </row>
    <row r="216" spans="2:65" s="1" customFormat="1" ht="22.5" customHeight="1">
      <c r="B216" s="40"/>
      <c r="C216" s="188" t="s">
        <v>454</v>
      </c>
      <c r="D216" s="188" t="s">
        <v>160</v>
      </c>
      <c r="E216" s="189" t="s">
        <v>455</v>
      </c>
      <c r="F216" s="190" t="s">
        <v>456</v>
      </c>
      <c r="G216" s="191" t="s">
        <v>303</v>
      </c>
      <c r="H216" s="192">
        <v>7.2</v>
      </c>
      <c r="I216" s="193"/>
      <c r="J216" s="194">
        <f>ROUND(I216*H216,2)</f>
        <v>0</v>
      </c>
      <c r="K216" s="190" t="s">
        <v>164</v>
      </c>
      <c r="L216" s="60"/>
      <c r="M216" s="195" t="s">
        <v>21</v>
      </c>
      <c r="N216" s="196" t="s">
        <v>41</v>
      </c>
      <c r="O216" s="4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AR216" s="23" t="s">
        <v>238</v>
      </c>
      <c r="AT216" s="23" t="s">
        <v>160</v>
      </c>
      <c r="AU216" s="23" t="s">
        <v>84</v>
      </c>
      <c r="AY216" s="23" t="s">
        <v>158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23" t="s">
        <v>75</v>
      </c>
      <c r="BK216" s="199">
        <f>ROUND(I216*H216,2)</f>
        <v>0</v>
      </c>
      <c r="BL216" s="23" t="s">
        <v>238</v>
      </c>
      <c r="BM216" s="23" t="s">
        <v>457</v>
      </c>
    </row>
    <row r="217" spans="2:51" s="11" customFormat="1" ht="13.5">
      <c r="B217" s="200"/>
      <c r="C217" s="201"/>
      <c r="D217" s="202" t="s">
        <v>174</v>
      </c>
      <c r="E217" s="203" t="s">
        <v>21</v>
      </c>
      <c r="F217" s="204" t="s">
        <v>458</v>
      </c>
      <c r="G217" s="201"/>
      <c r="H217" s="205" t="s">
        <v>21</v>
      </c>
      <c r="I217" s="206"/>
      <c r="J217" s="201"/>
      <c r="K217" s="201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174</v>
      </c>
      <c r="AU217" s="211" t="s">
        <v>84</v>
      </c>
      <c r="AV217" s="11" t="s">
        <v>75</v>
      </c>
      <c r="AW217" s="11" t="s">
        <v>34</v>
      </c>
      <c r="AX217" s="11" t="s">
        <v>70</v>
      </c>
      <c r="AY217" s="211" t="s">
        <v>158</v>
      </c>
    </row>
    <row r="218" spans="2:51" s="12" customFormat="1" ht="13.5">
      <c r="B218" s="212"/>
      <c r="C218" s="213"/>
      <c r="D218" s="214" t="s">
        <v>174</v>
      </c>
      <c r="E218" s="215" t="s">
        <v>108</v>
      </c>
      <c r="F218" s="216" t="s">
        <v>459</v>
      </c>
      <c r="G218" s="213"/>
      <c r="H218" s="217">
        <v>7.2</v>
      </c>
      <c r="I218" s="218"/>
      <c r="J218" s="213"/>
      <c r="K218" s="213"/>
      <c r="L218" s="219"/>
      <c r="M218" s="220"/>
      <c r="N218" s="221"/>
      <c r="O218" s="221"/>
      <c r="P218" s="221"/>
      <c r="Q218" s="221"/>
      <c r="R218" s="221"/>
      <c r="S218" s="221"/>
      <c r="T218" s="222"/>
      <c r="AT218" s="223" t="s">
        <v>174</v>
      </c>
      <c r="AU218" s="223" t="s">
        <v>84</v>
      </c>
      <c r="AV218" s="12" t="s">
        <v>84</v>
      </c>
      <c r="AW218" s="12" t="s">
        <v>34</v>
      </c>
      <c r="AX218" s="12" t="s">
        <v>75</v>
      </c>
      <c r="AY218" s="223" t="s">
        <v>158</v>
      </c>
    </row>
    <row r="219" spans="2:65" s="1" customFormat="1" ht="22.5" customHeight="1">
      <c r="B219" s="40"/>
      <c r="C219" s="224" t="s">
        <v>460</v>
      </c>
      <c r="D219" s="224" t="s">
        <v>233</v>
      </c>
      <c r="E219" s="225" t="s">
        <v>429</v>
      </c>
      <c r="F219" s="226" t="s">
        <v>430</v>
      </c>
      <c r="G219" s="227" t="s">
        <v>191</v>
      </c>
      <c r="H219" s="228">
        <v>0.058</v>
      </c>
      <c r="I219" s="229"/>
      <c r="J219" s="230">
        <f>ROUND(I219*H219,2)</f>
        <v>0</v>
      </c>
      <c r="K219" s="226" t="s">
        <v>164</v>
      </c>
      <c r="L219" s="231"/>
      <c r="M219" s="232" t="s">
        <v>21</v>
      </c>
      <c r="N219" s="233" t="s">
        <v>41</v>
      </c>
      <c r="O219" s="41"/>
      <c r="P219" s="197">
        <f>O219*H219</f>
        <v>0</v>
      </c>
      <c r="Q219" s="197">
        <v>0.55</v>
      </c>
      <c r="R219" s="197">
        <f>Q219*H219</f>
        <v>0.031900000000000005</v>
      </c>
      <c r="S219" s="197">
        <v>0</v>
      </c>
      <c r="T219" s="198">
        <f>S219*H219</f>
        <v>0</v>
      </c>
      <c r="AR219" s="23" t="s">
        <v>319</v>
      </c>
      <c r="AT219" s="23" t="s">
        <v>233</v>
      </c>
      <c r="AU219" s="23" t="s">
        <v>84</v>
      </c>
      <c r="AY219" s="23" t="s">
        <v>158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23" t="s">
        <v>75</v>
      </c>
      <c r="BK219" s="199">
        <f>ROUND(I219*H219,2)</f>
        <v>0</v>
      </c>
      <c r="BL219" s="23" t="s">
        <v>238</v>
      </c>
      <c r="BM219" s="23" t="s">
        <v>461</v>
      </c>
    </row>
    <row r="220" spans="2:51" s="12" customFormat="1" ht="13.5">
      <c r="B220" s="212"/>
      <c r="C220" s="213"/>
      <c r="D220" s="214" t="s">
        <v>174</v>
      </c>
      <c r="E220" s="215" t="s">
        <v>90</v>
      </c>
      <c r="F220" s="216" t="s">
        <v>462</v>
      </c>
      <c r="G220" s="213"/>
      <c r="H220" s="217">
        <v>0.058</v>
      </c>
      <c r="I220" s="218"/>
      <c r="J220" s="213"/>
      <c r="K220" s="213"/>
      <c r="L220" s="219"/>
      <c r="M220" s="220"/>
      <c r="N220" s="221"/>
      <c r="O220" s="221"/>
      <c r="P220" s="221"/>
      <c r="Q220" s="221"/>
      <c r="R220" s="221"/>
      <c r="S220" s="221"/>
      <c r="T220" s="222"/>
      <c r="AT220" s="223" t="s">
        <v>174</v>
      </c>
      <c r="AU220" s="223" t="s">
        <v>84</v>
      </c>
      <c r="AV220" s="12" t="s">
        <v>84</v>
      </c>
      <c r="AW220" s="12" t="s">
        <v>34</v>
      </c>
      <c r="AX220" s="12" t="s">
        <v>75</v>
      </c>
      <c r="AY220" s="223" t="s">
        <v>158</v>
      </c>
    </row>
    <row r="221" spans="2:65" s="1" customFormat="1" ht="22.5" customHeight="1">
      <c r="B221" s="40"/>
      <c r="C221" s="188" t="s">
        <v>463</v>
      </c>
      <c r="D221" s="188" t="s">
        <v>160</v>
      </c>
      <c r="E221" s="189" t="s">
        <v>464</v>
      </c>
      <c r="F221" s="190" t="s">
        <v>465</v>
      </c>
      <c r="G221" s="191" t="s">
        <v>303</v>
      </c>
      <c r="H221" s="192">
        <v>38.08</v>
      </c>
      <c r="I221" s="193"/>
      <c r="J221" s="194">
        <f>ROUND(I221*H221,2)</f>
        <v>0</v>
      </c>
      <c r="K221" s="190" t="s">
        <v>164</v>
      </c>
      <c r="L221" s="60"/>
      <c r="M221" s="195" t="s">
        <v>21</v>
      </c>
      <c r="N221" s="196" t="s">
        <v>41</v>
      </c>
      <c r="O221" s="41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AR221" s="23" t="s">
        <v>238</v>
      </c>
      <c r="AT221" s="23" t="s">
        <v>160</v>
      </c>
      <c r="AU221" s="23" t="s">
        <v>84</v>
      </c>
      <c r="AY221" s="23" t="s">
        <v>158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23" t="s">
        <v>75</v>
      </c>
      <c r="BK221" s="199">
        <f>ROUND(I221*H221,2)</f>
        <v>0</v>
      </c>
      <c r="BL221" s="23" t="s">
        <v>238</v>
      </c>
      <c r="BM221" s="23" t="s">
        <v>466</v>
      </c>
    </row>
    <row r="222" spans="2:51" s="11" customFormat="1" ht="13.5">
      <c r="B222" s="200"/>
      <c r="C222" s="201"/>
      <c r="D222" s="202" t="s">
        <v>174</v>
      </c>
      <c r="E222" s="203" t="s">
        <v>21</v>
      </c>
      <c r="F222" s="204" t="s">
        <v>467</v>
      </c>
      <c r="G222" s="201"/>
      <c r="H222" s="205" t="s">
        <v>21</v>
      </c>
      <c r="I222" s="206"/>
      <c r="J222" s="201"/>
      <c r="K222" s="201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174</v>
      </c>
      <c r="AU222" s="211" t="s">
        <v>84</v>
      </c>
      <c r="AV222" s="11" t="s">
        <v>75</v>
      </c>
      <c r="AW222" s="11" t="s">
        <v>34</v>
      </c>
      <c r="AX222" s="11" t="s">
        <v>70</v>
      </c>
      <c r="AY222" s="211" t="s">
        <v>158</v>
      </c>
    </row>
    <row r="223" spans="2:51" s="12" customFormat="1" ht="13.5">
      <c r="B223" s="212"/>
      <c r="C223" s="213"/>
      <c r="D223" s="214" t="s">
        <v>174</v>
      </c>
      <c r="E223" s="215" t="s">
        <v>106</v>
      </c>
      <c r="F223" s="216" t="s">
        <v>468</v>
      </c>
      <c r="G223" s="213"/>
      <c r="H223" s="217">
        <v>38.08</v>
      </c>
      <c r="I223" s="218"/>
      <c r="J223" s="213"/>
      <c r="K223" s="213"/>
      <c r="L223" s="219"/>
      <c r="M223" s="220"/>
      <c r="N223" s="221"/>
      <c r="O223" s="221"/>
      <c r="P223" s="221"/>
      <c r="Q223" s="221"/>
      <c r="R223" s="221"/>
      <c r="S223" s="221"/>
      <c r="T223" s="222"/>
      <c r="AT223" s="223" t="s">
        <v>174</v>
      </c>
      <c r="AU223" s="223" t="s">
        <v>84</v>
      </c>
      <c r="AV223" s="12" t="s">
        <v>84</v>
      </c>
      <c r="AW223" s="12" t="s">
        <v>34</v>
      </c>
      <c r="AX223" s="12" t="s">
        <v>75</v>
      </c>
      <c r="AY223" s="223" t="s">
        <v>158</v>
      </c>
    </row>
    <row r="224" spans="2:65" s="1" customFormat="1" ht="22.5" customHeight="1">
      <c r="B224" s="40"/>
      <c r="C224" s="224" t="s">
        <v>469</v>
      </c>
      <c r="D224" s="224" t="s">
        <v>233</v>
      </c>
      <c r="E224" s="225" t="s">
        <v>440</v>
      </c>
      <c r="F224" s="226" t="s">
        <v>441</v>
      </c>
      <c r="G224" s="227" t="s">
        <v>191</v>
      </c>
      <c r="H224" s="228">
        <v>0.548</v>
      </c>
      <c r="I224" s="229"/>
      <c r="J224" s="230">
        <f>ROUND(I224*H224,2)</f>
        <v>0</v>
      </c>
      <c r="K224" s="226" t="s">
        <v>164</v>
      </c>
      <c r="L224" s="231"/>
      <c r="M224" s="232" t="s">
        <v>21</v>
      </c>
      <c r="N224" s="233" t="s">
        <v>41</v>
      </c>
      <c r="O224" s="41"/>
      <c r="P224" s="197">
        <f>O224*H224</f>
        <v>0</v>
      </c>
      <c r="Q224" s="197">
        <v>0.55</v>
      </c>
      <c r="R224" s="197">
        <f>Q224*H224</f>
        <v>0.30140000000000006</v>
      </c>
      <c r="S224" s="197">
        <v>0</v>
      </c>
      <c r="T224" s="198">
        <f>S224*H224</f>
        <v>0</v>
      </c>
      <c r="AR224" s="23" t="s">
        <v>319</v>
      </c>
      <c r="AT224" s="23" t="s">
        <v>233</v>
      </c>
      <c r="AU224" s="23" t="s">
        <v>84</v>
      </c>
      <c r="AY224" s="23" t="s">
        <v>158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23" t="s">
        <v>75</v>
      </c>
      <c r="BK224" s="199">
        <f>ROUND(I224*H224,2)</f>
        <v>0</v>
      </c>
      <c r="BL224" s="23" t="s">
        <v>238</v>
      </c>
      <c r="BM224" s="23" t="s">
        <v>470</v>
      </c>
    </row>
    <row r="225" spans="2:51" s="12" customFormat="1" ht="13.5">
      <c r="B225" s="212"/>
      <c r="C225" s="213"/>
      <c r="D225" s="214" t="s">
        <v>174</v>
      </c>
      <c r="E225" s="215" t="s">
        <v>92</v>
      </c>
      <c r="F225" s="216" t="s">
        <v>471</v>
      </c>
      <c r="G225" s="213"/>
      <c r="H225" s="217">
        <v>0.548</v>
      </c>
      <c r="I225" s="218"/>
      <c r="J225" s="213"/>
      <c r="K225" s="213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174</v>
      </c>
      <c r="AU225" s="223" t="s">
        <v>84</v>
      </c>
      <c r="AV225" s="12" t="s">
        <v>84</v>
      </c>
      <c r="AW225" s="12" t="s">
        <v>34</v>
      </c>
      <c r="AX225" s="12" t="s">
        <v>75</v>
      </c>
      <c r="AY225" s="223" t="s">
        <v>158</v>
      </c>
    </row>
    <row r="226" spans="2:65" s="1" customFormat="1" ht="22.5" customHeight="1">
      <c r="B226" s="40"/>
      <c r="C226" s="188" t="s">
        <v>472</v>
      </c>
      <c r="D226" s="188" t="s">
        <v>160</v>
      </c>
      <c r="E226" s="189" t="s">
        <v>473</v>
      </c>
      <c r="F226" s="190" t="s">
        <v>474</v>
      </c>
      <c r="G226" s="191" t="s">
        <v>191</v>
      </c>
      <c r="H226" s="192">
        <v>0.606</v>
      </c>
      <c r="I226" s="193"/>
      <c r="J226" s="194">
        <f>ROUND(I226*H226,2)</f>
        <v>0</v>
      </c>
      <c r="K226" s="190" t="s">
        <v>164</v>
      </c>
      <c r="L226" s="60"/>
      <c r="M226" s="195" t="s">
        <v>21</v>
      </c>
      <c r="N226" s="196" t="s">
        <v>41</v>
      </c>
      <c r="O226" s="41"/>
      <c r="P226" s="197">
        <f>O226*H226</f>
        <v>0</v>
      </c>
      <c r="Q226" s="197">
        <v>0.02447</v>
      </c>
      <c r="R226" s="197">
        <f>Q226*H226</f>
        <v>0.01482882</v>
      </c>
      <c r="S226" s="197">
        <v>0</v>
      </c>
      <c r="T226" s="198">
        <f>S226*H226</f>
        <v>0</v>
      </c>
      <c r="AR226" s="23" t="s">
        <v>238</v>
      </c>
      <c r="AT226" s="23" t="s">
        <v>160</v>
      </c>
      <c r="AU226" s="23" t="s">
        <v>84</v>
      </c>
      <c r="AY226" s="23" t="s">
        <v>158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23" t="s">
        <v>75</v>
      </c>
      <c r="BK226" s="199">
        <f>ROUND(I226*H226,2)</f>
        <v>0</v>
      </c>
      <c r="BL226" s="23" t="s">
        <v>238</v>
      </c>
      <c r="BM226" s="23" t="s">
        <v>475</v>
      </c>
    </row>
    <row r="227" spans="2:51" s="12" customFormat="1" ht="13.5">
      <c r="B227" s="212"/>
      <c r="C227" s="213"/>
      <c r="D227" s="214" t="s">
        <v>174</v>
      </c>
      <c r="E227" s="215" t="s">
        <v>21</v>
      </c>
      <c r="F227" s="216" t="s">
        <v>476</v>
      </c>
      <c r="G227" s="213"/>
      <c r="H227" s="217">
        <v>0.606</v>
      </c>
      <c r="I227" s="218"/>
      <c r="J227" s="213"/>
      <c r="K227" s="213"/>
      <c r="L227" s="219"/>
      <c r="M227" s="220"/>
      <c r="N227" s="221"/>
      <c r="O227" s="221"/>
      <c r="P227" s="221"/>
      <c r="Q227" s="221"/>
      <c r="R227" s="221"/>
      <c r="S227" s="221"/>
      <c r="T227" s="222"/>
      <c r="AT227" s="223" t="s">
        <v>174</v>
      </c>
      <c r="AU227" s="223" t="s">
        <v>84</v>
      </c>
      <c r="AV227" s="12" t="s">
        <v>84</v>
      </c>
      <c r="AW227" s="12" t="s">
        <v>34</v>
      </c>
      <c r="AX227" s="12" t="s">
        <v>75</v>
      </c>
      <c r="AY227" s="223" t="s">
        <v>158</v>
      </c>
    </row>
    <row r="228" spans="2:65" s="1" customFormat="1" ht="22.5" customHeight="1">
      <c r="B228" s="40"/>
      <c r="C228" s="188" t="s">
        <v>477</v>
      </c>
      <c r="D228" s="188" t="s">
        <v>160</v>
      </c>
      <c r="E228" s="189" t="s">
        <v>478</v>
      </c>
      <c r="F228" s="190" t="s">
        <v>479</v>
      </c>
      <c r="G228" s="191" t="s">
        <v>225</v>
      </c>
      <c r="H228" s="192">
        <v>0.608</v>
      </c>
      <c r="I228" s="193"/>
      <c r="J228" s="194">
        <f>ROUND(I228*H228,2)</f>
        <v>0</v>
      </c>
      <c r="K228" s="190" t="s">
        <v>164</v>
      </c>
      <c r="L228" s="60"/>
      <c r="M228" s="195" t="s">
        <v>21</v>
      </c>
      <c r="N228" s="196" t="s">
        <v>41</v>
      </c>
      <c r="O228" s="41"/>
      <c r="P228" s="197">
        <f>O228*H228</f>
        <v>0</v>
      </c>
      <c r="Q228" s="197">
        <v>0</v>
      </c>
      <c r="R228" s="197">
        <f>Q228*H228</f>
        <v>0</v>
      </c>
      <c r="S228" s="197">
        <v>0</v>
      </c>
      <c r="T228" s="198">
        <f>S228*H228</f>
        <v>0</v>
      </c>
      <c r="AR228" s="23" t="s">
        <v>238</v>
      </c>
      <c r="AT228" s="23" t="s">
        <v>160</v>
      </c>
      <c r="AU228" s="23" t="s">
        <v>84</v>
      </c>
      <c r="AY228" s="23" t="s">
        <v>158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23" t="s">
        <v>75</v>
      </c>
      <c r="BK228" s="199">
        <f>ROUND(I228*H228,2)</f>
        <v>0</v>
      </c>
      <c r="BL228" s="23" t="s">
        <v>238</v>
      </c>
      <c r="BM228" s="23" t="s">
        <v>480</v>
      </c>
    </row>
    <row r="229" spans="2:63" s="10" customFormat="1" ht="29.85" customHeight="1">
      <c r="B229" s="171"/>
      <c r="C229" s="172"/>
      <c r="D229" s="185" t="s">
        <v>69</v>
      </c>
      <c r="E229" s="186" t="s">
        <v>481</v>
      </c>
      <c r="F229" s="186" t="s">
        <v>482</v>
      </c>
      <c r="G229" s="172"/>
      <c r="H229" s="172"/>
      <c r="I229" s="175"/>
      <c r="J229" s="187">
        <f>BK229</f>
        <v>0</v>
      </c>
      <c r="K229" s="172"/>
      <c r="L229" s="177"/>
      <c r="M229" s="178"/>
      <c r="N229" s="179"/>
      <c r="O229" s="179"/>
      <c r="P229" s="180">
        <f>SUM(P230:P238)</f>
        <v>0</v>
      </c>
      <c r="Q229" s="179"/>
      <c r="R229" s="180">
        <f>SUM(R230:R238)</f>
        <v>0.0267176</v>
      </c>
      <c r="S229" s="179"/>
      <c r="T229" s="181">
        <f>SUM(T230:T238)</f>
        <v>0.11758005999999999</v>
      </c>
      <c r="AR229" s="182" t="s">
        <v>84</v>
      </c>
      <c r="AT229" s="183" t="s">
        <v>69</v>
      </c>
      <c r="AU229" s="183" t="s">
        <v>75</v>
      </c>
      <c r="AY229" s="182" t="s">
        <v>158</v>
      </c>
      <c r="BK229" s="184">
        <f>SUM(BK230:BK238)</f>
        <v>0</v>
      </c>
    </row>
    <row r="230" spans="2:65" s="1" customFormat="1" ht="22.5" customHeight="1">
      <c r="B230" s="40"/>
      <c r="C230" s="188" t="s">
        <v>483</v>
      </c>
      <c r="D230" s="188" t="s">
        <v>160</v>
      </c>
      <c r="E230" s="189" t="s">
        <v>484</v>
      </c>
      <c r="F230" s="190" t="s">
        <v>485</v>
      </c>
      <c r="G230" s="191" t="s">
        <v>163</v>
      </c>
      <c r="H230" s="192">
        <v>15.199</v>
      </c>
      <c r="I230" s="193"/>
      <c r="J230" s="194">
        <f>ROUND(I230*H230,2)</f>
        <v>0</v>
      </c>
      <c r="K230" s="190" t="s">
        <v>21</v>
      </c>
      <c r="L230" s="60"/>
      <c r="M230" s="195" t="s">
        <v>21</v>
      </c>
      <c r="N230" s="196" t="s">
        <v>41</v>
      </c>
      <c r="O230" s="41"/>
      <c r="P230" s="197">
        <f>O230*H230</f>
        <v>0</v>
      </c>
      <c r="Q230" s="197">
        <v>0</v>
      </c>
      <c r="R230" s="197">
        <f>Q230*H230</f>
        <v>0</v>
      </c>
      <c r="S230" s="197">
        <v>0.00594</v>
      </c>
      <c r="T230" s="198">
        <f>S230*H230</f>
        <v>0.09028206</v>
      </c>
      <c r="AR230" s="23" t="s">
        <v>238</v>
      </c>
      <c r="AT230" s="23" t="s">
        <v>160</v>
      </c>
      <c r="AU230" s="23" t="s">
        <v>84</v>
      </c>
      <c r="AY230" s="23" t="s">
        <v>158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23" t="s">
        <v>75</v>
      </c>
      <c r="BK230" s="199">
        <f>ROUND(I230*H230,2)</f>
        <v>0</v>
      </c>
      <c r="BL230" s="23" t="s">
        <v>238</v>
      </c>
      <c r="BM230" s="23" t="s">
        <v>486</v>
      </c>
    </row>
    <row r="231" spans="2:51" s="12" customFormat="1" ht="13.5">
      <c r="B231" s="212"/>
      <c r="C231" s="213"/>
      <c r="D231" s="214" t="s">
        <v>174</v>
      </c>
      <c r="E231" s="215" t="s">
        <v>21</v>
      </c>
      <c r="F231" s="216" t="s">
        <v>487</v>
      </c>
      <c r="G231" s="213"/>
      <c r="H231" s="217">
        <v>15.199</v>
      </c>
      <c r="I231" s="218"/>
      <c r="J231" s="213"/>
      <c r="K231" s="213"/>
      <c r="L231" s="219"/>
      <c r="M231" s="220"/>
      <c r="N231" s="221"/>
      <c r="O231" s="221"/>
      <c r="P231" s="221"/>
      <c r="Q231" s="221"/>
      <c r="R231" s="221"/>
      <c r="S231" s="221"/>
      <c r="T231" s="222"/>
      <c r="AT231" s="223" t="s">
        <v>174</v>
      </c>
      <c r="AU231" s="223" t="s">
        <v>84</v>
      </c>
      <c r="AV231" s="12" t="s">
        <v>84</v>
      </c>
      <c r="AW231" s="12" t="s">
        <v>34</v>
      </c>
      <c r="AX231" s="12" t="s">
        <v>75</v>
      </c>
      <c r="AY231" s="223" t="s">
        <v>158</v>
      </c>
    </row>
    <row r="232" spans="2:65" s="1" customFormat="1" ht="22.5" customHeight="1">
      <c r="B232" s="40"/>
      <c r="C232" s="188" t="s">
        <v>488</v>
      </c>
      <c r="D232" s="188" t="s">
        <v>160</v>
      </c>
      <c r="E232" s="189" t="s">
        <v>489</v>
      </c>
      <c r="F232" s="190" t="s">
        <v>490</v>
      </c>
      <c r="G232" s="191" t="s">
        <v>303</v>
      </c>
      <c r="H232" s="192">
        <v>5.65</v>
      </c>
      <c r="I232" s="193"/>
      <c r="J232" s="194">
        <f>ROUND(I232*H232,2)</f>
        <v>0</v>
      </c>
      <c r="K232" s="190" t="s">
        <v>164</v>
      </c>
      <c r="L232" s="60"/>
      <c r="M232" s="195" t="s">
        <v>21</v>
      </c>
      <c r="N232" s="196" t="s">
        <v>41</v>
      </c>
      <c r="O232" s="41"/>
      <c r="P232" s="197">
        <f>O232*H232</f>
        <v>0</v>
      </c>
      <c r="Q232" s="197">
        <v>0</v>
      </c>
      <c r="R232" s="197">
        <f>Q232*H232</f>
        <v>0</v>
      </c>
      <c r="S232" s="197">
        <v>0.0026</v>
      </c>
      <c r="T232" s="198">
        <f>S232*H232</f>
        <v>0.01469</v>
      </c>
      <c r="AR232" s="23" t="s">
        <v>238</v>
      </c>
      <c r="AT232" s="23" t="s">
        <v>160</v>
      </c>
      <c r="AU232" s="23" t="s">
        <v>84</v>
      </c>
      <c r="AY232" s="23" t="s">
        <v>158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23" t="s">
        <v>75</v>
      </c>
      <c r="BK232" s="199">
        <f>ROUND(I232*H232,2)</f>
        <v>0</v>
      </c>
      <c r="BL232" s="23" t="s">
        <v>238</v>
      </c>
      <c r="BM232" s="23" t="s">
        <v>491</v>
      </c>
    </row>
    <row r="233" spans="2:65" s="1" customFormat="1" ht="22.5" customHeight="1">
      <c r="B233" s="40"/>
      <c r="C233" s="188" t="s">
        <v>492</v>
      </c>
      <c r="D233" s="188" t="s">
        <v>160</v>
      </c>
      <c r="E233" s="189" t="s">
        <v>493</v>
      </c>
      <c r="F233" s="190" t="s">
        <v>494</v>
      </c>
      <c r="G233" s="191" t="s">
        <v>303</v>
      </c>
      <c r="H233" s="192">
        <v>3.2</v>
      </c>
      <c r="I233" s="193"/>
      <c r="J233" s="194">
        <f>ROUND(I233*H233,2)</f>
        <v>0</v>
      </c>
      <c r="K233" s="190" t="s">
        <v>164</v>
      </c>
      <c r="L233" s="60"/>
      <c r="M233" s="195" t="s">
        <v>21</v>
      </c>
      <c r="N233" s="196" t="s">
        <v>41</v>
      </c>
      <c r="O233" s="41"/>
      <c r="P233" s="197">
        <f>O233*H233</f>
        <v>0</v>
      </c>
      <c r="Q233" s="197">
        <v>0</v>
      </c>
      <c r="R233" s="197">
        <f>Q233*H233</f>
        <v>0</v>
      </c>
      <c r="S233" s="197">
        <v>0.00394</v>
      </c>
      <c r="T233" s="198">
        <f>S233*H233</f>
        <v>0.012608000000000001</v>
      </c>
      <c r="AR233" s="23" t="s">
        <v>238</v>
      </c>
      <c r="AT233" s="23" t="s">
        <v>160</v>
      </c>
      <c r="AU233" s="23" t="s">
        <v>84</v>
      </c>
      <c r="AY233" s="23" t="s">
        <v>158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23" t="s">
        <v>75</v>
      </c>
      <c r="BK233" s="199">
        <f>ROUND(I233*H233,2)</f>
        <v>0</v>
      </c>
      <c r="BL233" s="23" t="s">
        <v>238</v>
      </c>
      <c r="BM233" s="23" t="s">
        <v>495</v>
      </c>
    </row>
    <row r="234" spans="2:65" s="1" customFormat="1" ht="22.5" customHeight="1">
      <c r="B234" s="40"/>
      <c r="C234" s="188" t="s">
        <v>496</v>
      </c>
      <c r="D234" s="188" t="s">
        <v>160</v>
      </c>
      <c r="E234" s="189" t="s">
        <v>497</v>
      </c>
      <c r="F234" s="190" t="s">
        <v>498</v>
      </c>
      <c r="G234" s="191" t="s">
        <v>303</v>
      </c>
      <c r="H234" s="192">
        <v>7.24</v>
      </c>
      <c r="I234" s="193"/>
      <c r="J234" s="194">
        <f>ROUND(I234*H234,2)</f>
        <v>0</v>
      </c>
      <c r="K234" s="190" t="s">
        <v>164</v>
      </c>
      <c r="L234" s="60"/>
      <c r="M234" s="195" t="s">
        <v>21</v>
      </c>
      <c r="N234" s="196" t="s">
        <v>41</v>
      </c>
      <c r="O234" s="41"/>
      <c r="P234" s="197">
        <f>O234*H234</f>
        <v>0</v>
      </c>
      <c r="Q234" s="197">
        <v>0.00194</v>
      </c>
      <c r="R234" s="197">
        <f>Q234*H234</f>
        <v>0.014045600000000002</v>
      </c>
      <c r="S234" s="197">
        <v>0</v>
      </c>
      <c r="T234" s="198">
        <f>S234*H234</f>
        <v>0</v>
      </c>
      <c r="AR234" s="23" t="s">
        <v>238</v>
      </c>
      <c r="AT234" s="23" t="s">
        <v>160</v>
      </c>
      <c r="AU234" s="23" t="s">
        <v>84</v>
      </c>
      <c r="AY234" s="23" t="s">
        <v>158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23" t="s">
        <v>75</v>
      </c>
      <c r="BK234" s="199">
        <f>ROUND(I234*H234,2)</f>
        <v>0</v>
      </c>
      <c r="BL234" s="23" t="s">
        <v>238</v>
      </c>
      <c r="BM234" s="23" t="s">
        <v>499</v>
      </c>
    </row>
    <row r="235" spans="2:51" s="12" customFormat="1" ht="13.5">
      <c r="B235" s="212"/>
      <c r="C235" s="213"/>
      <c r="D235" s="214" t="s">
        <v>174</v>
      </c>
      <c r="E235" s="215" t="s">
        <v>21</v>
      </c>
      <c r="F235" s="216" t="s">
        <v>500</v>
      </c>
      <c r="G235" s="213"/>
      <c r="H235" s="217">
        <v>7.24</v>
      </c>
      <c r="I235" s="218"/>
      <c r="J235" s="213"/>
      <c r="K235" s="213"/>
      <c r="L235" s="219"/>
      <c r="M235" s="220"/>
      <c r="N235" s="221"/>
      <c r="O235" s="221"/>
      <c r="P235" s="221"/>
      <c r="Q235" s="221"/>
      <c r="R235" s="221"/>
      <c r="S235" s="221"/>
      <c r="T235" s="222"/>
      <c r="AT235" s="223" t="s">
        <v>174</v>
      </c>
      <c r="AU235" s="223" t="s">
        <v>84</v>
      </c>
      <c r="AV235" s="12" t="s">
        <v>84</v>
      </c>
      <c r="AW235" s="12" t="s">
        <v>34</v>
      </c>
      <c r="AX235" s="12" t="s">
        <v>75</v>
      </c>
      <c r="AY235" s="223" t="s">
        <v>158</v>
      </c>
    </row>
    <row r="236" spans="2:65" s="1" customFormat="1" ht="22.5" customHeight="1">
      <c r="B236" s="40"/>
      <c r="C236" s="188" t="s">
        <v>501</v>
      </c>
      <c r="D236" s="188" t="s">
        <v>160</v>
      </c>
      <c r="E236" s="189" t="s">
        <v>502</v>
      </c>
      <c r="F236" s="190" t="s">
        <v>503</v>
      </c>
      <c r="G236" s="191" t="s">
        <v>303</v>
      </c>
      <c r="H236" s="192">
        <v>6.4</v>
      </c>
      <c r="I236" s="193"/>
      <c r="J236" s="194">
        <f>ROUND(I236*H236,2)</f>
        <v>0</v>
      </c>
      <c r="K236" s="190" t="s">
        <v>164</v>
      </c>
      <c r="L236" s="60"/>
      <c r="M236" s="195" t="s">
        <v>21</v>
      </c>
      <c r="N236" s="196" t="s">
        <v>41</v>
      </c>
      <c r="O236" s="41"/>
      <c r="P236" s="197">
        <f>O236*H236</f>
        <v>0</v>
      </c>
      <c r="Q236" s="197">
        <v>0.00198</v>
      </c>
      <c r="R236" s="197">
        <f>Q236*H236</f>
        <v>0.012672000000000001</v>
      </c>
      <c r="S236" s="197">
        <v>0</v>
      </c>
      <c r="T236" s="198">
        <f>S236*H236</f>
        <v>0</v>
      </c>
      <c r="AR236" s="23" t="s">
        <v>238</v>
      </c>
      <c r="AT236" s="23" t="s">
        <v>160</v>
      </c>
      <c r="AU236" s="23" t="s">
        <v>84</v>
      </c>
      <c r="AY236" s="23" t="s">
        <v>158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23" t="s">
        <v>75</v>
      </c>
      <c r="BK236" s="199">
        <f>ROUND(I236*H236,2)</f>
        <v>0</v>
      </c>
      <c r="BL236" s="23" t="s">
        <v>238</v>
      </c>
      <c r="BM236" s="23" t="s">
        <v>504</v>
      </c>
    </row>
    <row r="237" spans="2:51" s="12" customFormat="1" ht="13.5">
      <c r="B237" s="212"/>
      <c r="C237" s="213"/>
      <c r="D237" s="214" t="s">
        <v>174</v>
      </c>
      <c r="E237" s="215" t="s">
        <v>21</v>
      </c>
      <c r="F237" s="216" t="s">
        <v>505</v>
      </c>
      <c r="G237" s="213"/>
      <c r="H237" s="217">
        <v>6.4</v>
      </c>
      <c r="I237" s="218"/>
      <c r="J237" s="213"/>
      <c r="K237" s="213"/>
      <c r="L237" s="219"/>
      <c r="M237" s="220"/>
      <c r="N237" s="221"/>
      <c r="O237" s="221"/>
      <c r="P237" s="221"/>
      <c r="Q237" s="221"/>
      <c r="R237" s="221"/>
      <c r="S237" s="221"/>
      <c r="T237" s="222"/>
      <c r="AT237" s="223" t="s">
        <v>174</v>
      </c>
      <c r="AU237" s="223" t="s">
        <v>84</v>
      </c>
      <c r="AV237" s="12" t="s">
        <v>84</v>
      </c>
      <c r="AW237" s="12" t="s">
        <v>34</v>
      </c>
      <c r="AX237" s="12" t="s">
        <v>75</v>
      </c>
      <c r="AY237" s="223" t="s">
        <v>158</v>
      </c>
    </row>
    <row r="238" spans="2:65" s="1" customFormat="1" ht="22.5" customHeight="1">
      <c r="B238" s="40"/>
      <c r="C238" s="188" t="s">
        <v>506</v>
      </c>
      <c r="D238" s="188" t="s">
        <v>160</v>
      </c>
      <c r="E238" s="189" t="s">
        <v>507</v>
      </c>
      <c r="F238" s="190" t="s">
        <v>508</v>
      </c>
      <c r="G238" s="191" t="s">
        <v>225</v>
      </c>
      <c r="H238" s="192">
        <v>0.027</v>
      </c>
      <c r="I238" s="193"/>
      <c r="J238" s="194">
        <f>ROUND(I238*H238,2)</f>
        <v>0</v>
      </c>
      <c r="K238" s="190" t="s">
        <v>164</v>
      </c>
      <c r="L238" s="60"/>
      <c r="M238" s="195" t="s">
        <v>21</v>
      </c>
      <c r="N238" s="196" t="s">
        <v>41</v>
      </c>
      <c r="O238" s="41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AR238" s="23" t="s">
        <v>238</v>
      </c>
      <c r="AT238" s="23" t="s">
        <v>160</v>
      </c>
      <c r="AU238" s="23" t="s">
        <v>84</v>
      </c>
      <c r="AY238" s="23" t="s">
        <v>158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23" t="s">
        <v>75</v>
      </c>
      <c r="BK238" s="199">
        <f>ROUND(I238*H238,2)</f>
        <v>0</v>
      </c>
      <c r="BL238" s="23" t="s">
        <v>238</v>
      </c>
      <c r="BM238" s="23" t="s">
        <v>509</v>
      </c>
    </row>
    <row r="239" spans="2:63" s="10" customFormat="1" ht="29.85" customHeight="1">
      <c r="B239" s="171"/>
      <c r="C239" s="172"/>
      <c r="D239" s="185" t="s">
        <v>69</v>
      </c>
      <c r="E239" s="186" t="s">
        <v>510</v>
      </c>
      <c r="F239" s="186" t="s">
        <v>511</v>
      </c>
      <c r="G239" s="172"/>
      <c r="H239" s="172"/>
      <c r="I239" s="175"/>
      <c r="J239" s="187">
        <f>BK239</f>
        <v>0</v>
      </c>
      <c r="K239" s="172"/>
      <c r="L239" s="177"/>
      <c r="M239" s="178"/>
      <c r="N239" s="179"/>
      <c r="O239" s="179"/>
      <c r="P239" s="180">
        <f>SUM(P240:P249)</f>
        <v>0</v>
      </c>
      <c r="Q239" s="179"/>
      <c r="R239" s="180">
        <f>SUM(R240:R249)</f>
        <v>0.10010888000000001</v>
      </c>
      <c r="S239" s="179"/>
      <c r="T239" s="181">
        <f>SUM(T240:T249)</f>
        <v>0.037997500000000003</v>
      </c>
      <c r="AR239" s="182" t="s">
        <v>84</v>
      </c>
      <c r="AT239" s="183" t="s">
        <v>69</v>
      </c>
      <c r="AU239" s="183" t="s">
        <v>75</v>
      </c>
      <c r="AY239" s="182" t="s">
        <v>158</v>
      </c>
      <c r="BK239" s="184">
        <f>SUM(BK240:BK249)</f>
        <v>0</v>
      </c>
    </row>
    <row r="240" spans="2:65" s="1" customFormat="1" ht="31.5" customHeight="1">
      <c r="B240" s="40"/>
      <c r="C240" s="188" t="s">
        <v>512</v>
      </c>
      <c r="D240" s="188" t="s">
        <v>160</v>
      </c>
      <c r="E240" s="189" t="s">
        <v>513</v>
      </c>
      <c r="F240" s="190" t="s">
        <v>514</v>
      </c>
      <c r="G240" s="191" t="s">
        <v>163</v>
      </c>
      <c r="H240" s="192">
        <v>15.199</v>
      </c>
      <c r="I240" s="193"/>
      <c r="J240" s="194">
        <f>ROUND(I240*H240,2)</f>
        <v>0</v>
      </c>
      <c r="K240" s="190" t="s">
        <v>21</v>
      </c>
      <c r="L240" s="60"/>
      <c r="M240" s="195" t="s">
        <v>21</v>
      </c>
      <c r="N240" s="196" t="s">
        <v>41</v>
      </c>
      <c r="O240" s="41"/>
      <c r="P240" s="197">
        <f>O240*H240</f>
        <v>0</v>
      </c>
      <c r="Q240" s="197">
        <v>0</v>
      </c>
      <c r="R240" s="197">
        <f>Q240*H240</f>
        <v>0</v>
      </c>
      <c r="S240" s="197">
        <v>0.0025</v>
      </c>
      <c r="T240" s="198">
        <f>S240*H240</f>
        <v>0.037997500000000003</v>
      </c>
      <c r="AR240" s="23" t="s">
        <v>238</v>
      </c>
      <c r="AT240" s="23" t="s">
        <v>160</v>
      </c>
      <c r="AU240" s="23" t="s">
        <v>84</v>
      </c>
      <c r="AY240" s="23" t="s">
        <v>158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23" t="s">
        <v>75</v>
      </c>
      <c r="BK240" s="199">
        <f>ROUND(I240*H240,2)</f>
        <v>0</v>
      </c>
      <c r="BL240" s="23" t="s">
        <v>238</v>
      </c>
      <c r="BM240" s="23" t="s">
        <v>515</v>
      </c>
    </row>
    <row r="241" spans="2:51" s="12" customFormat="1" ht="13.5">
      <c r="B241" s="212"/>
      <c r="C241" s="213"/>
      <c r="D241" s="214" t="s">
        <v>174</v>
      </c>
      <c r="E241" s="215" t="s">
        <v>21</v>
      </c>
      <c r="F241" s="216" t="s">
        <v>516</v>
      </c>
      <c r="G241" s="213"/>
      <c r="H241" s="217">
        <v>15.199</v>
      </c>
      <c r="I241" s="218"/>
      <c r="J241" s="213"/>
      <c r="K241" s="213"/>
      <c r="L241" s="219"/>
      <c r="M241" s="220"/>
      <c r="N241" s="221"/>
      <c r="O241" s="221"/>
      <c r="P241" s="221"/>
      <c r="Q241" s="221"/>
      <c r="R241" s="221"/>
      <c r="S241" s="221"/>
      <c r="T241" s="222"/>
      <c r="AT241" s="223" t="s">
        <v>174</v>
      </c>
      <c r="AU241" s="223" t="s">
        <v>84</v>
      </c>
      <c r="AV241" s="12" t="s">
        <v>84</v>
      </c>
      <c r="AW241" s="12" t="s">
        <v>34</v>
      </c>
      <c r="AX241" s="12" t="s">
        <v>75</v>
      </c>
      <c r="AY241" s="223" t="s">
        <v>158</v>
      </c>
    </row>
    <row r="242" spans="2:65" s="1" customFormat="1" ht="22.5" customHeight="1">
      <c r="B242" s="40"/>
      <c r="C242" s="188" t="s">
        <v>517</v>
      </c>
      <c r="D242" s="188" t="s">
        <v>160</v>
      </c>
      <c r="E242" s="189" t="s">
        <v>518</v>
      </c>
      <c r="F242" s="190" t="s">
        <v>519</v>
      </c>
      <c r="G242" s="191" t="s">
        <v>163</v>
      </c>
      <c r="H242" s="192">
        <v>11.584</v>
      </c>
      <c r="I242" s="193"/>
      <c r="J242" s="194">
        <f>ROUND(I242*H242,2)</f>
        <v>0</v>
      </c>
      <c r="K242" s="190" t="s">
        <v>164</v>
      </c>
      <c r="L242" s="60"/>
      <c r="M242" s="195" t="s">
        <v>21</v>
      </c>
      <c r="N242" s="196" t="s">
        <v>41</v>
      </c>
      <c r="O242" s="41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AR242" s="23" t="s">
        <v>238</v>
      </c>
      <c r="AT242" s="23" t="s">
        <v>160</v>
      </c>
      <c r="AU242" s="23" t="s">
        <v>84</v>
      </c>
      <c r="AY242" s="23" t="s">
        <v>158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23" t="s">
        <v>75</v>
      </c>
      <c r="BK242" s="199">
        <f>ROUND(I242*H242,2)</f>
        <v>0</v>
      </c>
      <c r="BL242" s="23" t="s">
        <v>238</v>
      </c>
      <c r="BM242" s="23" t="s">
        <v>520</v>
      </c>
    </row>
    <row r="243" spans="2:51" s="12" customFormat="1" ht="13.5">
      <c r="B243" s="212"/>
      <c r="C243" s="213"/>
      <c r="D243" s="214" t="s">
        <v>174</v>
      </c>
      <c r="E243" s="215" t="s">
        <v>21</v>
      </c>
      <c r="F243" s="216" t="s">
        <v>96</v>
      </c>
      <c r="G243" s="213"/>
      <c r="H243" s="217">
        <v>11.584</v>
      </c>
      <c r="I243" s="218"/>
      <c r="J243" s="213"/>
      <c r="K243" s="213"/>
      <c r="L243" s="219"/>
      <c r="M243" s="220"/>
      <c r="N243" s="221"/>
      <c r="O243" s="221"/>
      <c r="P243" s="221"/>
      <c r="Q243" s="221"/>
      <c r="R243" s="221"/>
      <c r="S243" s="221"/>
      <c r="T243" s="222"/>
      <c r="AT243" s="223" t="s">
        <v>174</v>
      </c>
      <c r="AU243" s="223" t="s">
        <v>84</v>
      </c>
      <c r="AV243" s="12" t="s">
        <v>84</v>
      </c>
      <c r="AW243" s="12" t="s">
        <v>34</v>
      </c>
      <c r="AX243" s="12" t="s">
        <v>75</v>
      </c>
      <c r="AY243" s="223" t="s">
        <v>158</v>
      </c>
    </row>
    <row r="244" spans="2:65" s="1" customFormat="1" ht="22.5" customHeight="1">
      <c r="B244" s="40"/>
      <c r="C244" s="224" t="s">
        <v>521</v>
      </c>
      <c r="D244" s="224" t="s">
        <v>233</v>
      </c>
      <c r="E244" s="225" t="s">
        <v>522</v>
      </c>
      <c r="F244" s="226" t="s">
        <v>523</v>
      </c>
      <c r="G244" s="227" t="s">
        <v>163</v>
      </c>
      <c r="H244" s="228">
        <v>11.584</v>
      </c>
      <c r="I244" s="229"/>
      <c r="J244" s="230">
        <f>ROUND(I244*H244,2)</f>
        <v>0</v>
      </c>
      <c r="K244" s="226" t="s">
        <v>21</v>
      </c>
      <c r="L244" s="231"/>
      <c r="M244" s="232" t="s">
        <v>21</v>
      </c>
      <c r="N244" s="233" t="s">
        <v>41</v>
      </c>
      <c r="O244" s="41"/>
      <c r="P244" s="197">
        <f>O244*H244</f>
        <v>0</v>
      </c>
      <c r="Q244" s="197">
        <v>0.0085</v>
      </c>
      <c r="R244" s="197">
        <f>Q244*H244</f>
        <v>0.09846400000000001</v>
      </c>
      <c r="S244" s="197">
        <v>0</v>
      </c>
      <c r="T244" s="198">
        <f>S244*H244</f>
        <v>0</v>
      </c>
      <c r="AR244" s="23" t="s">
        <v>319</v>
      </c>
      <c r="AT244" s="23" t="s">
        <v>233</v>
      </c>
      <c r="AU244" s="23" t="s">
        <v>84</v>
      </c>
      <c r="AY244" s="23" t="s">
        <v>158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23" t="s">
        <v>75</v>
      </c>
      <c r="BK244" s="199">
        <f>ROUND(I244*H244,2)</f>
        <v>0</v>
      </c>
      <c r="BL244" s="23" t="s">
        <v>238</v>
      </c>
      <c r="BM244" s="23" t="s">
        <v>524</v>
      </c>
    </row>
    <row r="245" spans="2:65" s="1" customFormat="1" ht="31.5" customHeight="1">
      <c r="B245" s="40"/>
      <c r="C245" s="188" t="s">
        <v>525</v>
      </c>
      <c r="D245" s="188" t="s">
        <v>160</v>
      </c>
      <c r="E245" s="189" t="s">
        <v>526</v>
      </c>
      <c r="F245" s="190" t="s">
        <v>527</v>
      </c>
      <c r="G245" s="191" t="s">
        <v>163</v>
      </c>
      <c r="H245" s="192">
        <v>11.584</v>
      </c>
      <c r="I245" s="193"/>
      <c r="J245" s="194">
        <f>ROUND(I245*H245,2)</f>
        <v>0</v>
      </c>
      <c r="K245" s="190" t="s">
        <v>164</v>
      </c>
      <c r="L245" s="60"/>
      <c r="M245" s="195" t="s">
        <v>21</v>
      </c>
      <c r="N245" s="196" t="s">
        <v>41</v>
      </c>
      <c r="O245" s="41"/>
      <c r="P245" s="197">
        <f>O245*H245</f>
        <v>0</v>
      </c>
      <c r="Q245" s="197">
        <v>1E-05</v>
      </c>
      <c r="R245" s="197">
        <f>Q245*H245</f>
        <v>0.00011584</v>
      </c>
      <c r="S245" s="197">
        <v>0</v>
      </c>
      <c r="T245" s="198">
        <f>S245*H245</f>
        <v>0</v>
      </c>
      <c r="AR245" s="23" t="s">
        <v>238</v>
      </c>
      <c r="AT245" s="23" t="s">
        <v>160</v>
      </c>
      <c r="AU245" s="23" t="s">
        <v>84</v>
      </c>
      <c r="AY245" s="23" t="s">
        <v>158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23" t="s">
        <v>75</v>
      </c>
      <c r="BK245" s="199">
        <f>ROUND(I245*H245,2)</f>
        <v>0</v>
      </c>
      <c r="BL245" s="23" t="s">
        <v>238</v>
      </c>
      <c r="BM245" s="23" t="s">
        <v>528</v>
      </c>
    </row>
    <row r="246" spans="2:51" s="12" customFormat="1" ht="13.5">
      <c r="B246" s="212"/>
      <c r="C246" s="213"/>
      <c r="D246" s="214" t="s">
        <v>174</v>
      </c>
      <c r="E246" s="215" t="s">
        <v>21</v>
      </c>
      <c r="F246" s="216" t="s">
        <v>96</v>
      </c>
      <c r="G246" s="213"/>
      <c r="H246" s="217">
        <v>11.584</v>
      </c>
      <c r="I246" s="218"/>
      <c r="J246" s="213"/>
      <c r="K246" s="213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174</v>
      </c>
      <c r="AU246" s="223" t="s">
        <v>84</v>
      </c>
      <c r="AV246" s="12" t="s">
        <v>84</v>
      </c>
      <c r="AW246" s="12" t="s">
        <v>34</v>
      </c>
      <c r="AX246" s="12" t="s">
        <v>75</v>
      </c>
      <c r="AY246" s="223" t="s">
        <v>158</v>
      </c>
    </row>
    <row r="247" spans="2:65" s="1" customFormat="1" ht="22.5" customHeight="1">
      <c r="B247" s="40"/>
      <c r="C247" s="224" t="s">
        <v>529</v>
      </c>
      <c r="D247" s="224" t="s">
        <v>233</v>
      </c>
      <c r="E247" s="225" t="s">
        <v>530</v>
      </c>
      <c r="F247" s="226" t="s">
        <v>531</v>
      </c>
      <c r="G247" s="227" t="s">
        <v>163</v>
      </c>
      <c r="H247" s="228">
        <v>12.742</v>
      </c>
      <c r="I247" s="229"/>
      <c r="J247" s="230">
        <f>ROUND(I247*H247,2)</f>
        <v>0</v>
      </c>
      <c r="K247" s="226" t="s">
        <v>164</v>
      </c>
      <c r="L247" s="231"/>
      <c r="M247" s="232" t="s">
        <v>21</v>
      </c>
      <c r="N247" s="233" t="s">
        <v>41</v>
      </c>
      <c r="O247" s="41"/>
      <c r="P247" s="197">
        <f>O247*H247</f>
        <v>0</v>
      </c>
      <c r="Q247" s="197">
        <v>0.00012</v>
      </c>
      <c r="R247" s="197">
        <f>Q247*H247</f>
        <v>0.0015290400000000002</v>
      </c>
      <c r="S247" s="197">
        <v>0</v>
      </c>
      <c r="T247" s="198">
        <f>S247*H247</f>
        <v>0</v>
      </c>
      <c r="AR247" s="23" t="s">
        <v>319</v>
      </c>
      <c r="AT247" s="23" t="s">
        <v>233</v>
      </c>
      <c r="AU247" s="23" t="s">
        <v>84</v>
      </c>
      <c r="AY247" s="23" t="s">
        <v>158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23" t="s">
        <v>75</v>
      </c>
      <c r="BK247" s="199">
        <f>ROUND(I247*H247,2)</f>
        <v>0</v>
      </c>
      <c r="BL247" s="23" t="s">
        <v>238</v>
      </c>
      <c r="BM247" s="23" t="s">
        <v>532</v>
      </c>
    </row>
    <row r="248" spans="2:51" s="12" customFormat="1" ht="13.5">
      <c r="B248" s="212"/>
      <c r="C248" s="213"/>
      <c r="D248" s="214" t="s">
        <v>174</v>
      </c>
      <c r="E248" s="213"/>
      <c r="F248" s="216" t="s">
        <v>533</v>
      </c>
      <c r="G248" s="213"/>
      <c r="H248" s="217">
        <v>12.742</v>
      </c>
      <c r="I248" s="218"/>
      <c r="J248" s="213"/>
      <c r="K248" s="213"/>
      <c r="L248" s="219"/>
      <c r="M248" s="220"/>
      <c r="N248" s="221"/>
      <c r="O248" s="221"/>
      <c r="P248" s="221"/>
      <c r="Q248" s="221"/>
      <c r="R248" s="221"/>
      <c r="S248" s="221"/>
      <c r="T248" s="222"/>
      <c r="AT248" s="223" t="s">
        <v>174</v>
      </c>
      <c r="AU248" s="223" t="s">
        <v>84</v>
      </c>
      <c r="AV248" s="12" t="s">
        <v>84</v>
      </c>
      <c r="AW248" s="12" t="s">
        <v>6</v>
      </c>
      <c r="AX248" s="12" t="s">
        <v>75</v>
      </c>
      <c r="AY248" s="223" t="s">
        <v>158</v>
      </c>
    </row>
    <row r="249" spans="2:65" s="1" customFormat="1" ht="22.5" customHeight="1">
      <c r="B249" s="40"/>
      <c r="C249" s="188" t="s">
        <v>534</v>
      </c>
      <c r="D249" s="188" t="s">
        <v>160</v>
      </c>
      <c r="E249" s="189" t="s">
        <v>535</v>
      </c>
      <c r="F249" s="190" t="s">
        <v>536</v>
      </c>
      <c r="G249" s="191" t="s">
        <v>225</v>
      </c>
      <c r="H249" s="192">
        <v>0.1</v>
      </c>
      <c r="I249" s="193"/>
      <c r="J249" s="194">
        <f>ROUND(I249*H249,2)</f>
        <v>0</v>
      </c>
      <c r="K249" s="190" t="s">
        <v>164</v>
      </c>
      <c r="L249" s="60"/>
      <c r="M249" s="195" t="s">
        <v>21</v>
      </c>
      <c r="N249" s="196" t="s">
        <v>41</v>
      </c>
      <c r="O249" s="41"/>
      <c r="P249" s="197">
        <f>O249*H249</f>
        <v>0</v>
      </c>
      <c r="Q249" s="197">
        <v>0</v>
      </c>
      <c r="R249" s="197">
        <f>Q249*H249</f>
        <v>0</v>
      </c>
      <c r="S249" s="197">
        <v>0</v>
      </c>
      <c r="T249" s="198">
        <f>S249*H249</f>
        <v>0</v>
      </c>
      <c r="AR249" s="23" t="s">
        <v>238</v>
      </c>
      <c r="AT249" s="23" t="s">
        <v>160</v>
      </c>
      <c r="AU249" s="23" t="s">
        <v>84</v>
      </c>
      <c r="AY249" s="23" t="s">
        <v>158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23" t="s">
        <v>75</v>
      </c>
      <c r="BK249" s="199">
        <f>ROUND(I249*H249,2)</f>
        <v>0</v>
      </c>
      <c r="BL249" s="23" t="s">
        <v>238</v>
      </c>
      <c r="BM249" s="23" t="s">
        <v>537</v>
      </c>
    </row>
    <row r="250" spans="2:63" s="10" customFormat="1" ht="29.85" customHeight="1">
      <c r="B250" s="171"/>
      <c r="C250" s="172"/>
      <c r="D250" s="185" t="s">
        <v>69</v>
      </c>
      <c r="E250" s="186" t="s">
        <v>538</v>
      </c>
      <c r="F250" s="186" t="s">
        <v>539</v>
      </c>
      <c r="G250" s="172"/>
      <c r="H250" s="172"/>
      <c r="I250" s="175"/>
      <c r="J250" s="187">
        <f>BK250</f>
        <v>0</v>
      </c>
      <c r="K250" s="172"/>
      <c r="L250" s="177"/>
      <c r="M250" s="178"/>
      <c r="N250" s="179"/>
      <c r="O250" s="179"/>
      <c r="P250" s="180">
        <f>SUM(P251:P254)</f>
        <v>0</v>
      </c>
      <c r="Q250" s="179"/>
      <c r="R250" s="180">
        <f>SUM(R251:R254)</f>
        <v>0.1989547</v>
      </c>
      <c r="S250" s="179"/>
      <c r="T250" s="181">
        <f>SUM(T251:T254)</f>
        <v>0</v>
      </c>
      <c r="AR250" s="182" t="s">
        <v>84</v>
      </c>
      <c r="AT250" s="183" t="s">
        <v>69</v>
      </c>
      <c r="AU250" s="183" t="s">
        <v>75</v>
      </c>
      <c r="AY250" s="182" t="s">
        <v>158</v>
      </c>
      <c r="BK250" s="184">
        <f>SUM(BK251:BK254)</f>
        <v>0</v>
      </c>
    </row>
    <row r="251" spans="2:65" s="1" customFormat="1" ht="22.5" customHeight="1">
      <c r="B251" s="40"/>
      <c r="C251" s="188" t="s">
        <v>540</v>
      </c>
      <c r="D251" s="188" t="s">
        <v>160</v>
      </c>
      <c r="E251" s="189" t="s">
        <v>541</v>
      </c>
      <c r="F251" s="190" t="s">
        <v>542</v>
      </c>
      <c r="G251" s="191" t="s">
        <v>163</v>
      </c>
      <c r="H251" s="192">
        <v>21.37</v>
      </c>
      <c r="I251" s="193"/>
      <c r="J251" s="194">
        <f>ROUND(I251*H251,2)</f>
        <v>0</v>
      </c>
      <c r="K251" s="190" t="s">
        <v>164</v>
      </c>
      <c r="L251" s="60"/>
      <c r="M251" s="195" t="s">
        <v>21</v>
      </c>
      <c r="N251" s="196" t="s">
        <v>41</v>
      </c>
      <c r="O251" s="41"/>
      <c r="P251" s="197">
        <f>O251*H251</f>
        <v>0</v>
      </c>
      <c r="Q251" s="197">
        <v>0</v>
      </c>
      <c r="R251" s="197">
        <f>Q251*H251</f>
        <v>0</v>
      </c>
      <c r="S251" s="197">
        <v>0</v>
      </c>
      <c r="T251" s="198">
        <f>S251*H251</f>
        <v>0</v>
      </c>
      <c r="AR251" s="23" t="s">
        <v>238</v>
      </c>
      <c r="AT251" s="23" t="s">
        <v>160</v>
      </c>
      <c r="AU251" s="23" t="s">
        <v>84</v>
      </c>
      <c r="AY251" s="23" t="s">
        <v>158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23" t="s">
        <v>75</v>
      </c>
      <c r="BK251" s="199">
        <f>ROUND(I251*H251,2)</f>
        <v>0</v>
      </c>
      <c r="BL251" s="23" t="s">
        <v>238</v>
      </c>
      <c r="BM251" s="23" t="s">
        <v>543</v>
      </c>
    </row>
    <row r="252" spans="2:51" s="12" customFormat="1" ht="13.5">
      <c r="B252" s="212"/>
      <c r="C252" s="213"/>
      <c r="D252" s="214" t="s">
        <v>174</v>
      </c>
      <c r="E252" s="215" t="s">
        <v>94</v>
      </c>
      <c r="F252" s="216" t="s">
        <v>544</v>
      </c>
      <c r="G252" s="213"/>
      <c r="H252" s="217">
        <v>21.37</v>
      </c>
      <c r="I252" s="218"/>
      <c r="J252" s="213"/>
      <c r="K252" s="213"/>
      <c r="L252" s="219"/>
      <c r="M252" s="220"/>
      <c r="N252" s="221"/>
      <c r="O252" s="221"/>
      <c r="P252" s="221"/>
      <c r="Q252" s="221"/>
      <c r="R252" s="221"/>
      <c r="S252" s="221"/>
      <c r="T252" s="222"/>
      <c r="AT252" s="223" t="s">
        <v>174</v>
      </c>
      <c r="AU252" s="223" t="s">
        <v>84</v>
      </c>
      <c r="AV252" s="12" t="s">
        <v>84</v>
      </c>
      <c r="AW252" s="12" t="s">
        <v>34</v>
      </c>
      <c r="AX252" s="12" t="s">
        <v>75</v>
      </c>
      <c r="AY252" s="223" t="s">
        <v>158</v>
      </c>
    </row>
    <row r="253" spans="2:65" s="1" customFormat="1" ht="22.5" customHeight="1">
      <c r="B253" s="40"/>
      <c r="C253" s="224" t="s">
        <v>545</v>
      </c>
      <c r="D253" s="224" t="s">
        <v>233</v>
      </c>
      <c r="E253" s="225" t="s">
        <v>546</v>
      </c>
      <c r="F253" s="226" t="s">
        <v>547</v>
      </c>
      <c r="G253" s="227" t="s">
        <v>163</v>
      </c>
      <c r="H253" s="228">
        <v>21.37</v>
      </c>
      <c r="I253" s="229"/>
      <c r="J253" s="230">
        <f>ROUND(I253*H253,2)</f>
        <v>0</v>
      </c>
      <c r="K253" s="226" t="s">
        <v>164</v>
      </c>
      <c r="L253" s="231"/>
      <c r="M253" s="232" t="s">
        <v>21</v>
      </c>
      <c r="N253" s="233" t="s">
        <v>41</v>
      </c>
      <c r="O253" s="41"/>
      <c r="P253" s="197">
        <f>O253*H253</f>
        <v>0</v>
      </c>
      <c r="Q253" s="197">
        <v>0.00931</v>
      </c>
      <c r="R253" s="197">
        <f>Q253*H253</f>
        <v>0.1989547</v>
      </c>
      <c r="S253" s="197">
        <v>0</v>
      </c>
      <c r="T253" s="198">
        <f>S253*H253</f>
        <v>0</v>
      </c>
      <c r="AR253" s="23" t="s">
        <v>319</v>
      </c>
      <c r="AT253" s="23" t="s">
        <v>233</v>
      </c>
      <c r="AU253" s="23" t="s">
        <v>84</v>
      </c>
      <c r="AY253" s="23" t="s">
        <v>158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23" t="s">
        <v>75</v>
      </c>
      <c r="BK253" s="199">
        <f>ROUND(I253*H253,2)</f>
        <v>0</v>
      </c>
      <c r="BL253" s="23" t="s">
        <v>238</v>
      </c>
      <c r="BM253" s="23" t="s">
        <v>548</v>
      </c>
    </row>
    <row r="254" spans="2:65" s="1" customFormat="1" ht="22.5" customHeight="1">
      <c r="B254" s="40"/>
      <c r="C254" s="188" t="s">
        <v>549</v>
      </c>
      <c r="D254" s="188" t="s">
        <v>160</v>
      </c>
      <c r="E254" s="189" t="s">
        <v>550</v>
      </c>
      <c r="F254" s="190" t="s">
        <v>551</v>
      </c>
      <c r="G254" s="191" t="s">
        <v>225</v>
      </c>
      <c r="H254" s="192">
        <v>0.199</v>
      </c>
      <c r="I254" s="193"/>
      <c r="J254" s="194">
        <f>ROUND(I254*H254,2)</f>
        <v>0</v>
      </c>
      <c r="K254" s="190" t="s">
        <v>164</v>
      </c>
      <c r="L254" s="60"/>
      <c r="M254" s="195" t="s">
        <v>21</v>
      </c>
      <c r="N254" s="196" t="s">
        <v>41</v>
      </c>
      <c r="O254" s="41"/>
      <c r="P254" s="197">
        <f>O254*H254</f>
        <v>0</v>
      </c>
      <c r="Q254" s="197">
        <v>0</v>
      </c>
      <c r="R254" s="197">
        <f>Q254*H254</f>
        <v>0</v>
      </c>
      <c r="S254" s="197">
        <v>0</v>
      </c>
      <c r="T254" s="198">
        <f>S254*H254</f>
        <v>0</v>
      </c>
      <c r="AR254" s="23" t="s">
        <v>238</v>
      </c>
      <c r="AT254" s="23" t="s">
        <v>160</v>
      </c>
      <c r="AU254" s="23" t="s">
        <v>84</v>
      </c>
      <c r="AY254" s="23" t="s">
        <v>158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23" t="s">
        <v>75</v>
      </c>
      <c r="BK254" s="199">
        <f>ROUND(I254*H254,2)</f>
        <v>0</v>
      </c>
      <c r="BL254" s="23" t="s">
        <v>238</v>
      </c>
      <c r="BM254" s="23" t="s">
        <v>552</v>
      </c>
    </row>
    <row r="255" spans="2:63" s="10" customFormat="1" ht="29.85" customHeight="1">
      <c r="B255" s="171"/>
      <c r="C255" s="172"/>
      <c r="D255" s="185" t="s">
        <v>69</v>
      </c>
      <c r="E255" s="186" t="s">
        <v>553</v>
      </c>
      <c r="F255" s="186" t="s">
        <v>554</v>
      </c>
      <c r="G255" s="172"/>
      <c r="H255" s="172"/>
      <c r="I255" s="175"/>
      <c r="J255" s="187">
        <f>BK255</f>
        <v>0</v>
      </c>
      <c r="K255" s="172"/>
      <c r="L255" s="177"/>
      <c r="M255" s="178"/>
      <c r="N255" s="179"/>
      <c r="O255" s="179"/>
      <c r="P255" s="180">
        <f>SUM(P256:P259)</f>
        <v>0</v>
      </c>
      <c r="Q255" s="179"/>
      <c r="R255" s="180">
        <f>SUM(R256:R259)</f>
        <v>0.02089553</v>
      </c>
      <c r="S255" s="179"/>
      <c r="T255" s="181">
        <f>SUM(T256:T259)</f>
        <v>0</v>
      </c>
      <c r="AR255" s="182" t="s">
        <v>84</v>
      </c>
      <c r="AT255" s="183" t="s">
        <v>69</v>
      </c>
      <c r="AU255" s="183" t="s">
        <v>75</v>
      </c>
      <c r="AY255" s="182" t="s">
        <v>158</v>
      </c>
      <c r="BK255" s="184">
        <f>SUM(BK256:BK259)</f>
        <v>0</v>
      </c>
    </row>
    <row r="256" spans="2:65" s="1" customFormat="1" ht="22.5" customHeight="1">
      <c r="B256" s="40"/>
      <c r="C256" s="188" t="s">
        <v>555</v>
      </c>
      <c r="D256" s="188" t="s">
        <v>160</v>
      </c>
      <c r="E256" s="189" t="s">
        <v>556</v>
      </c>
      <c r="F256" s="190" t="s">
        <v>557</v>
      </c>
      <c r="G256" s="191" t="s">
        <v>163</v>
      </c>
      <c r="H256" s="192">
        <v>42.74</v>
      </c>
      <c r="I256" s="193"/>
      <c r="J256" s="194">
        <f>ROUND(I256*H256,2)</f>
        <v>0</v>
      </c>
      <c r="K256" s="190" t="s">
        <v>164</v>
      </c>
      <c r="L256" s="60"/>
      <c r="M256" s="195" t="s">
        <v>21</v>
      </c>
      <c r="N256" s="196" t="s">
        <v>41</v>
      </c>
      <c r="O256" s="41"/>
      <c r="P256" s="197">
        <f>O256*H256</f>
        <v>0</v>
      </c>
      <c r="Q256" s="197">
        <v>0.00025</v>
      </c>
      <c r="R256" s="197">
        <f>Q256*H256</f>
        <v>0.010685</v>
      </c>
      <c r="S256" s="197">
        <v>0</v>
      </c>
      <c r="T256" s="198">
        <f>S256*H256</f>
        <v>0</v>
      </c>
      <c r="AR256" s="23" t="s">
        <v>238</v>
      </c>
      <c r="AT256" s="23" t="s">
        <v>160</v>
      </c>
      <c r="AU256" s="23" t="s">
        <v>84</v>
      </c>
      <c r="AY256" s="23" t="s">
        <v>158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23" t="s">
        <v>75</v>
      </c>
      <c r="BK256" s="199">
        <f>ROUND(I256*H256,2)</f>
        <v>0</v>
      </c>
      <c r="BL256" s="23" t="s">
        <v>238</v>
      </c>
      <c r="BM256" s="23" t="s">
        <v>558</v>
      </c>
    </row>
    <row r="257" spans="2:51" s="12" customFormat="1" ht="13.5">
      <c r="B257" s="212"/>
      <c r="C257" s="213"/>
      <c r="D257" s="214" t="s">
        <v>174</v>
      </c>
      <c r="E257" s="215" t="s">
        <v>21</v>
      </c>
      <c r="F257" s="216" t="s">
        <v>559</v>
      </c>
      <c r="G257" s="213"/>
      <c r="H257" s="217">
        <v>42.74</v>
      </c>
      <c r="I257" s="218"/>
      <c r="J257" s="213"/>
      <c r="K257" s="213"/>
      <c r="L257" s="219"/>
      <c r="M257" s="220"/>
      <c r="N257" s="221"/>
      <c r="O257" s="221"/>
      <c r="P257" s="221"/>
      <c r="Q257" s="221"/>
      <c r="R257" s="221"/>
      <c r="S257" s="221"/>
      <c r="T257" s="222"/>
      <c r="AT257" s="223" t="s">
        <v>174</v>
      </c>
      <c r="AU257" s="223" t="s">
        <v>84</v>
      </c>
      <c r="AV257" s="12" t="s">
        <v>84</v>
      </c>
      <c r="AW257" s="12" t="s">
        <v>34</v>
      </c>
      <c r="AX257" s="12" t="s">
        <v>75</v>
      </c>
      <c r="AY257" s="223" t="s">
        <v>158</v>
      </c>
    </row>
    <row r="258" spans="2:65" s="1" customFormat="1" ht="22.5" customHeight="1">
      <c r="B258" s="40"/>
      <c r="C258" s="188" t="s">
        <v>560</v>
      </c>
      <c r="D258" s="188" t="s">
        <v>160</v>
      </c>
      <c r="E258" s="189" t="s">
        <v>561</v>
      </c>
      <c r="F258" s="190" t="s">
        <v>562</v>
      </c>
      <c r="G258" s="191" t="s">
        <v>163</v>
      </c>
      <c r="H258" s="192">
        <v>30.941</v>
      </c>
      <c r="I258" s="193"/>
      <c r="J258" s="194">
        <f>ROUND(I258*H258,2)</f>
        <v>0</v>
      </c>
      <c r="K258" s="190" t="s">
        <v>164</v>
      </c>
      <c r="L258" s="60"/>
      <c r="M258" s="195" t="s">
        <v>21</v>
      </c>
      <c r="N258" s="196" t="s">
        <v>41</v>
      </c>
      <c r="O258" s="41"/>
      <c r="P258" s="197">
        <f>O258*H258</f>
        <v>0</v>
      </c>
      <c r="Q258" s="197">
        <v>0.00033</v>
      </c>
      <c r="R258" s="197">
        <f>Q258*H258</f>
        <v>0.010210529999999999</v>
      </c>
      <c r="S258" s="197">
        <v>0</v>
      </c>
      <c r="T258" s="198">
        <f>S258*H258</f>
        <v>0</v>
      </c>
      <c r="AR258" s="23" t="s">
        <v>238</v>
      </c>
      <c r="AT258" s="23" t="s">
        <v>160</v>
      </c>
      <c r="AU258" s="23" t="s">
        <v>84</v>
      </c>
      <c r="AY258" s="23" t="s">
        <v>158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23" t="s">
        <v>75</v>
      </c>
      <c r="BK258" s="199">
        <f>ROUND(I258*H258,2)</f>
        <v>0</v>
      </c>
      <c r="BL258" s="23" t="s">
        <v>238</v>
      </c>
      <c r="BM258" s="23" t="s">
        <v>563</v>
      </c>
    </row>
    <row r="259" spans="2:51" s="12" customFormat="1" ht="13.5">
      <c r="B259" s="212"/>
      <c r="C259" s="213"/>
      <c r="D259" s="202" t="s">
        <v>174</v>
      </c>
      <c r="E259" s="236" t="s">
        <v>21</v>
      </c>
      <c r="F259" s="234" t="s">
        <v>564</v>
      </c>
      <c r="G259" s="213"/>
      <c r="H259" s="235">
        <v>30.941</v>
      </c>
      <c r="I259" s="218"/>
      <c r="J259" s="213"/>
      <c r="K259" s="213"/>
      <c r="L259" s="219"/>
      <c r="M259" s="220"/>
      <c r="N259" s="221"/>
      <c r="O259" s="221"/>
      <c r="P259" s="221"/>
      <c r="Q259" s="221"/>
      <c r="R259" s="221"/>
      <c r="S259" s="221"/>
      <c r="T259" s="222"/>
      <c r="AT259" s="223" t="s">
        <v>174</v>
      </c>
      <c r="AU259" s="223" t="s">
        <v>84</v>
      </c>
      <c r="AV259" s="12" t="s">
        <v>84</v>
      </c>
      <c r="AW259" s="12" t="s">
        <v>34</v>
      </c>
      <c r="AX259" s="12" t="s">
        <v>75</v>
      </c>
      <c r="AY259" s="223" t="s">
        <v>158</v>
      </c>
    </row>
    <row r="260" spans="2:63" s="10" customFormat="1" ht="37.35" customHeight="1">
      <c r="B260" s="171"/>
      <c r="C260" s="172"/>
      <c r="D260" s="173" t="s">
        <v>69</v>
      </c>
      <c r="E260" s="174" t="s">
        <v>565</v>
      </c>
      <c r="F260" s="174" t="s">
        <v>566</v>
      </c>
      <c r="G260" s="172"/>
      <c r="H260" s="172"/>
      <c r="I260" s="175"/>
      <c r="J260" s="176">
        <f>BK260</f>
        <v>0</v>
      </c>
      <c r="K260" s="172"/>
      <c r="L260" s="177"/>
      <c r="M260" s="178"/>
      <c r="N260" s="179"/>
      <c r="O260" s="179"/>
      <c r="P260" s="180">
        <f>P261</f>
        <v>0</v>
      </c>
      <c r="Q260" s="179"/>
      <c r="R260" s="180">
        <f>R261</f>
        <v>0</v>
      </c>
      <c r="S260" s="179"/>
      <c r="T260" s="181">
        <f>T261</f>
        <v>0</v>
      </c>
      <c r="AR260" s="182" t="s">
        <v>181</v>
      </c>
      <c r="AT260" s="183" t="s">
        <v>69</v>
      </c>
      <c r="AU260" s="183" t="s">
        <v>70</v>
      </c>
      <c r="AY260" s="182" t="s">
        <v>158</v>
      </c>
      <c r="BK260" s="184">
        <f>BK261</f>
        <v>0</v>
      </c>
    </row>
    <row r="261" spans="2:63" s="10" customFormat="1" ht="19.9" customHeight="1">
      <c r="B261" s="171"/>
      <c r="C261" s="172"/>
      <c r="D261" s="185" t="s">
        <v>69</v>
      </c>
      <c r="E261" s="186" t="s">
        <v>567</v>
      </c>
      <c r="F261" s="186" t="s">
        <v>568</v>
      </c>
      <c r="G261" s="172"/>
      <c r="H261" s="172"/>
      <c r="I261" s="175"/>
      <c r="J261" s="187">
        <f>BK261</f>
        <v>0</v>
      </c>
      <c r="K261" s="172"/>
      <c r="L261" s="177"/>
      <c r="M261" s="178"/>
      <c r="N261" s="179"/>
      <c r="O261" s="179"/>
      <c r="P261" s="180">
        <f>P262</f>
        <v>0</v>
      </c>
      <c r="Q261" s="179"/>
      <c r="R261" s="180">
        <f>R262</f>
        <v>0</v>
      </c>
      <c r="S261" s="179"/>
      <c r="T261" s="181">
        <f>T262</f>
        <v>0</v>
      </c>
      <c r="AR261" s="182" t="s">
        <v>181</v>
      </c>
      <c r="AT261" s="183" t="s">
        <v>69</v>
      </c>
      <c r="AU261" s="183" t="s">
        <v>75</v>
      </c>
      <c r="AY261" s="182" t="s">
        <v>158</v>
      </c>
      <c r="BK261" s="184">
        <f>BK262</f>
        <v>0</v>
      </c>
    </row>
    <row r="262" spans="2:65" s="1" customFormat="1" ht="22.5" customHeight="1">
      <c r="B262" s="40"/>
      <c r="C262" s="188" t="s">
        <v>569</v>
      </c>
      <c r="D262" s="188" t="s">
        <v>160</v>
      </c>
      <c r="E262" s="189" t="s">
        <v>570</v>
      </c>
      <c r="F262" s="190" t="s">
        <v>571</v>
      </c>
      <c r="G262" s="191" t="s">
        <v>572</v>
      </c>
      <c r="H262" s="192">
        <v>1</v>
      </c>
      <c r="I262" s="193"/>
      <c r="J262" s="194">
        <f>ROUND(I262*H262,2)</f>
        <v>0</v>
      </c>
      <c r="K262" s="190" t="s">
        <v>21</v>
      </c>
      <c r="L262" s="60"/>
      <c r="M262" s="195" t="s">
        <v>21</v>
      </c>
      <c r="N262" s="251" t="s">
        <v>41</v>
      </c>
      <c r="O262" s="252"/>
      <c r="P262" s="253">
        <f>O262*H262</f>
        <v>0</v>
      </c>
      <c r="Q262" s="253">
        <v>0</v>
      </c>
      <c r="R262" s="253">
        <f>Q262*H262</f>
        <v>0</v>
      </c>
      <c r="S262" s="253">
        <v>0</v>
      </c>
      <c r="T262" s="254">
        <f>S262*H262</f>
        <v>0</v>
      </c>
      <c r="AR262" s="23" t="s">
        <v>573</v>
      </c>
      <c r="AT262" s="23" t="s">
        <v>160</v>
      </c>
      <c r="AU262" s="23" t="s">
        <v>84</v>
      </c>
      <c r="AY262" s="23" t="s">
        <v>158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23" t="s">
        <v>75</v>
      </c>
      <c r="BK262" s="199">
        <f>ROUND(I262*H262,2)</f>
        <v>0</v>
      </c>
      <c r="BL262" s="23" t="s">
        <v>573</v>
      </c>
      <c r="BM262" s="23" t="s">
        <v>574</v>
      </c>
    </row>
    <row r="263" spans="2:12" s="1" customFormat="1" ht="6.95" customHeight="1">
      <c r="B263" s="55"/>
      <c r="C263" s="56"/>
      <c r="D263" s="56"/>
      <c r="E263" s="56"/>
      <c r="F263" s="56"/>
      <c r="G263" s="56"/>
      <c r="H263" s="56"/>
      <c r="I263" s="134"/>
      <c r="J263" s="56"/>
      <c r="K263" s="56"/>
      <c r="L263" s="60"/>
    </row>
  </sheetData>
  <sheetProtection password="CC35" sheet="1" objects="1" scenarios="1" formatCells="0" formatColumns="0" formatRows="0" sort="0" autoFilter="0"/>
  <autoFilter ref="C86:K262"/>
  <mergeCells count="6">
    <mergeCell ref="L2:V2"/>
    <mergeCell ref="E7:H7"/>
    <mergeCell ref="E22:H22"/>
    <mergeCell ref="E43:H43"/>
    <mergeCell ref="E79:H79"/>
    <mergeCell ref="G1:H1"/>
  </mergeCells>
  <hyperlinks>
    <hyperlink ref="F1:G1" location="C2" display="1) Krycí list soupisu"/>
    <hyperlink ref="G1:H1" location="C50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5" customWidth="1"/>
    <col min="2" max="2" width="1.66796875" style="255" customWidth="1"/>
    <col min="3" max="4" width="5" style="255" customWidth="1"/>
    <col min="5" max="5" width="11.66015625" style="255" customWidth="1"/>
    <col min="6" max="6" width="9.16015625" style="255" customWidth="1"/>
    <col min="7" max="7" width="5" style="255" customWidth="1"/>
    <col min="8" max="8" width="77.83203125" style="255" customWidth="1"/>
    <col min="9" max="10" width="20" style="255" customWidth="1"/>
    <col min="11" max="11" width="1.66796875" style="255" customWidth="1"/>
  </cols>
  <sheetData>
    <row r="1" ht="37.5" customHeight="1"/>
    <row r="2" spans="2:1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4" customFormat="1" ht="45" customHeight="1">
      <c r="B3" s="259"/>
      <c r="C3" s="378" t="s">
        <v>575</v>
      </c>
      <c r="D3" s="378"/>
      <c r="E3" s="378"/>
      <c r="F3" s="378"/>
      <c r="G3" s="378"/>
      <c r="H3" s="378"/>
      <c r="I3" s="378"/>
      <c r="J3" s="378"/>
      <c r="K3" s="260"/>
    </row>
    <row r="4" spans="2:11" ht="25.5" customHeight="1">
      <c r="B4" s="261"/>
      <c r="C4" s="382" t="s">
        <v>576</v>
      </c>
      <c r="D4" s="382"/>
      <c r="E4" s="382"/>
      <c r="F4" s="382"/>
      <c r="G4" s="382"/>
      <c r="H4" s="382"/>
      <c r="I4" s="382"/>
      <c r="J4" s="382"/>
      <c r="K4" s="262"/>
    </row>
    <row r="5" spans="2:1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1"/>
      <c r="C6" s="381" t="s">
        <v>577</v>
      </c>
      <c r="D6" s="381"/>
      <c r="E6" s="381"/>
      <c r="F6" s="381"/>
      <c r="G6" s="381"/>
      <c r="H6" s="381"/>
      <c r="I6" s="381"/>
      <c r="J6" s="381"/>
      <c r="K6" s="262"/>
    </row>
    <row r="7" spans="2:11" ht="15" customHeight="1">
      <c r="B7" s="265"/>
      <c r="C7" s="381" t="s">
        <v>578</v>
      </c>
      <c r="D7" s="381"/>
      <c r="E7" s="381"/>
      <c r="F7" s="381"/>
      <c r="G7" s="381"/>
      <c r="H7" s="381"/>
      <c r="I7" s="381"/>
      <c r="J7" s="381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381" t="s">
        <v>579</v>
      </c>
      <c r="D9" s="381"/>
      <c r="E9" s="381"/>
      <c r="F9" s="381"/>
      <c r="G9" s="381"/>
      <c r="H9" s="381"/>
      <c r="I9" s="381"/>
      <c r="J9" s="381"/>
      <c r="K9" s="262"/>
    </row>
    <row r="10" spans="2:11" ht="15" customHeight="1">
      <c r="B10" s="265"/>
      <c r="C10" s="264"/>
      <c r="D10" s="381" t="s">
        <v>580</v>
      </c>
      <c r="E10" s="381"/>
      <c r="F10" s="381"/>
      <c r="G10" s="381"/>
      <c r="H10" s="381"/>
      <c r="I10" s="381"/>
      <c r="J10" s="381"/>
      <c r="K10" s="262"/>
    </row>
    <row r="11" spans="2:11" ht="15" customHeight="1">
      <c r="B11" s="265"/>
      <c r="C11" s="266"/>
      <c r="D11" s="381" t="s">
        <v>581</v>
      </c>
      <c r="E11" s="381"/>
      <c r="F11" s="381"/>
      <c r="G11" s="381"/>
      <c r="H11" s="381"/>
      <c r="I11" s="381"/>
      <c r="J11" s="381"/>
      <c r="K11" s="262"/>
    </row>
    <row r="12" spans="2:11" ht="12.7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2"/>
    </row>
    <row r="13" spans="2:11" ht="15" customHeight="1">
      <c r="B13" s="265"/>
      <c r="C13" s="266"/>
      <c r="D13" s="381" t="s">
        <v>582</v>
      </c>
      <c r="E13" s="381"/>
      <c r="F13" s="381"/>
      <c r="G13" s="381"/>
      <c r="H13" s="381"/>
      <c r="I13" s="381"/>
      <c r="J13" s="381"/>
      <c r="K13" s="262"/>
    </row>
    <row r="14" spans="2:11" ht="15" customHeight="1">
      <c r="B14" s="265"/>
      <c r="C14" s="266"/>
      <c r="D14" s="381" t="s">
        <v>583</v>
      </c>
      <c r="E14" s="381"/>
      <c r="F14" s="381"/>
      <c r="G14" s="381"/>
      <c r="H14" s="381"/>
      <c r="I14" s="381"/>
      <c r="J14" s="381"/>
      <c r="K14" s="262"/>
    </row>
    <row r="15" spans="2:11" ht="15" customHeight="1">
      <c r="B15" s="265"/>
      <c r="C15" s="266"/>
      <c r="D15" s="381" t="s">
        <v>584</v>
      </c>
      <c r="E15" s="381"/>
      <c r="F15" s="381"/>
      <c r="G15" s="381"/>
      <c r="H15" s="381"/>
      <c r="I15" s="381"/>
      <c r="J15" s="381"/>
      <c r="K15" s="262"/>
    </row>
    <row r="16" spans="2:11" ht="15" customHeight="1">
      <c r="B16" s="265"/>
      <c r="C16" s="266"/>
      <c r="D16" s="266"/>
      <c r="E16" s="267" t="s">
        <v>74</v>
      </c>
      <c r="F16" s="381" t="s">
        <v>585</v>
      </c>
      <c r="G16" s="381"/>
      <c r="H16" s="381"/>
      <c r="I16" s="381"/>
      <c r="J16" s="381"/>
      <c r="K16" s="262"/>
    </row>
    <row r="17" spans="2:11" ht="15" customHeight="1">
      <c r="B17" s="265"/>
      <c r="C17" s="266"/>
      <c r="D17" s="266"/>
      <c r="E17" s="267" t="s">
        <v>586</v>
      </c>
      <c r="F17" s="381" t="s">
        <v>587</v>
      </c>
      <c r="G17" s="381"/>
      <c r="H17" s="381"/>
      <c r="I17" s="381"/>
      <c r="J17" s="381"/>
      <c r="K17" s="262"/>
    </row>
    <row r="18" spans="2:11" ht="15" customHeight="1">
      <c r="B18" s="265"/>
      <c r="C18" s="266"/>
      <c r="D18" s="266"/>
      <c r="E18" s="267" t="s">
        <v>588</v>
      </c>
      <c r="F18" s="381" t="s">
        <v>589</v>
      </c>
      <c r="G18" s="381"/>
      <c r="H18" s="381"/>
      <c r="I18" s="381"/>
      <c r="J18" s="381"/>
      <c r="K18" s="262"/>
    </row>
    <row r="19" spans="2:11" ht="15" customHeight="1">
      <c r="B19" s="265"/>
      <c r="C19" s="266"/>
      <c r="D19" s="266"/>
      <c r="E19" s="267" t="s">
        <v>590</v>
      </c>
      <c r="F19" s="381" t="s">
        <v>591</v>
      </c>
      <c r="G19" s="381"/>
      <c r="H19" s="381"/>
      <c r="I19" s="381"/>
      <c r="J19" s="381"/>
      <c r="K19" s="262"/>
    </row>
    <row r="20" spans="2:11" ht="15" customHeight="1">
      <c r="B20" s="265"/>
      <c r="C20" s="266"/>
      <c r="D20" s="266"/>
      <c r="E20" s="267" t="s">
        <v>592</v>
      </c>
      <c r="F20" s="381" t="s">
        <v>593</v>
      </c>
      <c r="G20" s="381"/>
      <c r="H20" s="381"/>
      <c r="I20" s="381"/>
      <c r="J20" s="381"/>
      <c r="K20" s="262"/>
    </row>
    <row r="21" spans="2:11" ht="15" customHeight="1">
      <c r="B21" s="265"/>
      <c r="C21" s="266"/>
      <c r="D21" s="266"/>
      <c r="E21" s="267" t="s">
        <v>594</v>
      </c>
      <c r="F21" s="381" t="s">
        <v>595</v>
      </c>
      <c r="G21" s="381"/>
      <c r="H21" s="381"/>
      <c r="I21" s="381"/>
      <c r="J21" s="381"/>
      <c r="K21" s="262"/>
    </row>
    <row r="22" spans="2:11" ht="12.75" customHeight="1">
      <c r="B22" s="265"/>
      <c r="C22" s="266"/>
      <c r="D22" s="266"/>
      <c r="E22" s="266"/>
      <c r="F22" s="266"/>
      <c r="G22" s="266"/>
      <c r="H22" s="266"/>
      <c r="I22" s="266"/>
      <c r="J22" s="266"/>
      <c r="K22" s="262"/>
    </row>
    <row r="23" spans="2:11" ht="15" customHeight="1">
      <c r="B23" s="265"/>
      <c r="C23" s="381" t="s">
        <v>596</v>
      </c>
      <c r="D23" s="381"/>
      <c r="E23" s="381"/>
      <c r="F23" s="381"/>
      <c r="G23" s="381"/>
      <c r="H23" s="381"/>
      <c r="I23" s="381"/>
      <c r="J23" s="381"/>
      <c r="K23" s="262"/>
    </row>
    <row r="24" spans="2:11" ht="15" customHeight="1">
      <c r="B24" s="265"/>
      <c r="C24" s="381" t="s">
        <v>597</v>
      </c>
      <c r="D24" s="381"/>
      <c r="E24" s="381"/>
      <c r="F24" s="381"/>
      <c r="G24" s="381"/>
      <c r="H24" s="381"/>
      <c r="I24" s="381"/>
      <c r="J24" s="381"/>
      <c r="K24" s="262"/>
    </row>
    <row r="25" spans="2:11" ht="15" customHeight="1">
      <c r="B25" s="265"/>
      <c r="C25" s="264"/>
      <c r="D25" s="381" t="s">
        <v>598</v>
      </c>
      <c r="E25" s="381"/>
      <c r="F25" s="381"/>
      <c r="G25" s="381"/>
      <c r="H25" s="381"/>
      <c r="I25" s="381"/>
      <c r="J25" s="381"/>
      <c r="K25" s="262"/>
    </row>
    <row r="26" spans="2:11" ht="15" customHeight="1">
      <c r="B26" s="265"/>
      <c r="C26" s="266"/>
      <c r="D26" s="381" t="s">
        <v>599</v>
      </c>
      <c r="E26" s="381"/>
      <c r="F26" s="381"/>
      <c r="G26" s="381"/>
      <c r="H26" s="381"/>
      <c r="I26" s="381"/>
      <c r="J26" s="381"/>
      <c r="K26" s="262"/>
    </row>
    <row r="27" spans="2:11" ht="12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2"/>
    </row>
    <row r="28" spans="2:11" ht="15" customHeight="1">
      <c r="B28" s="265"/>
      <c r="C28" s="266"/>
      <c r="D28" s="381" t="s">
        <v>600</v>
      </c>
      <c r="E28" s="381"/>
      <c r="F28" s="381"/>
      <c r="G28" s="381"/>
      <c r="H28" s="381"/>
      <c r="I28" s="381"/>
      <c r="J28" s="381"/>
      <c r="K28" s="262"/>
    </row>
    <row r="29" spans="2:11" ht="15" customHeight="1">
      <c r="B29" s="265"/>
      <c r="C29" s="266"/>
      <c r="D29" s="381" t="s">
        <v>601</v>
      </c>
      <c r="E29" s="381"/>
      <c r="F29" s="381"/>
      <c r="G29" s="381"/>
      <c r="H29" s="381"/>
      <c r="I29" s="381"/>
      <c r="J29" s="381"/>
      <c r="K29" s="262"/>
    </row>
    <row r="30" spans="2:11" ht="12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2"/>
    </row>
    <row r="31" spans="2:11" ht="15" customHeight="1">
      <c r="B31" s="265"/>
      <c r="C31" s="266"/>
      <c r="D31" s="381" t="s">
        <v>602</v>
      </c>
      <c r="E31" s="381"/>
      <c r="F31" s="381"/>
      <c r="G31" s="381"/>
      <c r="H31" s="381"/>
      <c r="I31" s="381"/>
      <c r="J31" s="381"/>
      <c r="K31" s="262"/>
    </row>
    <row r="32" spans="2:11" ht="15" customHeight="1">
      <c r="B32" s="265"/>
      <c r="C32" s="266"/>
      <c r="D32" s="381" t="s">
        <v>603</v>
      </c>
      <c r="E32" s="381"/>
      <c r="F32" s="381"/>
      <c r="G32" s="381"/>
      <c r="H32" s="381"/>
      <c r="I32" s="381"/>
      <c r="J32" s="381"/>
      <c r="K32" s="262"/>
    </row>
    <row r="33" spans="2:11" ht="15" customHeight="1">
      <c r="B33" s="265"/>
      <c r="C33" s="266"/>
      <c r="D33" s="381" t="s">
        <v>604</v>
      </c>
      <c r="E33" s="381"/>
      <c r="F33" s="381"/>
      <c r="G33" s="381"/>
      <c r="H33" s="381"/>
      <c r="I33" s="381"/>
      <c r="J33" s="381"/>
      <c r="K33" s="262"/>
    </row>
    <row r="34" spans="2:11" ht="15" customHeight="1">
      <c r="B34" s="265"/>
      <c r="C34" s="266"/>
      <c r="D34" s="264"/>
      <c r="E34" s="268" t="s">
        <v>143</v>
      </c>
      <c r="F34" s="264"/>
      <c r="G34" s="381" t="s">
        <v>605</v>
      </c>
      <c r="H34" s="381"/>
      <c r="I34" s="381"/>
      <c r="J34" s="381"/>
      <c r="K34" s="262"/>
    </row>
    <row r="35" spans="2:11" ht="30.75" customHeight="1">
      <c r="B35" s="265"/>
      <c r="C35" s="266"/>
      <c r="D35" s="264"/>
      <c r="E35" s="268" t="s">
        <v>606</v>
      </c>
      <c r="F35" s="264"/>
      <c r="G35" s="381" t="s">
        <v>607</v>
      </c>
      <c r="H35" s="381"/>
      <c r="I35" s="381"/>
      <c r="J35" s="381"/>
      <c r="K35" s="262"/>
    </row>
    <row r="36" spans="2:11" ht="15" customHeight="1">
      <c r="B36" s="265"/>
      <c r="C36" s="266"/>
      <c r="D36" s="264"/>
      <c r="E36" s="268" t="s">
        <v>51</v>
      </c>
      <c r="F36" s="264"/>
      <c r="G36" s="381" t="s">
        <v>608</v>
      </c>
      <c r="H36" s="381"/>
      <c r="I36" s="381"/>
      <c r="J36" s="381"/>
      <c r="K36" s="262"/>
    </row>
    <row r="37" spans="2:11" ht="15" customHeight="1">
      <c r="B37" s="265"/>
      <c r="C37" s="266"/>
      <c r="D37" s="264"/>
      <c r="E37" s="268" t="s">
        <v>144</v>
      </c>
      <c r="F37" s="264"/>
      <c r="G37" s="381" t="s">
        <v>609</v>
      </c>
      <c r="H37" s="381"/>
      <c r="I37" s="381"/>
      <c r="J37" s="381"/>
      <c r="K37" s="262"/>
    </row>
    <row r="38" spans="2:11" ht="15" customHeight="1">
      <c r="B38" s="265"/>
      <c r="C38" s="266"/>
      <c r="D38" s="264"/>
      <c r="E38" s="268" t="s">
        <v>145</v>
      </c>
      <c r="F38" s="264"/>
      <c r="G38" s="381" t="s">
        <v>610</v>
      </c>
      <c r="H38" s="381"/>
      <c r="I38" s="381"/>
      <c r="J38" s="381"/>
      <c r="K38" s="262"/>
    </row>
    <row r="39" spans="2:11" ht="15" customHeight="1">
      <c r="B39" s="265"/>
      <c r="C39" s="266"/>
      <c r="D39" s="264"/>
      <c r="E39" s="268" t="s">
        <v>146</v>
      </c>
      <c r="F39" s="264"/>
      <c r="G39" s="381" t="s">
        <v>611</v>
      </c>
      <c r="H39" s="381"/>
      <c r="I39" s="381"/>
      <c r="J39" s="381"/>
      <c r="K39" s="262"/>
    </row>
    <row r="40" spans="2:11" ht="15" customHeight="1">
      <c r="B40" s="265"/>
      <c r="C40" s="266"/>
      <c r="D40" s="264"/>
      <c r="E40" s="268" t="s">
        <v>612</v>
      </c>
      <c r="F40" s="264"/>
      <c r="G40" s="381" t="s">
        <v>613</v>
      </c>
      <c r="H40" s="381"/>
      <c r="I40" s="381"/>
      <c r="J40" s="381"/>
      <c r="K40" s="262"/>
    </row>
    <row r="41" spans="2:11" ht="15" customHeight="1">
      <c r="B41" s="265"/>
      <c r="C41" s="266"/>
      <c r="D41" s="264"/>
      <c r="E41" s="268"/>
      <c r="F41" s="264"/>
      <c r="G41" s="381" t="s">
        <v>614</v>
      </c>
      <c r="H41" s="381"/>
      <c r="I41" s="381"/>
      <c r="J41" s="381"/>
      <c r="K41" s="262"/>
    </row>
    <row r="42" spans="2:11" ht="15" customHeight="1">
      <c r="B42" s="265"/>
      <c r="C42" s="266"/>
      <c r="D42" s="264"/>
      <c r="E42" s="268" t="s">
        <v>615</v>
      </c>
      <c r="F42" s="264"/>
      <c r="G42" s="381" t="s">
        <v>616</v>
      </c>
      <c r="H42" s="381"/>
      <c r="I42" s="381"/>
      <c r="J42" s="381"/>
      <c r="K42" s="262"/>
    </row>
    <row r="43" spans="2:11" ht="15" customHeight="1">
      <c r="B43" s="265"/>
      <c r="C43" s="266"/>
      <c r="D43" s="264"/>
      <c r="E43" s="268" t="s">
        <v>148</v>
      </c>
      <c r="F43" s="264"/>
      <c r="G43" s="381" t="s">
        <v>617</v>
      </c>
      <c r="H43" s="381"/>
      <c r="I43" s="381"/>
      <c r="J43" s="381"/>
      <c r="K43" s="262"/>
    </row>
    <row r="44" spans="2:11" ht="12.75" customHeight="1">
      <c r="B44" s="265"/>
      <c r="C44" s="266"/>
      <c r="D44" s="264"/>
      <c r="E44" s="264"/>
      <c r="F44" s="264"/>
      <c r="G44" s="264"/>
      <c r="H44" s="264"/>
      <c r="I44" s="264"/>
      <c r="J44" s="264"/>
      <c r="K44" s="262"/>
    </row>
    <row r="45" spans="2:11" ht="15" customHeight="1">
      <c r="B45" s="265"/>
      <c r="C45" s="266"/>
      <c r="D45" s="381" t="s">
        <v>618</v>
      </c>
      <c r="E45" s="381"/>
      <c r="F45" s="381"/>
      <c r="G45" s="381"/>
      <c r="H45" s="381"/>
      <c r="I45" s="381"/>
      <c r="J45" s="381"/>
      <c r="K45" s="262"/>
    </row>
    <row r="46" spans="2:11" ht="15" customHeight="1">
      <c r="B46" s="265"/>
      <c r="C46" s="266"/>
      <c r="D46" s="266"/>
      <c r="E46" s="381" t="s">
        <v>619</v>
      </c>
      <c r="F46" s="381"/>
      <c r="G46" s="381"/>
      <c r="H46" s="381"/>
      <c r="I46" s="381"/>
      <c r="J46" s="381"/>
      <c r="K46" s="262"/>
    </row>
    <row r="47" spans="2:11" ht="15" customHeight="1">
      <c r="B47" s="265"/>
      <c r="C47" s="266"/>
      <c r="D47" s="266"/>
      <c r="E47" s="381" t="s">
        <v>620</v>
      </c>
      <c r="F47" s="381"/>
      <c r="G47" s="381"/>
      <c r="H47" s="381"/>
      <c r="I47" s="381"/>
      <c r="J47" s="381"/>
      <c r="K47" s="262"/>
    </row>
    <row r="48" spans="2:11" ht="15" customHeight="1">
      <c r="B48" s="265"/>
      <c r="C48" s="266"/>
      <c r="D48" s="266"/>
      <c r="E48" s="381" t="s">
        <v>621</v>
      </c>
      <c r="F48" s="381"/>
      <c r="G48" s="381"/>
      <c r="H48" s="381"/>
      <c r="I48" s="381"/>
      <c r="J48" s="381"/>
      <c r="K48" s="262"/>
    </row>
    <row r="49" spans="2:11" ht="15" customHeight="1">
      <c r="B49" s="265"/>
      <c r="C49" s="266"/>
      <c r="D49" s="381" t="s">
        <v>622</v>
      </c>
      <c r="E49" s="381"/>
      <c r="F49" s="381"/>
      <c r="G49" s="381"/>
      <c r="H49" s="381"/>
      <c r="I49" s="381"/>
      <c r="J49" s="381"/>
      <c r="K49" s="262"/>
    </row>
    <row r="50" spans="2:11" ht="25.5" customHeight="1">
      <c r="B50" s="261"/>
      <c r="C50" s="382" t="s">
        <v>623</v>
      </c>
      <c r="D50" s="382"/>
      <c r="E50" s="382"/>
      <c r="F50" s="382"/>
      <c r="G50" s="382"/>
      <c r="H50" s="382"/>
      <c r="I50" s="382"/>
      <c r="J50" s="382"/>
      <c r="K50" s="262"/>
    </row>
    <row r="51" spans="2:11" ht="5.25" customHeight="1">
      <c r="B51" s="261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1"/>
      <c r="C52" s="381" t="s">
        <v>624</v>
      </c>
      <c r="D52" s="381"/>
      <c r="E52" s="381"/>
      <c r="F52" s="381"/>
      <c r="G52" s="381"/>
      <c r="H52" s="381"/>
      <c r="I52" s="381"/>
      <c r="J52" s="381"/>
      <c r="K52" s="262"/>
    </row>
    <row r="53" spans="2:11" ht="15" customHeight="1">
      <c r="B53" s="261"/>
      <c r="C53" s="381" t="s">
        <v>625</v>
      </c>
      <c r="D53" s="381"/>
      <c r="E53" s="381"/>
      <c r="F53" s="381"/>
      <c r="G53" s="381"/>
      <c r="H53" s="381"/>
      <c r="I53" s="381"/>
      <c r="J53" s="381"/>
      <c r="K53" s="262"/>
    </row>
    <row r="54" spans="2:11" ht="12.75" customHeight="1">
      <c r="B54" s="261"/>
      <c r="C54" s="264"/>
      <c r="D54" s="264"/>
      <c r="E54" s="264"/>
      <c r="F54" s="264"/>
      <c r="G54" s="264"/>
      <c r="H54" s="264"/>
      <c r="I54" s="264"/>
      <c r="J54" s="264"/>
      <c r="K54" s="262"/>
    </row>
    <row r="55" spans="2:11" ht="15" customHeight="1">
      <c r="B55" s="261"/>
      <c r="C55" s="381" t="s">
        <v>626</v>
      </c>
      <c r="D55" s="381"/>
      <c r="E55" s="381"/>
      <c r="F55" s="381"/>
      <c r="G55" s="381"/>
      <c r="H55" s="381"/>
      <c r="I55" s="381"/>
      <c r="J55" s="381"/>
      <c r="K55" s="262"/>
    </row>
    <row r="56" spans="2:11" ht="15" customHeight="1">
      <c r="B56" s="261"/>
      <c r="C56" s="266"/>
      <c r="D56" s="381" t="s">
        <v>627</v>
      </c>
      <c r="E56" s="381"/>
      <c r="F56" s="381"/>
      <c r="G56" s="381"/>
      <c r="H56" s="381"/>
      <c r="I56" s="381"/>
      <c r="J56" s="381"/>
      <c r="K56" s="262"/>
    </row>
    <row r="57" spans="2:11" ht="15" customHeight="1">
      <c r="B57" s="261"/>
      <c r="C57" s="266"/>
      <c r="D57" s="381" t="s">
        <v>628</v>
      </c>
      <c r="E57" s="381"/>
      <c r="F57" s="381"/>
      <c r="G57" s="381"/>
      <c r="H57" s="381"/>
      <c r="I57" s="381"/>
      <c r="J57" s="381"/>
      <c r="K57" s="262"/>
    </row>
    <row r="58" spans="2:11" ht="15" customHeight="1">
      <c r="B58" s="261"/>
      <c r="C58" s="266"/>
      <c r="D58" s="381" t="s">
        <v>629</v>
      </c>
      <c r="E58" s="381"/>
      <c r="F58" s="381"/>
      <c r="G58" s="381"/>
      <c r="H58" s="381"/>
      <c r="I58" s="381"/>
      <c r="J58" s="381"/>
      <c r="K58" s="262"/>
    </row>
    <row r="59" spans="2:11" ht="15" customHeight="1">
      <c r="B59" s="261"/>
      <c r="C59" s="266"/>
      <c r="D59" s="381" t="s">
        <v>630</v>
      </c>
      <c r="E59" s="381"/>
      <c r="F59" s="381"/>
      <c r="G59" s="381"/>
      <c r="H59" s="381"/>
      <c r="I59" s="381"/>
      <c r="J59" s="381"/>
      <c r="K59" s="262"/>
    </row>
    <row r="60" spans="2:11" ht="15" customHeight="1">
      <c r="B60" s="261"/>
      <c r="C60" s="266"/>
      <c r="D60" s="380" t="s">
        <v>631</v>
      </c>
      <c r="E60" s="380"/>
      <c r="F60" s="380"/>
      <c r="G60" s="380"/>
      <c r="H60" s="380"/>
      <c r="I60" s="380"/>
      <c r="J60" s="380"/>
      <c r="K60" s="262"/>
    </row>
    <row r="61" spans="2:11" ht="15" customHeight="1">
      <c r="B61" s="261"/>
      <c r="C61" s="266"/>
      <c r="D61" s="381" t="s">
        <v>632</v>
      </c>
      <c r="E61" s="381"/>
      <c r="F61" s="381"/>
      <c r="G61" s="381"/>
      <c r="H61" s="381"/>
      <c r="I61" s="381"/>
      <c r="J61" s="381"/>
      <c r="K61" s="262"/>
    </row>
    <row r="62" spans="2:11" ht="12.75" customHeight="1">
      <c r="B62" s="261"/>
      <c r="C62" s="266"/>
      <c r="D62" s="266"/>
      <c r="E62" s="269"/>
      <c r="F62" s="266"/>
      <c r="G62" s="266"/>
      <c r="H62" s="266"/>
      <c r="I62" s="266"/>
      <c r="J62" s="266"/>
      <c r="K62" s="262"/>
    </row>
    <row r="63" spans="2:11" ht="15" customHeight="1">
      <c r="B63" s="261"/>
      <c r="C63" s="266"/>
      <c r="D63" s="381" t="s">
        <v>633</v>
      </c>
      <c r="E63" s="381"/>
      <c r="F63" s="381"/>
      <c r="G63" s="381"/>
      <c r="H63" s="381"/>
      <c r="I63" s="381"/>
      <c r="J63" s="381"/>
      <c r="K63" s="262"/>
    </row>
    <row r="64" spans="2:11" ht="15" customHeight="1">
      <c r="B64" s="261"/>
      <c r="C64" s="266"/>
      <c r="D64" s="380" t="s">
        <v>634</v>
      </c>
      <c r="E64" s="380"/>
      <c r="F64" s="380"/>
      <c r="G64" s="380"/>
      <c r="H64" s="380"/>
      <c r="I64" s="380"/>
      <c r="J64" s="380"/>
      <c r="K64" s="262"/>
    </row>
    <row r="65" spans="2:11" ht="15" customHeight="1">
      <c r="B65" s="261"/>
      <c r="C65" s="266"/>
      <c r="D65" s="381" t="s">
        <v>635</v>
      </c>
      <c r="E65" s="381"/>
      <c r="F65" s="381"/>
      <c r="G65" s="381"/>
      <c r="H65" s="381"/>
      <c r="I65" s="381"/>
      <c r="J65" s="381"/>
      <c r="K65" s="262"/>
    </row>
    <row r="66" spans="2:11" ht="15" customHeight="1">
      <c r="B66" s="261"/>
      <c r="C66" s="266"/>
      <c r="D66" s="381" t="s">
        <v>636</v>
      </c>
      <c r="E66" s="381"/>
      <c r="F66" s="381"/>
      <c r="G66" s="381"/>
      <c r="H66" s="381"/>
      <c r="I66" s="381"/>
      <c r="J66" s="381"/>
      <c r="K66" s="262"/>
    </row>
    <row r="67" spans="2:11" ht="15" customHeight="1">
      <c r="B67" s="261"/>
      <c r="C67" s="266"/>
      <c r="D67" s="381" t="s">
        <v>637</v>
      </c>
      <c r="E67" s="381"/>
      <c r="F67" s="381"/>
      <c r="G67" s="381"/>
      <c r="H67" s="381"/>
      <c r="I67" s="381"/>
      <c r="J67" s="381"/>
      <c r="K67" s="262"/>
    </row>
    <row r="68" spans="2:11" ht="15" customHeight="1">
      <c r="B68" s="261"/>
      <c r="C68" s="266"/>
      <c r="D68" s="381" t="s">
        <v>638</v>
      </c>
      <c r="E68" s="381"/>
      <c r="F68" s="381"/>
      <c r="G68" s="381"/>
      <c r="H68" s="381"/>
      <c r="I68" s="381"/>
      <c r="J68" s="381"/>
      <c r="K68" s="262"/>
    </row>
    <row r="69" spans="2:11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4"/>
    </row>
    <row r="71" spans="2:11" ht="18.75" customHeight="1"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spans="2:11" ht="7.5" customHeight="1">
      <c r="B72" s="275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45" customHeight="1">
      <c r="B73" s="278"/>
      <c r="C73" s="379" t="s">
        <v>81</v>
      </c>
      <c r="D73" s="379"/>
      <c r="E73" s="379"/>
      <c r="F73" s="379"/>
      <c r="G73" s="379"/>
      <c r="H73" s="379"/>
      <c r="I73" s="379"/>
      <c r="J73" s="379"/>
      <c r="K73" s="279"/>
    </row>
    <row r="74" spans="2:11" ht="17.25" customHeight="1">
      <c r="B74" s="278"/>
      <c r="C74" s="280" t="s">
        <v>639</v>
      </c>
      <c r="D74" s="280"/>
      <c r="E74" s="280"/>
      <c r="F74" s="280" t="s">
        <v>640</v>
      </c>
      <c r="G74" s="281"/>
      <c r="H74" s="280" t="s">
        <v>144</v>
      </c>
      <c r="I74" s="280" t="s">
        <v>55</v>
      </c>
      <c r="J74" s="280" t="s">
        <v>641</v>
      </c>
      <c r="K74" s="279"/>
    </row>
    <row r="75" spans="2:11" ht="17.25" customHeight="1">
      <c r="B75" s="278"/>
      <c r="C75" s="282" t="s">
        <v>642</v>
      </c>
      <c r="D75" s="282"/>
      <c r="E75" s="282"/>
      <c r="F75" s="283" t="s">
        <v>643</v>
      </c>
      <c r="G75" s="284"/>
      <c r="H75" s="282"/>
      <c r="I75" s="282"/>
      <c r="J75" s="282" t="s">
        <v>644</v>
      </c>
      <c r="K75" s="279"/>
    </row>
    <row r="76" spans="2:11" ht="5.25" customHeight="1">
      <c r="B76" s="278"/>
      <c r="C76" s="285"/>
      <c r="D76" s="285"/>
      <c r="E76" s="285"/>
      <c r="F76" s="285"/>
      <c r="G76" s="286"/>
      <c r="H76" s="285"/>
      <c r="I76" s="285"/>
      <c r="J76" s="285"/>
      <c r="K76" s="279"/>
    </row>
    <row r="77" spans="2:11" ht="15" customHeight="1">
      <c r="B77" s="278"/>
      <c r="C77" s="268" t="s">
        <v>51</v>
      </c>
      <c r="D77" s="285"/>
      <c r="E77" s="285"/>
      <c r="F77" s="287" t="s">
        <v>645</v>
      </c>
      <c r="G77" s="286"/>
      <c r="H77" s="268" t="s">
        <v>646</v>
      </c>
      <c r="I77" s="268" t="s">
        <v>647</v>
      </c>
      <c r="J77" s="268">
        <v>20</v>
      </c>
      <c r="K77" s="279"/>
    </row>
    <row r="78" spans="2:11" ht="15" customHeight="1">
      <c r="B78" s="278"/>
      <c r="C78" s="268" t="s">
        <v>648</v>
      </c>
      <c r="D78" s="268"/>
      <c r="E78" s="268"/>
      <c r="F78" s="287" t="s">
        <v>645</v>
      </c>
      <c r="G78" s="286"/>
      <c r="H78" s="268" t="s">
        <v>649</v>
      </c>
      <c r="I78" s="268" t="s">
        <v>647</v>
      </c>
      <c r="J78" s="268">
        <v>120</v>
      </c>
      <c r="K78" s="279"/>
    </row>
    <row r="79" spans="2:11" ht="15" customHeight="1">
      <c r="B79" s="288"/>
      <c r="C79" s="268" t="s">
        <v>650</v>
      </c>
      <c r="D79" s="268"/>
      <c r="E79" s="268"/>
      <c r="F79" s="287" t="s">
        <v>651</v>
      </c>
      <c r="G79" s="286"/>
      <c r="H79" s="268" t="s">
        <v>652</v>
      </c>
      <c r="I79" s="268" t="s">
        <v>647</v>
      </c>
      <c r="J79" s="268">
        <v>50</v>
      </c>
      <c r="K79" s="279"/>
    </row>
    <row r="80" spans="2:11" ht="15" customHeight="1">
      <c r="B80" s="288"/>
      <c r="C80" s="268" t="s">
        <v>653</v>
      </c>
      <c r="D80" s="268"/>
      <c r="E80" s="268"/>
      <c r="F80" s="287" t="s">
        <v>645</v>
      </c>
      <c r="G80" s="286"/>
      <c r="H80" s="268" t="s">
        <v>654</v>
      </c>
      <c r="I80" s="268" t="s">
        <v>655</v>
      </c>
      <c r="J80" s="268"/>
      <c r="K80" s="279"/>
    </row>
    <row r="81" spans="2:11" ht="15" customHeight="1">
      <c r="B81" s="288"/>
      <c r="C81" s="289" t="s">
        <v>656</v>
      </c>
      <c r="D81" s="289"/>
      <c r="E81" s="289"/>
      <c r="F81" s="290" t="s">
        <v>651</v>
      </c>
      <c r="G81" s="289"/>
      <c r="H81" s="289" t="s">
        <v>657</v>
      </c>
      <c r="I81" s="289" t="s">
        <v>647</v>
      </c>
      <c r="J81" s="289">
        <v>15</v>
      </c>
      <c r="K81" s="279"/>
    </row>
    <row r="82" spans="2:11" ht="15" customHeight="1">
      <c r="B82" s="288"/>
      <c r="C82" s="289" t="s">
        <v>658</v>
      </c>
      <c r="D82" s="289"/>
      <c r="E82" s="289"/>
      <c r="F82" s="290" t="s">
        <v>651</v>
      </c>
      <c r="G82" s="289"/>
      <c r="H82" s="289" t="s">
        <v>659</v>
      </c>
      <c r="I82" s="289" t="s">
        <v>647</v>
      </c>
      <c r="J82" s="289">
        <v>15</v>
      </c>
      <c r="K82" s="279"/>
    </row>
    <row r="83" spans="2:11" ht="15" customHeight="1">
      <c r="B83" s="288"/>
      <c r="C83" s="289" t="s">
        <v>660</v>
      </c>
      <c r="D83" s="289"/>
      <c r="E83" s="289"/>
      <c r="F83" s="290" t="s">
        <v>651</v>
      </c>
      <c r="G83" s="289"/>
      <c r="H83" s="289" t="s">
        <v>661</v>
      </c>
      <c r="I83" s="289" t="s">
        <v>647</v>
      </c>
      <c r="J83" s="289">
        <v>20</v>
      </c>
      <c r="K83" s="279"/>
    </row>
    <row r="84" spans="2:11" ht="15" customHeight="1">
      <c r="B84" s="288"/>
      <c r="C84" s="289" t="s">
        <v>662</v>
      </c>
      <c r="D84" s="289"/>
      <c r="E84" s="289"/>
      <c r="F84" s="290" t="s">
        <v>651</v>
      </c>
      <c r="G84" s="289"/>
      <c r="H84" s="289" t="s">
        <v>663</v>
      </c>
      <c r="I84" s="289" t="s">
        <v>647</v>
      </c>
      <c r="J84" s="289">
        <v>20</v>
      </c>
      <c r="K84" s="279"/>
    </row>
    <row r="85" spans="2:11" ht="15" customHeight="1">
      <c r="B85" s="288"/>
      <c r="C85" s="268" t="s">
        <v>664</v>
      </c>
      <c r="D85" s="268"/>
      <c r="E85" s="268"/>
      <c r="F85" s="287" t="s">
        <v>651</v>
      </c>
      <c r="G85" s="286"/>
      <c r="H85" s="268" t="s">
        <v>665</v>
      </c>
      <c r="I85" s="268" t="s">
        <v>647</v>
      </c>
      <c r="J85" s="268">
        <v>50</v>
      </c>
      <c r="K85" s="279"/>
    </row>
    <row r="86" spans="2:11" ht="15" customHeight="1">
      <c r="B86" s="288"/>
      <c r="C86" s="268" t="s">
        <v>666</v>
      </c>
      <c r="D86" s="268"/>
      <c r="E86" s="268"/>
      <c r="F86" s="287" t="s">
        <v>651</v>
      </c>
      <c r="G86" s="286"/>
      <c r="H86" s="268" t="s">
        <v>667</v>
      </c>
      <c r="I86" s="268" t="s">
        <v>647</v>
      </c>
      <c r="J86" s="268">
        <v>20</v>
      </c>
      <c r="K86" s="279"/>
    </row>
    <row r="87" spans="2:11" ht="15" customHeight="1">
      <c r="B87" s="288"/>
      <c r="C87" s="268" t="s">
        <v>668</v>
      </c>
      <c r="D87" s="268"/>
      <c r="E87" s="268"/>
      <c r="F87" s="287" t="s">
        <v>651</v>
      </c>
      <c r="G87" s="286"/>
      <c r="H87" s="268" t="s">
        <v>669</v>
      </c>
      <c r="I87" s="268" t="s">
        <v>647</v>
      </c>
      <c r="J87" s="268">
        <v>20</v>
      </c>
      <c r="K87" s="279"/>
    </row>
    <row r="88" spans="2:11" ht="15" customHeight="1">
      <c r="B88" s="288"/>
      <c r="C88" s="268" t="s">
        <v>670</v>
      </c>
      <c r="D88" s="268"/>
      <c r="E88" s="268"/>
      <c r="F88" s="287" t="s">
        <v>651</v>
      </c>
      <c r="G88" s="286"/>
      <c r="H88" s="268" t="s">
        <v>671</v>
      </c>
      <c r="I88" s="268" t="s">
        <v>647</v>
      </c>
      <c r="J88" s="268">
        <v>50</v>
      </c>
      <c r="K88" s="279"/>
    </row>
    <row r="89" spans="2:11" ht="15" customHeight="1">
      <c r="B89" s="288"/>
      <c r="C89" s="268" t="s">
        <v>672</v>
      </c>
      <c r="D89" s="268"/>
      <c r="E89" s="268"/>
      <c r="F89" s="287" t="s">
        <v>651</v>
      </c>
      <c r="G89" s="286"/>
      <c r="H89" s="268" t="s">
        <v>672</v>
      </c>
      <c r="I89" s="268" t="s">
        <v>647</v>
      </c>
      <c r="J89" s="268">
        <v>50</v>
      </c>
      <c r="K89" s="279"/>
    </row>
    <row r="90" spans="2:11" ht="15" customHeight="1">
      <c r="B90" s="288"/>
      <c r="C90" s="268" t="s">
        <v>149</v>
      </c>
      <c r="D90" s="268"/>
      <c r="E90" s="268"/>
      <c r="F90" s="287" t="s">
        <v>651</v>
      </c>
      <c r="G90" s="286"/>
      <c r="H90" s="268" t="s">
        <v>673</v>
      </c>
      <c r="I90" s="268" t="s">
        <v>647</v>
      </c>
      <c r="J90" s="268">
        <v>255</v>
      </c>
      <c r="K90" s="279"/>
    </row>
    <row r="91" spans="2:11" ht="15" customHeight="1">
      <c r="B91" s="288"/>
      <c r="C91" s="268" t="s">
        <v>674</v>
      </c>
      <c r="D91" s="268"/>
      <c r="E91" s="268"/>
      <c r="F91" s="287" t="s">
        <v>645</v>
      </c>
      <c r="G91" s="286"/>
      <c r="H91" s="268" t="s">
        <v>675</v>
      </c>
      <c r="I91" s="268" t="s">
        <v>676</v>
      </c>
      <c r="J91" s="268"/>
      <c r="K91" s="279"/>
    </row>
    <row r="92" spans="2:11" ht="15" customHeight="1">
      <c r="B92" s="288"/>
      <c r="C92" s="268" t="s">
        <v>677</v>
      </c>
      <c r="D92" s="268"/>
      <c r="E92" s="268"/>
      <c r="F92" s="287" t="s">
        <v>645</v>
      </c>
      <c r="G92" s="286"/>
      <c r="H92" s="268" t="s">
        <v>678</v>
      </c>
      <c r="I92" s="268" t="s">
        <v>679</v>
      </c>
      <c r="J92" s="268"/>
      <c r="K92" s="279"/>
    </row>
    <row r="93" spans="2:11" ht="15" customHeight="1">
      <c r="B93" s="288"/>
      <c r="C93" s="268" t="s">
        <v>680</v>
      </c>
      <c r="D93" s="268"/>
      <c r="E93" s="268"/>
      <c r="F93" s="287" t="s">
        <v>645</v>
      </c>
      <c r="G93" s="286"/>
      <c r="H93" s="268" t="s">
        <v>680</v>
      </c>
      <c r="I93" s="268" t="s">
        <v>679</v>
      </c>
      <c r="J93" s="268"/>
      <c r="K93" s="279"/>
    </row>
    <row r="94" spans="2:11" ht="15" customHeight="1">
      <c r="B94" s="288"/>
      <c r="C94" s="268" t="s">
        <v>36</v>
      </c>
      <c r="D94" s="268"/>
      <c r="E94" s="268"/>
      <c r="F94" s="287" t="s">
        <v>645</v>
      </c>
      <c r="G94" s="286"/>
      <c r="H94" s="268" t="s">
        <v>681</v>
      </c>
      <c r="I94" s="268" t="s">
        <v>679</v>
      </c>
      <c r="J94" s="268"/>
      <c r="K94" s="279"/>
    </row>
    <row r="95" spans="2:11" ht="15" customHeight="1">
      <c r="B95" s="288"/>
      <c r="C95" s="268" t="s">
        <v>46</v>
      </c>
      <c r="D95" s="268"/>
      <c r="E95" s="268"/>
      <c r="F95" s="287" t="s">
        <v>645</v>
      </c>
      <c r="G95" s="286"/>
      <c r="H95" s="268" t="s">
        <v>682</v>
      </c>
      <c r="I95" s="268" t="s">
        <v>679</v>
      </c>
      <c r="J95" s="268"/>
      <c r="K95" s="279"/>
    </row>
    <row r="96" spans="2:11" ht="15" customHeight="1">
      <c r="B96" s="291"/>
      <c r="C96" s="292"/>
      <c r="D96" s="292"/>
      <c r="E96" s="292"/>
      <c r="F96" s="292"/>
      <c r="G96" s="292"/>
      <c r="H96" s="292"/>
      <c r="I96" s="292"/>
      <c r="J96" s="292"/>
      <c r="K96" s="293"/>
    </row>
    <row r="97" spans="2:11" ht="18.75" customHeight="1">
      <c r="B97" s="294"/>
      <c r="C97" s="295"/>
      <c r="D97" s="295"/>
      <c r="E97" s="295"/>
      <c r="F97" s="295"/>
      <c r="G97" s="295"/>
      <c r="H97" s="295"/>
      <c r="I97" s="295"/>
      <c r="J97" s="295"/>
      <c r="K97" s="294"/>
    </row>
    <row r="98" spans="2:11" ht="18.75" customHeight="1">
      <c r="B98" s="274"/>
      <c r="C98" s="274"/>
      <c r="D98" s="274"/>
      <c r="E98" s="274"/>
      <c r="F98" s="274"/>
      <c r="G98" s="274"/>
      <c r="H98" s="274"/>
      <c r="I98" s="274"/>
      <c r="J98" s="274"/>
      <c r="K98" s="274"/>
    </row>
    <row r="99" spans="2:11" ht="7.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7"/>
    </row>
    <row r="100" spans="2:11" ht="45" customHeight="1">
      <c r="B100" s="278"/>
      <c r="C100" s="379" t="s">
        <v>683</v>
      </c>
      <c r="D100" s="379"/>
      <c r="E100" s="379"/>
      <c r="F100" s="379"/>
      <c r="G100" s="379"/>
      <c r="H100" s="379"/>
      <c r="I100" s="379"/>
      <c r="J100" s="379"/>
      <c r="K100" s="279"/>
    </row>
    <row r="101" spans="2:11" ht="17.25" customHeight="1">
      <c r="B101" s="278"/>
      <c r="C101" s="280" t="s">
        <v>639</v>
      </c>
      <c r="D101" s="280"/>
      <c r="E101" s="280"/>
      <c r="F101" s="280" t="s">
        <v>640</v>
      </c>
      <c r="G101" s="281"/>
      <c r="H101" s="280" t="s">
        <v>144</v>
      </c>
      <c r="I101" s="280" t="s">
        <v>55</v>
      </c>
      <c r="J101" s="280" t="s">
        <v>641</v>
      </c>
      <c r="K101" s="279"/>
    </row>
    <row r="102" spans="2:11" ht="17.25" customHeight="1">
      <c r="B102" s="278"/>
      <c r="C102" s="282" t="s">
        <v>642</v>
      </c>
      <c r="D102" s="282"/>
      <c r="E102" s="282"/>
      <c r="F102" s="283" t="s">
        <v>643</v>
      </c>
      <c r="G102" s="284"/>
      <c r="H102" s="282"/>
      <c r="I102" s="282"/>
      <c r="J102" s="282" t="s">
        <v>644</v>
      </c>
      <c r="K102" s="279"/>
    </row>
    <row r="103" spans="2:11" ht="5.25" customHeight="1">
      <c r="B103" s="278"/>
      <c r="C103" s="280"/>
      <c r="D103" s="280"/>
      <c r="E103" s="280"/>
      <c r="F103" s="280"/>
      <c r="G103" s="296"/>
      <c r="H103" s="280"/>
      <c r="I103" s="280"/>
      <c r="J103" s="280"/>
      <c r="K103" s="279"/>
    </row>
    <row r="104" spans="2:11" ht="15" customHeight="1">
      <c r="B104" s="278"/>
      <c r="C104" s="268" t="s">
        <v>51</v>
      </c>
      <c r="D104" s="285"/>
      <c r="E104" s="285"/>
      <c r="F104" s="287" t="s">
        <v>645</v>
      </c>
      <c r="G104" s="296"/>
      <c r="H104" s="268" t="s">
        <v>684</v>
      </c>
      <c r="I104" s="268" t="s">
        <v>647</v>
      </c>
      <c r="J104" s="268">
        <v>20</v>
      </c>
      <c r="K104" s="279"/>
    </row>
    <row r="105" spans="2:11" ht="15" customHeight="1">
      <c r="B105" s="278"/>
      <c r="C105" s="268" t="s">
        <v>648</v>
      </c>
      <c r="D105" s="268"/>
      <c r="E105" s="268"/>
      <c r="F105" s="287" t="s">
        <v>645</v>
      </c>
      <c r="G105" s="268"/>
      <c r="H105" s="268" t="s">
        <v>684</v>
      </c>
      <c r="I105" s="268" t="s">
        <v>647</v>
      </c>
      <c r="J105" s="268">
        <v>120</v>
      </c>
      <c r="K105" s="279"/>
    </row>
    <row r="106" spans="2:11" ht="15" customHeight="1">
      <c r="B106" s="288"/>
      <c r="C106" s="268" t="s">
        <v>650</v>
      </c>
      <c r="D106" s="268"/>
      <c r="E106" s="268"/>
      <c r="F106" s="287" t="s">
        <v>651</v>
      </c>
      <c r="G106" s="268"/>
      <c r="H106" s="268" t="s">
        <v>684</v>
      </c>
      <c r="I106" s="268" t="s">
        <v>647</v>
      </c>
      <c r="J106" s="268">
        <v>50</v>
      </c>
      <c r="K106" s="279"/>
    </row>
    <row r="107" spans="2:11" ht="15" customHeight="1">
      <c r="B107" s="288"/>
      <c r="C107" s="268" t="s">
        <v>653</v>
      </c>
      <c r="D107" s="268"/>
      <c r="E107" s="268"/>
      <c r="F107" s="287" t="s">
        <v>645</v>
      </c>
      <c r="G107" s="268"/>
      <c r="H107" s="268" t="s">
        <v>684</v>
      </c>
      <c r="I107" s="268" t="s">
        <v>655</v>
      </c>
      <c r="J107" s="268"/>
      <c r="K107" s="279"/>
    </row>
    <row r="108" spans="2:11" ht="15" customHeight="1">
      <c r="B108" s="288"/>
      <c r="C108" s="268" t="s">
        <v>664</v>
      </c>
      <c r="D108" s="268"/>
      <c r="E108" s="268"/>
      <c r="F108" s="287" t="s">
        <v>651</v>
      </c>
      <c r="G108" s="268"/>
      <c r="H108" s="268" t="s">
        <v>684</v>
      </c>
      <c r="I108" s="268" t="s">
        <v>647</v>
      </c>
      <c r="J108" s="268">
        <v>50</v>
      </c>
      <c r="K108" s="279"/>
    </row>
    <row r="109" spans="2:11" ht="15" customHeight="1">
      <c r="B109" s="288"/>
      <c r="C109" s="268" t="s">
        <v>672</v>
      </c>
      <c r="D109" s="268"/>
      <c r="E109" s="268"/>
      <c r="F109" s="287" t="s">
        <v>651</v>
      </c>
      <c r="G109" s="268"/>
      <c r="H109" s="268" t="s">
        <v>684</v>
      </c>
      <c r="I109" s="268" t="s">
        <v>647</v>
      </c>
      <c r="J109" s="268">
        <v>50</v>
      </c>
      <c r="K109" s="279"/>
    </row>
    <row r="110" spans="2:11" ht="15" customHeight="1">
      <c r="B110" s="288"/>
      <c r="C110" s="268" t="s">
        <v>670</v>
      </c>
      <c r="D110" s="268"/>
      <c r="E110" s="268"/>
      <c r="F110" s="287" t="s">
        <v>651</v>
      </c>
      <c r="G110" s="268"/>
      <c r="H110" s="268" t="s">
        <v>684</v>
      </c>
      <c r="I110" s="268" t="s">
        <v>647</v>
      </c>
      <c r="J110" s="268">
        <v>50</v>
      </c>
      <c r="K110" s="279"/>
    </row>
    <row r="111" spans="2:11" ht="15" customHeight="1">
      <c r="B111" s="288"/>
      <c r="C111" s="268" t="s">
        <v>51</v>
      </c>
      <c r="D111" s="268"/>
      <c r="E111" s="268"/>
      <c r="F111" s="287" t="s">
        <v>645</v>
      </c>
      <c r="G111" s="268"/>
      <c r="H111" s="268" t="s">
        <v>685</v>
      </c>
      <c r="I111" s="268" t="s">
        <v>647</v>
      </c>
      <c r="J111" s="268">
        <v>20</v>
      </c>
      <c r="K111" s="279"/>
    </row>
    <row r="112" spans="2:11" ht="15" customHeight="1">
      <c r="B112" s="288"/>
      <c r="C112" s="268" t="s">
        <v>686</v>
      </c>
      <c r="D112" s="268"/>
      <c r="E112" s="268"/>
      <c r="F112" s="287" t="s">
        <v>645</v>
      </c>
      <c r="G112" s="268"/>
      <c r="H112" s="268" t="s">
        <v>687</v>
      </c>
      <c r="I112" s="268" t="s">
        <v>647</v>
      </c>
      <c r="J112" s="268">
        <v>120</v>
      </c>
      <c r="K112" s="279"/>
    </row>
    <row r="113" spans="2:11" ht="15" customHeight="1">
      <c r="B113" s="288"/>
      <c r="C113" s="268" t="s">
        <v>36</v>
      </c>
      <c r="D113" s="268"/>
      <c r="E113" s="268"/>
      <c r="F113" s="287" t="s">
        <v>645</v>
      </c>
      <c r="G113" s="268"/>
      <c r="H113" s="268" t="s">
        <v>688</v>
      </c>
      <c r="I113" s="268" t="s">
        <v>679</v>
      </c>
      <c r="J113" s="268"/>
      <c r="K113" s="279"/>
    </row>
    <row r="114" spans="2:11" ht="15" customHeight="1">
      <c r="B114" s="288"/>
      <c r="C114" s="268" t="s">
        <v>46</v>
      </c>
      <c r="D114" s="268"/>
      <c r="E114" s="268"/>
      <c r="F114" s="287" t="s">
        <v>645</v>
      </c>
      <c r="G114" s="268"/>
      <c r="H114" s="268" t="s">
        <v>689</v>
      </c>
      <c r="I114" s="268" t="s">
        <v>679</v>
      </c>
      <c r="J114" s="268"/>
      <c r="K114" s="279"/>
    </row>
    <row r="115" spans="2:11" ht="15" customHeight="1">
      <c r="B115" s="288"/>
      <c r="C115" s="268" t="s">
        <v>55</v>
      </c>
      <c r="D115" s="268"/>
      <c r="E115" s="268"/>
      <c r="F115" s="287" t="s">
        <v>645</v>
      </c>
      <c r="G115" s="268"/>
      <c r="H115" s="268" t="s">
        <v>690</v>
      </c>
      <c r="I115" s="268" t="s">
        <v>691</v>
      </c>
      <c r="J115" s="268"/>
      <c r="K115" s="279"/>
    </row>
    <row r="116" spans="2:11" ht="15" customHeight="1">
      <c r="B116" s="291"/>
      <c r="C116" s="297"/>
      <c r="D116" s="297"/>
      <c r="E116" s="297"/>
      <c r="F116" s="297"/>
      <c r="G116" s="297"/>
      <c r="H116" s="297"/>
      <c r="I116" s="297"/>
      <c r="J116" s="297"/>
      <c r="K116" s="293"/>
    </row>
    <row r="117" spans="2:11" ht="18.75" customHeight="1">
      <c r="B117" s="298"/>
      <c r="C117" s="264"/>
      <c r="D117" s="264"/>
      <c r="E117" s="264"/>
      <c r="F117" s="299"/>
      <c r="G117" s="264"/>
      <c r="H117" s="264"/>
      <c r="I117" s="264"/>
      <c r="J117" s="264"/>
      <c r="K117" s="298"/>
    </row>
    <row r="118" spans="2:11" ht="18.75" customHeight="1"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</row>
    <row r="119" spans="2:11" ht="7.5" customHeight="1">
      <c r="B119" s="300"/>
      <c r="C119" s="301"/>
      <c r="D119" s="301"/>
      <c r="E119" s="301"/>
      <c r="F119" s="301"/>
      <c r="G119" s="301"/>
      <c r="H119" s="301"/>
      <c r="I119" s="301"/>
      <c r="J119" s="301"/>
      <c r="K119" s="302"/>
    </row>
    <row r="120" spans="2:11" ht="45" customHeight="1">
      <c r="B120" s="303"/>
      <c r="C120" s="378" t="s">
        <v>692</v>
      </c>
      <c r="D120" s="378"/>
      <c r="E120" s="378"/>
      <c r="F120" s="378"/>
      <c r="G120" s="378"/>
      <c r="H120" s="378"/>
      <c r="I120" s="378"/>
      <c r="J120" s="378"/>
      <c r="K120" s="304"/>
    </row>
    <row r="121" spans="2:11" ht="17.25" customHeight="1">
      <c r="B121" s="305"/>
      <c r="C121" s="280" t="s">
        <v>639</v>
      </c>
      <c r="D121" s="280"/>
      <c r="E121" s="280"/>
      <c r="F121" s="280" t="s">
        <v>640</v>
      </c>
      <c r="G121" s="281"/>
      <c r="H121" s="280" t="s">
        <v>144</v>
      </c>
      <c r="I121" s="280" t="s">
        <v>55</v>
      </c>
      <c r="J121" s="280" t="s">
        <v>641</v>
      </c>
      <c r="K121" s="306"/>
    </row>
    <row r="122" spans="2:11" ht="17.25" customHeight="1">
      <c r="B122" s="305"/>
      <c r="C122" s="282" t="s">
        <v>642</v>
      </c>
      <c r="D122" s="282"/>
      <c r="E122" s="282"/>
      <c r="F122" s="283" t="s">
        <v>643</v>
      </c>
      <c r="G122" s="284"/>
      <c r="H122" s="282"/>
      <c r="I122" s="282"/>
      <c r="J122" s="282" t="s">
        <v>644</v>
      </c>
      <c r="K122" s="306"/>
    </row>
    <row r="123" spans="2:11" ht="5.25" customHeight="1">
      <c r="B123" s="307"/>
      <c r="C123" s="285"/>
      <c r="D123" s="285"/>
      <c r="E123" s="285"/>
      <c r="F123" s="285"/>
      <c r="G123" s="268"/>
      <c r="H123" s="285"/>
      <c r="I123" s="285"/>
      <c r="J123" s="285"/>
      <c r="K123" s="308"/>
    </row>
    <row r="124" spans="2:11" ht="15" customHeight="1">
      <c r="B124" s="307"/>
      <c r="C124" s="268" t="s">
        <v>648</v>
      </c>
      <c r="D124" s="285"/>
      <c r="E124" s="285"/>
      <c r="F124" s="287" t="s">
        <v>645</v>
      </c>
      <c r="G124" s="268"/>
      <c r="H124" s="268" t="s">
        <v>684</v>
      </c>
      <c r="I124" s="268" t="s">
        <v>647</v>
      </c>
      <c r="J124" s="268">
        <v>120</v>
      </c>
      <c r="K124" s="309"/>
    </row>
    <row r="125" spans="2:11" ht="15" customHeight="1">
      <c r="B125" s="307"/>
      <c r="C125" s="268" t="s">
        <v>693</v>
      </c>
      <c r="D125" s="268"/>
      <c r="E125" s="268"/>
      <c r="F125" s="287" t="s">
        <v>645</v>
      </c>
      <c r="G125" s="268"/>
      <c r="H125" s="268" t="s">
        <v>694</v>
      </c>
      <c r="I125" s="268" t="s">
        <v>647</v>
      </c>
      <c r="J125" s="268" t="s">
        <v>695</v>
      </c>
      <c r="K125" s="309"/>
    </row>
    <row r="126" spans="2:11" ht="15" customHeight="1">
      <c r="B126" s="307"/>
      <c r="C126" s="268" t="s">
        <v>594</v>
      </c>
      <c r="D126" s="268"/>
      <c r="E126" s="268"/>
      <c r="F126" s="287" t="s">
        <v>645</v>
      </c>
      <c r="G126" s="268"/>
      <c r="H126" s="268" t="s">
        <v>696</v>
      </c>
      <c r="I126" s="268" t="s">
        <v>647</v>
      </c>
      <c r="J126" s="268" t="s">
        <v>695</v>
      </c>
      <c r="K126" s="309"/>
    </row>
    <row r="127" spans="2:11" ht="15" customHeight="1">
      <c r="B127" s="307"/>
      <c r="C127" s="268" t="s">
        <v>656</v>
      </c>
      <c r="D127" s="268"/>
      <c r="E127" s="268"/>
      <c r="F127" s="287" t="s">
        <v>651</v>
      </c>
      <c r="G127" s="268"/>
      <c r="H127" s="268" t="s">
        <v>657</v>
      </c>
      <c r="I127" s="268" t="s">
        <v>647</v>
      </c>
      <c r="J127" s="268">
        <v>15</v>
      </c>
      <c r="K127" s="309"/>
    </row>
    <row r="128" spans="2:11" ht="15" customHeight="1">
      <c r="B128" s="307"/>
      <c r="C128" s="289" t="s">
        <v>658</v>
      </c>
      <c r="D128" s="289"/>
      <c r="E128" s="289"/>
      <c r="F128" s="290" t="s">
        <v>651</v>
      </c>
      <c r="G128" s="289"/>
      <c r="H128" s="289" t="s">
        <v>659</v>
      </c>
      <c r="I128" s="289" t="s">
        <v>647</v>
      </c>
      <c r="J128" s="289">
        <v>15</v>
      </c>
      <c r="K128" s="309"/>
    </row>
    <row r="129" spans="2:11" ht="15" customHeight="1">
      <c r="B129" s="307"/>
      <c r="C129" s="289" t="s">
        <v>660</v>
      </c>
      <c r="D129" s="289"/>
      <c r="E129" s="289"/>
      <c r="F129" s="290" t="s">
        <v>651</v>
      </c>
      <c r="G129" s="289"/>
      <c r="H129" s="289" t="s">
        <v>661</v>
      </c>
      <c r="I129" s="289" t="s">
        <v>647</v>
      </c>
      <c r="J129" s="289">
        <v>20</v>
      </c>
      <c r="K129" s="309"/>
    </row>
    <row r="130" spans="2:11" ht="15" customHeight="1">
      <c r="B130" s="307"/>
      <c r="C130" s="289" t="s">
        <v>662</v>
      </c>
      <c r="D130" s="289"/>
      <c r="E130" s="289"/>
      <c r="F130" s="290" t="s">
        <v>651</v>
      </c>
      <c r="G130" s="289"/>
      <c r="H130" s="289" t="s">
        <v>663</v>
      </c>
      <c r="I130" s="289" t="s">
        <v>647</v>
      </c>
      <c r="J130" s="289">
        <v>20</v>
      </c>
      <c r="K130" s="309"/>
    </row>
    <row r="131" spans="2:11" ht="15" customHeight="1">
      <c r="B131" s="307"/>
      <c r="C131" s="268" t="s">
        <v>650</v>
      </c>
      <c r="D131" s="268"/>
      <c r="E131" s="268"/>
      <c r="F131" s="287" t="s">
        <v>651</v>
      </c>
      <c r="G131" s="268"/>
      <c r="H131" s="268" t="s">
        <v>684</v>
      </c>
      <c r="I131" s="268" t="s">
        <v>647</v>
      </c>
      <c r="J131" s="268">
        <v>50</v>
      </c>
      <c r="K131" s="309"/>
    </row>
    <row r="132" spans="2:11" ht="15" customHeight="1">
      <c r="B132" s="307"/>
      <c r="C132" s="268" t="s">
        <v>664</v>
      </c>
      <c r="D132" s="268"/>
      <c r="E132" s="268"/>
      <c r="F132" s="287" t="s">
        <v>651</v>
      </c>
      <c r="G132" s="268"/>
      <c r="H132" s="268" t="s">
        <v>684</v>
      </c>
      <c r="I132" s="268" t="s">
        <v>647</v>
      </c>
      <c r="J132" s="268">
        <v>50</v>
      </c>
      <c r="K132" s="309"/>
    </row>
    <row r="133" spans="2:11" ht="15" customHeight="1">
      <c r="B133" s="307"/>
      <c r="C133" s="268" t="s">
        <v>670</v>
      </c>
      <c r="D133" s="268"/>
      <c r="E133" s="268"/>
      <c r="F133" s="287" t="s">
        <v>651</v>
      </c>
      <c r="G133" s="268"/>
      <c r="H133" s="268" t="s">
        <v>684</v>
      </c>
      <c r="I133" s="268" t="s">
        <v>647</v>
      </c>
      <c r="J133" s="268">
        <v>50</v>
      </c>
      <c r="K133" s="309"/>
    </row>
    <row r="134" spans="2:11" ht="15" customHeight="1">
      <c r="B134" s="307"/>
      <c r="C134" s="268" t="s">
        <v>672</v>
      </c>
      <c r="D134" s="268"/>
      <c r="E134" s="268"/>
      <c r="F134" s="287" t="s">
        <v>651</v>
      </c>
      <c r="G134" s="268"/>
      <c r="H134" s="268" t="s">
        <v>684</v>
      </c>
      <c r="I134" s="268" t="s">
        <v>647</v>
      </c>
      <c r="J134" s="268">
        <v>50</v>
      </c>
      <c r="K134" s="309"/>
    </row>
    <row r="135" spans="2:11" ht="15" customHeight="1">
      <c r="B135" s="307"/>
      <c r="C135" s="268" t="s">
        <v>149</v>
      </c>
      <c r="D135" s="268"/>
      <c r="E135" s="268"/>
      <c r="F135" s="287" t="s">
        <v>651</v>
      </c>
      <c r="G135" s="268"/>
      <c r="H135" s="268" t="s">
        <v>697</v>
      </c>
      <c r="I135" s="268" t="s">
        <v>647</v>
      </c>
      <c r="J135" s="268">
        <v>255</v>
      </c>
      <c r="K135" s="309"/>
    </row>
    <row r="136" spans="2:11" ht="15" customHeight="1">
      <c r="B136" s="307"/>
      <c r="C136" s="268" t="s">
        <v>674</v>
      </c>
      <c r="D136" s="268"/>
      <c r="E136" s="268"/>
      <c r="F136" s="287" t="s">
        <v>645</v>
      </c>
      <c r="G136" s="268"/>
      <c r="H136" s="268" t="s">
        <v>698</v>
      </c>
      <c r="I136" s="268" t="s">
        <v>676</v>
      </c>
      <c r="J136" s="268"/>
      <c r="K136" s="309"/>
    </row>
    <row r="137" spans="2:11" ht="15" customHeight="1">
      <c r="B137" s="307"/>
      <c r="C137" s="268" t="s">
        <v>677</v>
      </c>
      <c r="D137" s="268"/>
      <c r="E137" s="268"/>
      <c r="F137" s="287" t="s">
        <v>645</v>
      </c>
      <c r="G137" s="268"/>
      <c r="H137" s="268" t="s">
        <v>699</v>
      </c>
      <c r="I137" s="268" t="s">
        <v>679</v>
      </c>
      <c r="J137" s="268"/>
      <c r="K137" s="309"/>
    </row>
    <row r="138" spans="2:11" ht="15" customHeight="1">
      <c r="B138" s="307"/>
      <c r="C138" s="268" t="s">
        <v>680</v>
      </c>
      <c r="D138" s="268"/>
      <c r="E138" s="268"/>
      <c r="F138" s="287" t="s">
        <v>645</v>
      </c>
      <c r="G138" s="268"/>
      <c r="H138" s="268" t="s">
        <v>680</v>
      </c>
      <c r="I138" s="268" t="s">
        <v>679</v>
      </c>
      <c r="J138" s="268"/>
      <c r="K138" s="309"/>
    </row>
    <row r="139" spans="2:11" ht="15" customHeight="1">
      <c r="B139" s="307"/>
      <c r="C139" s="268" t="s">
        <v>36</v>
      </c>
      <c r="D139" s="268"/>
      <c r="E139" s="268"/>
      <c r="F139" s="287" t="s">
        <v>645</v>
      </c>
      <c r="G139" s="268"/>
      <c r="H139" s="268" t="s">
        <v>700</v>
      </c>
      <c r="I139" s="268" t="s">
        <v>679</v>
      </c>
      <c r="J139" s="268"/>
      <c r="K139" s="309"/>
    </row>
    <row r="140" spans="2:11" ht="15" customHeight="1">
      <c r="B140" s="307"/>
      <c r="C140" s="268" t="s">
        <v>701</v>
      </c>
      <c r="D140" s="268"/>
      <c r="E140" s="268"/>
      <c r="F140" s="287" t="s">
        <v>645</v>
      </c>
      <c r="G140" s="268"/>
      <c r="H140" s="268" t="s">
        <v>702</v>
      </c>
      <c r="I140" s="268" t="s">
        <v>679</v>
      </c>
      <c r="J140" s="268"/>
      <c r="K140" s="309"/>
    </row>
    <row r="141" spans="2:11" ht="15" customHeight="1">
      <c r="B141" s="310"/>
      <c r="C141" s="311"/>
      <c r="D141" s="311"/>
      <c r="E141" s="311"/>
      <c r="F141" s="311"/>
      <c r="G141" s="311"/>
      <c r="H141" s="311"/>
      <c r="I141" s="311"/>
      <c r="J141" s="311"/>
      <c r="K141" s="312"/>
    </row>
    <row r="142" spans="2:11" ht="18.75" customHeight="1">
      <c r="B142" s="264"/>
      <c r="C142" s="264"/>
      <c r="D142" s="264"/>
      <c r="E142" s="264"/>
      <c r="F142" s="299"/>
      <c r="G142" s="264"/>
      <c r="H142" s="264"/>
      <c r="I142" s="264"/>
      <c r="J142" s="264"/>
      <c r="K142" s="264"/>
    </row>
    <row r="143" spans="2:11" ht="18.75" customHeight="1"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</row>
    <row r="144" spans="2:11" ht="7.5" customHeight="1">
      <c r="B144" s="275"/>
      <c r="C144" s="276"/>
      <c r="D144" s="276"/>
      <c r="E144" s="276"/>
      <c r="F144" s="276"/>
      <c r="G144" s="276"/>
      <c r="H144" s="276"/>
      <c r="I144" s="276"/>
      <c r="J144" s="276"/>
      <c r="K144" s="277"/>
    </row>
    <row r="145" spans="2:11" ht="45" customHeight="1">
      <c r="B145" s="278"/>
      <c r="C145" s="379" t="s">
        <v>703</v>
      </c>
      <c r="D145" s="379"/>
      <c r="E145" s="379"/>
      <c r="F145" s="379"/>
      <c r="G145" s="379"/>
      <c r="H145" s="379"/>
      <c r="I145" s="379"/>
      <c r="J145" s="379"/>
      <c r="K145" s="279"/>
    </row>
    <row r="146" spans="2:11" ht="17.25" customHeight="1">
      <c r="B146" s="278"/>
      <c r="C146" s="280" t="s">
        <v>639</v>
      </c>
      <c r="D146" s="280"/>
      <c r="E146" s="280"/>
      <c r="F146" s="280" t="s">
        <v>640</v>
      </c>
      <c r="G146" s="281"/>
      <c r="H146" s="280" t="s">
        <v>144</v>
      </c>
      <c r="I146" s="280" t="s">
        <v>55</v>
      </c>
      <c r="J146" s="280" t="s">
        <v>641</v>
      </c>
      <c r="K146" s="279"/>
    </row>
    <row r="147" spans="2:11" ht="17.25" customHeight="1">
      <c r="B147" s="278"/>
      <c r="C147" s="282" t="s">
        <v>642</v>
      </c>
      <c r="D147" s="282"/>
      <c r="E147" s="282"/>
      <c r="F147" s="283" t="s">
        <v>643</v>
      </c>
      <c r="G147" s="284"/>
      <c r="H147" s="282"/>
      <c r="I147" s="282"/>
      <c r="J147" s="282" t="s">
        <v>644</v>
      </c>
      <c r="K147" s="279"/>
    </row>
    <row r="148" spans="2:11" ht="5.25" customHeight="1">
      <c r="B148" s="288"/>
      <c r="C148" s="285"/>
      <c r="D148" s="285"/>
      <c r="E148" s="285"/>
      <c r="F148" s="285"/>
      <c r="G148" s="286"/>
      <c r="H148" s="285"/>
      <c r="I148" s="285"/>
      <c r="J148" s="285"/>
      <c r="K148" s="309"/>
    </row>
    <row r="149" spans="2:11" ht="15" customHeight="1">
      <c r="B149" s="288"/>
      <c r="C149" s="313" t="s">
        <v>648</v>
      </c>
      <c r="D149" s="268"/>
      <c r="E149" s="268"/>
      <c r="F149" s="314" t="s">
        <v>645</v>
      </c>
      <c r="G149" s="268"/>
      <c r="H149" s="313" t="s">
        <v>684</v>
      </c>
      <c r="I149" s="313" t="s">
        <v>647</v>
      </c>
      <c r="J149" s="313">
        <v>120</v>
      </c>
      <c r="K149" s="309"/>
    </row>
    <row r="150" spans="2:11" ht="15" customHeight="1">
      <c r="B150" s="288"/>
      <c r="C150" s="313" t="s">
        <v>693</v>
      </c>
      <c r="D150" s="268"/>
      <c r="E150" s="268"/>
      <c r="F150" s="314" t="s">
        <v>645</v>
      </c>
      <c r="G150" s="268"/>
      <c r="H150" s="313" t="s">
        <v>704</v>
      </c>
      <c r="I150" s="313" t="s">
        <v>647</v>
      </c>
      <c r="J150" s="313" t="s">
        <v>695</v>
      </c>
      <c r="K150" s="309"/>
    </row>
    <row r="151" spans="2:11" ht="15" customHeight="1">
      <c r="B151" s="288"/>
      <c r="C151" s="313" t="s">
        <v>594</v>
      </c>
      <c r="D151" s="268"/>
      <c r="E151" s="268"/>
      <c r="F151" s="314" t="s">
        <v>645</v>
      </c>
      <c r="G151" s="268"/>
      <c r="H151" s="313" t="s">
        <v>705</v>
      </c>
      <c r="I151" s="313" t="s">
        <v>647</v>
      </c>
      <c r="J151" s="313" t="s">
        <v>695</v>
      </c>
      <c r="K151" s="309"/>
    </row>
    <row r="152" spans="2:11" ht="15" customHeight="1">
      <c r="B152" s="288"/>
      <c r="C152" s="313" t="s">
        <v>650</v>
      </c>
      <c r="D152" s="268"/>
      <c r="E152" s="268"/>
      <c r="F152" s="314" t="s">
        <v>651</v>
      </c>
      <c r="G152" s="268"/>
      <c r="H152" s="313" t="s">
        <v>684</v>
      </c>
      <c r="I152" s="313" t="s">
        <v>647</v>
      </c>
      <c r="J152" s="313">
        <v>50</v>
      </c>
      <c r="K152" s="309"/>
    </row>
    <row r="153" spans="2:11" ht="15" customHeight="1">
      <c r="B153" s="288"/>
      <c r="C153" s="313" t="s">
        <v>653</v>
      </c>
      <c r="D153" s="268"/>
      <c r="E153" s="268"/>
      <c r="F153" s="314" t="s">
        <v>645</v>
      </c>
      <c r="G153" s="268"/>
      <c r="H153" s="313" t="s">
        <v>684</v>
      </c>
      <c r="I153" s="313" t="s">
        <v>655</v>
      </c>
      <c r="J153" s="313"/>
      <c r="K153" s="309"/>
    </row>
    <row r="154" spans="2:11" ht="15" customHeight="1">
      <c r="B154" s="288"/>
      <c r="C154" s="313" t="s">
        <v>664</v>
      </c>
      <c r="D154" s="268"/>
      <c r="E154" s="268"/>
      <c r="F154" s="314" t="s">
        <v>651</v>
      </c>
      <c r="G154" s="268"/>
      <c r="H154" s="313" t="s">
        <v>684</v>
      </c>
      <c r="I154" s="313" t="s">
        <v>647</v>
      </c>
      <c r="J154" s="313">
        <v>50</v>
      </c>
      <c r="K154" s="309"/>
    </row>
    <row r="155" spans="2:11" ht="15" customHeight="1">
      <c r="B155" s="288"/>
      <c r="C155" s="313" t="s">
        <v>672</v>
      </c>
      <c r="D155" s="268"/>
      <c r="E155" s="268"/>
      <c r="F155" s="314" t="s">
        <v>651</v>
      </c>
      <c r="G155" s="268"/>
      <c r="H155" s="313" t="s">
        <v>684</v>
      </c>
      <c r="I155" s="313" t="s">
        <v>647</v>
      </c>
      <c r="J155" s="313">
        <v>50</v>
      </c>
      <c r="K155" s="309"/>
    </row>
    <row r="156" spans="2:11" ht="15" customHeight="1">
      <c r="B156" s="288"/>
      <c r="C156" s="313" t="s">
        <v>670</v>
      </c>
      <c r="D156" s="268"/>
      <c r="E156" s="268"/>
      <c r="F156" s="314" t="s">
        <v>651</v>
      </c>
      <c r="G156" s="268"/>
      <c r="H156" s="313" t="s">
        <v>684</v>
      </c>
      <c r="I156" s="313" t="s">
        <v>647</v>
      </c>
      <c r="J156" s="313">
        <v>50</v>
      </c>
      <c r="K156" s="309"/>
    </row>
    <row r="157" spans="2:11" ht="15" customHeight="1">
      <c r="B157" s="288"/>
      <c r="C157" s="313" t="s">
        <v>121</v>
      </c>
      <c r="D157" s="268"/>
      <c r="E157" s="268"/>
      <c r="F157" s="314" t="s">
        <v>645</v>
      </c>
      <c r="G157" s="268"/>
      <c r="H157" s="313" t="s">
        <v>706</v>
      </c>
      <c r="I157" s="313" t="s">
        <v>647</v>
      </c>
      <c r="J157" s="313" t="s">
        <v>707</v>
      </c>
      <c r="K157" s="309"/>
    </row>
    <row r="158" spans="2:11" ht="15" customHeight="1">
      <c r="B158" s="288"/>
      <c r="C158" s="313" t="s">
        <v>708</v>
      </c>
      <c r="D158" s="268"/>
      <c r="E158" s="268"/>
      <c r="F158" s="314" t="s">
        <v>645</v>
      </c>
      <c r="G158" s="268"/>
      <c r="H158" s="313" t="s">
        <v>709</v>
      </c>
      <c r="I158" s="313" t="s">
        <v>679</v>
      </c>
      <c r="J158" s="313"/>
      <c r="K158" s="309"/>
    </row>
    <row r="159" spans="2:11" ht="15" customHeight="1">
      <c r="B159" s="315"/>
      <c r="C159" s="297"/>
      <c r="D159" s="297"/>
      <c r="E159" s="297"/>
      <c r="F159" s="297"/>
      <c r="G159" s="297"/>
      <c r="H159" s="297"/>
      <c r="I159" s="297"/>
      <c r="J159" s="297"/>
      <c r="K159" s="316"/>
    </row>
    <row r="160" spans="2:11" ht="18.75" customHeight="1">
      <c r="B160" s="264"/>
      <c r="C160" s="268"/>
      <c r="D160" s="268"/>
      <c r="E160" s="268"/>
      <c r="F160" s="287"/>
      <c r="G160" s="268"/>
      <c r="H160" s="268"/>
      <c r="I160" s="268"/>
      <c r="J160" s="268"/>
      <c r="K160" s="264"/>
    </row>
    <row r="161" spans="2:11" ht="18.75" customHeight="1"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</row>
    <row r="162" spans="2:11" ht="7.5" customHeight="1">
      <c r="B162" s="256"/>
      <c r="C162" s="257"/>
      <c r="D162" s="257"/>
      <c r="E162" s="257"/>
      <c r="F162" s="257"/>
      <c r="G162" s="257"/>
      <c r="H162" s="257"/>
      <c r="I162" s="257"/>
      <c r="J162" s="257"/>
      <c r="K162" s="258"/>
    </row>
    <row r="163" spans="2:11" ht="45" customHeight="1">
      <c r="B163" s="259"/>
      <c r="C163" s="378" t="s">
        <v>710</v>
      </c>
      <c r="D163" s="378"/>
      <c r="E163" s="378"/>
      <c r="F163" s="378"/>
      <c r="G163" s="378"/>
      <c r="H163" s="378"/>
      <c r="I163" s="378"/>
      <c r="J163" s="378"/>
      <c r="K163" s="260"/>
    </row>
    <row r="164" spans="2:11" ht="17.25" customHeight="1">
      <c r="B164" s="259"/>
      <c r="C164" s="280" t="s">
        <v>639</v>
      </c>
      <c r="D164" s="280"/>
      <c r="E164" s="280"/>
      <c r="F164" s="280" t="s">
        <v>640</v>
      </c>
      <c r="G164" s="317"/>
      <c r="H164" s="318" t="s">
        <v>144</v>
      </c>
      <c r="I164" s="318" t="s">
        <v>55</v>
      </c>
      <c r="J164" s="280" t="s">
        <v>641</v>
      </c>
      <c r="K164" s="260"/>
    </row>
    <row r="165" spans="2:11" ht="17.25" customHeight="1">
      <c r="B165" s="261"/>
      <c r="C165" s="282" t="s">
        <v>642</v>
      </c>
      <c r="D165" s="282"/>
      <c r="E165" s="282"/>
      <c r="F165" s="283" t="s">
        <v>643</v>
      </c>
      <c r="G165" s="319"/>
      <c r="H165" s="320"/>
      <c r="I165" s="320"/>
      <c r="J165" s="282" t="s">
        <v>644</v>
      </c>
      <c r="K165" s="262"/>
    </row>
    <row r="166" spans="2:11" ht="5.25" customHeight="1">
      <c r="B166" s="288"/>
      <c r="C166" s="285"/>
      <c r="D166" s="285"/>
      <c r="E166" s="285"/>
      <c r="F166" s="285"/>
      <c r="G166" s="286"/>
      <c r="H166" s="285"/>
      <c r="I166" s="285"/>
      <c r="J166" s="285"/>
      <c r="K166" s="309"/>
    </row>
    <row r="167" spans="2:11" ht="15" customHeight="1">
      <c r="B167" s="288"/>
      <c r="C167" s="268" t="s">
        <v>648</v>
      </c>
      <c r="D167" s="268"/>
      <c r="E167" s="268"/>
      <c r="F167" s="287" t="s">
        <v>645</v>
      </c>
      <c r="G167" s="268"/>
      <c r="H167" s="268" t="s">
        <v>684</v>
      </c>
      <c r="I167" s="268" t="s">
        <v>647</v>
      </c>
      <c r="J167" s="268">
        <v>120</v>
      </c>
      <c r="K167" s="309"/>
    </row>
    <row r="168" spans="2:11" ht="15" customHeight="1">
      <c r="B168" s="288"/>
      <c r="C168" s="268" t="s">
        <v>693</v>
      </c>
      <c r="D168" s="268"/>
      <c r="E168" s="268"/>
      <c r="F168" s="287" t="s">
        <v>645</v>
      </c>
      <c r="G168" s="268"/>
      <c r="H168" s="268" t="s">
        <v>694</v>
      </c>
      <c r="I168" s="268" t="s">
        <v>647</v>
      </c>
      <c r="J168" s="268" t="s">
        <v>695</v>
      </c>
      <c r="K168" s="309"/>
    </row>
    <row r="169" spans="2:11" ht="15" customHeight="1">
      <c r="B169" s="288"/>
      <c r="C169" s="268" t="s">
        <v>594</v>
      </c>
      <c r="D169" s="268"/>
      <c r="E169" s="268"/>
      <c r="F169" s="287" t="s">
        <v>645</v>
      </c>
      <c r="G169" s="268"/>
      <c r="H169" s="268" t="s">
        <v>711</v>
      </c>
      <c r="I169" s="268" t="s">
        <v>647</v>
      </c>
      <c r="J169" s="268" t="s">
        <v>695</v>
      </c>
      <c r="K169" s="309"/>
    </row>
    <row r="170" spans="2:11" ht="15" customHeight="1">
      <c r="B170" s="288"/>
      <c r="C170" s="268" t="s">
        <v>650</v>
      </c>
      <c r="D170" s="268"/>
      <c r="E170" s="268"/>
      <c r="F170" s="287" t="s">
        <v>651</v>
      </c>
      <c r="G170" s="268"/>
      <c r="H170" s="268" t="s">
        <v>711</v>
      </c>
      <c r="I170" s="268" t="s">
        <v>647</v>
      </c>
      <c r="J170" s="268">
        <v>50</v>
      </c>
      <c r="K170" s="309"/>
    </row>
    <row r="171" spans="2:11" ht="15" customHeight="1">
      <c r="B171" s="288"/>
      <c r="C171" s="268" t="s">
        <v>653</v>
      </c>
      <c r="D171" s="268"/>
      <c r="E171" s="268"/>
      <c r="F171" s="287" t="s">
        <v>645</v>
      </c>
      <c r="G171" s="268"/>
      <c r="H171" s="268" t="s">
        <v>711</v>
      </c>
      <c r="I171" s="268" t="s">
        <v>655</v>
      </c>
      <c r="J171" s="268"/>
      <c r="K171" s="309"/>
    </row>
    <row r="172" spans="2:11" ht="15" customHeight="1">
      <c r="B172" s="288"/>
      <c r="C172" s="268" t="s">
        <v>664</v>
      </c>
      <c r="D172" s="268"/>
      <c r="E172" s="268"/>
      <c r="F172" s="287" t="s">
        <v>651</v>
      </c>
      <c r="G172" s="268"/>
      <c r="H172" s="268" t="s">
        <v>711</v>
      </c>
      <c r="I172" s="268" t="s">
        <v>647</v>
      </c>
      <c r="J172" s="268">
        <v>50</v>
      </c>
      <c r="K172" s="309"/>
    </row>
    <row r="173" spans="2:11" ht="15" customHeight="1">
      <c r="B173" s="288"/>
      <c r="C173" s="268" t="s">
        <v>672</v>
      </c>
      <c r="D173" s="268"/>
      <c r="E173" s="268"/>
      <c r="F173" s="287" t="s">
        <v>651</v>
      </c>
      <c r="G173" s="268"/>
      <c r="H173" s="268" t="s">
        <v>711</v>
      </c>
      <c r="I173" s="268" t="s">
        <v>647</v>
      </c>
      <c r="J173" s="268">
        <v>50</v>
      </c>
      <c r="K173" s="309"/>
    </row>
    <row r="174" spans="2:11" ht="15" customHeight="1">
      <c r="B174" s="288"/>
      <c r="C174" s="268" t="s">
        <v>670</v>
      </c>
      <c r="D174" s="268"/>
      <c r="E174" s="268"/>
      <c r="F174" s="287" t="s">
        <v>651</v>
      </c>
      <c r="G174" s="268"/>
      <c r="H174" s="268" t="s">
        <v>711</v>
      </c>
      <c r="I174" s="268" t="s">
        <v>647</v>
      </c>
      <c r="J174" s="268">
        <v>50</v>
      </c>
      <c r="K174" s="309"/>
    </row>
    <row r="175" spans="2:11" ht="15" customHeight="1">
      <c r="B175" s="288"/>
      <c r="C175" s="268" t="s">
        <v>143</v>
      </c>
      <c r="D175" s="268"/>
      <c r="E175" s="268"/>
      <c r="F175" s="287" t="s">
        <v>645</v>
      </c>
      <c r="G175" s="268"/>
      <c r="H175" s="268" t="s">
        <v>712</v>
      </c>
      <c r="I175" s="268" t="s">
        <v>713</v>
      </c>
      <c r="J175" s="268"/>
      <c r="K175" s="309"/>
    </row>
    <row r="176" spans="2:11" ht="15" customHeight="1">
      <c r="B176" s="288"/>
      <c r="C176" s="268" t="s">
        <v>55</v>
      </c>
      <c r="D176" s="268"/>
      <c r="E176" s="268"/>
      <c r="F176" s="287" t="s">
        <v>645</v>
      </c>
      <c r="G176" s="268"/>
      <c r="H176" s="268" t="s">
        <v>714</v>
      </c>
      <c r="I176" s="268" t="s">
        <v>715</v>
      </c>
      <c r="J176" s="268">
        <v>1</v>
      </c>
      <c r="K176" s="309"/>
    </row>
    <row r="177" spans="2:11" ht="15" customHeight="1">
      <c r="B177" s="288"/>
      <c r="C177" s="268" t="s">
        <v>51</v>
      </c>
      <c r="D177" s="268"/>
      <c r="E177" s="268"/>
      <c r="F177" s="287" t="s">
        <v>645</v>
      </c>
      <c r="G177" s="268"/>
      <c r="H177" s="268" t="s">
        <v>716</v>
      </c>
      <c r="I177" s="268" t="s">
        <v>647</v>
      </c>
      <c r="J177" s="268">
        <v>20</v>
      </c>
      <c r="K177" s="309"/>
    </row>
    <row r="178" spans="2:11" ht="15" customHeight="1">
      <c r="B178" s="288"/>
      <c r="C178" s="268" t="s">
        <v>144</v>
      </c>
      <c r="D178" s="268"/>
      <c r="E178" s="268"/>
      <c r="F178" s="287" t="s">
        <v>645</v>
      </c>
      <c r="G178" s="268"/>
      <c r="H178" s="268" t="s">
        <v>717</v>
      </c>
      <c r="I178" s="268" t="s">
        <v>647</v>
      </c>
      <c r="J178" s="268">
        <v>255</v>
      </c>
      <c r="K178" s="309"/>
    </row>
    <row r="179" spans="2:11" ht="15" customHeight="1">
      <c r="B179" s="288"/>
      <c r="C179" s="268" t="s">
        <v>145</v>
      </c>
      <c r="D179" s="268"/>
      <c r="E179" s="268"/>
      <c r="F179" s="287" t="s">
        <v>645</v>
      </c>
      <c r="G179" s="268"/>
      <c r="H179" s="268" t="s">
        <v>610</v>
      </c>
      <c r="I179" s="268" t="s">
        <v>647</v>
      </c>
      <c r="J179" s="268">
        <v>10</v>
      </c>
      <c r="K179" s="309"/>
    </row>
    <row r="180" spans="2:11" ht="15" customHeight="1">
      <c r="B180" s="288"/>
      <c r="C180" s="268" t="s">
        <v>146</v>
      </c>
      <c r="D180" s="268"/>
      <c r="E180" s="268"/>
      <c r="F180" s="287" t="s">
        <v>645</v>
      </c>
      <c r="G180" s="268"/>
      <c r="H180" s="268" t="s">
        <v>718</v>
      </c>
      <c r="I180" s="268" t="s">
        <v>679</v>
      </c>
      <c r="J180" s="268"/>
      <c r="K180" s="309"/>
    </row>
    <row r="181" spans="2:11" ht="15" customHeight="1">
      <c r="B181" s="288"/>
      <c r="C181" s="268" t="s">
        <v>719</v>
      </c>
      <c r="D181" s="268"/>
      <c r="E181" s="268"/>
      <c r="F181" s="287" t="s">
        <v>645</v>
      </c>
      <c r="G181" s="268"/>
      <c r="H181" s="268" t="s">
        <v>720</v>
      </c>
      <c r="I181" s="268" t="s">
        <v>679</v>
      </c>
      <c r="J181" s="268"/>
      <c r="K181" s="309"/>
    </row>
    <row r="182" spans="2:11" ht="15" customHeight="1">
      <c r="B182" s="288"/>
      <c r="C182" s="268" t="s">
        <v>708</v>
      </c>
      <c r="D182" s="268"/>
      <c r="E182" s="268"/>
      <c r="F182" s="287" t="s">
        <v>645</v>
      </c>
      <c r="G182" s="268"/>
      <c r="H182" s="268" t="s">
        <v>721</v>
      </c>
      <c r="I182" s="268" t="s">
        <v>679</v>
      </c>
      <c r="J182" s="268"/>
      <c r="K182" s="309"/>
    </row>
    <row r="183" spans="2:11" ht="15" customHeight="1">
      <c r="B183" s="288"/>
      <c r="C183" s="268" t="s">
        <v>148</v>
      </c>
      <c r="D183" s="268"/>
      <c r="E183" s="268"/>
      <c r="F183" s="287" t="s">
        <v>651</v>
      </c>
      <c r="G183" s="268"/>
      <c r="H183" s="268" t="s">
        <v>722</v>
      </c>
      <c r="I183" s="268" t="s">
        <v>647</v>
      </c>
      <c r="J183" s="268">
        <v>50</v>
      </c>
      <c r="K183" s="309"/>
    </row>
    <row r="184" spans="2:11" ht="15" customHeight="1">
      <c r="B184" s="288"/>
      <c r="C184" s="268" t="s">
        <v>723</v>
      </c>
      <c r="D184" s="268"/>
      <c r="E184" s="268"/>
      <c r="F184" s="287" t="s">
        <v>651</v>
      </c>
      <c r="G184" s="268"/>
      <c r="H184" s="268" t="s">
        <v>724</v>
      </c>
      <c r="I184" s="268" t="s">
        <v>725</v>
      </c>
      <c r="J184" s="268"/>
      <c r="K184" s="309"/>
    </row>
    <row r="185" spans="2:11" ht="15" customHeight="1">
      <c r="B185" s="288"/>
      <c r="C185" s="268" t="s">
        <v>726</v>
      </c>
      <c r="D185" s="268"/>
      <c r="E185" s="268"/>
      <c r="F185" s="287" t="s">
        <v>651</v>
      </c>
      <c r="G185" s="268"/>
      <c r="H185" s="268" t="s">
        <v>727</v>
      </c>
      <c r="I185" s="268" t="s">
        <v>725</v>
      </c>
      <c r="J185" s="268"/>
      <c r="K185" s="309"/>
    </row>
    <row r="186" spans="2:11" ht="15" customHeight="1">
      <c r="B186" s="288"/>
      <c r="C186" s="268" t="s">
        <v>728</v>
      </c>
      <c r="D186" s="268"/>
      <c r="E186" s="268"/>
      <c r="F186" s="287" t="s">
        <v>651</v>
      </c>
      <c r="G186" s="268"/>
      <c r="H186" s="268" t="s">
        <v>729</v>
      </c>
      <c r="I186" s="268" t="s">
        <v>725</v>
      </c>
      <c r="J186" s="268"/>
      <c r="K186" s="309"/>
    </row>
    <row r="187" spans="2:11" ht="15" customHeight="1">
      <c r="B187" s="288"/>
      <c r="C187" s="321" t="s">
        <v>730</v>
      </c>
      <c r="D187" s="268"/>
      <c r="E187" s="268"/>
      <c r="F187" s="287" t="s">
        <v>651</v>
      </c>
      <c r="G187" s="268"/>
      <c r="H187" s="268" t="s">
        <v>731</v>
      </c>
      <c r="I187" s="268" t="s">
        <v>732</v>
      </c>
      <c r="J187" s="322" t="s">
        <v>733</v>
      </c>
      <c r="K187" s="309"/>
    </row>
    <row r="188" spans="2:11" ht="15" customHeight="1">
      <c r="B188" s="288"/>
      <c r="C188" s="273" t="s">
        <v>40</v>
      </c>
      <c r="D188" s="268"/>
      <c r="E188" s="268"/>
      <c r="F188" s="287" t="s">
        <v>645</v>
      </c>
      <c r="G188" s="268"/>
      <c r="H188" s="264" t="s">
        <v>734</v>
      </c>
      <c r="I188" s="268" t="s">
        <v>735</v>
      </c>
      <c r="J188" s="268"/>
      <c r="K188" s="309"/>
    </row>
    <row r="189" spans="2:11" ht="15" customHeight="1">
      <c r="B189" s="288"/>
      <c r="C189" s="273" t="s">
        <v>736</v>
      </c>
      <c r="D189" s="268"/>
      <c r="E189" s="268"/>
      <c r="F189" s="287" t="s">
        <v>645</v>
      </c>
      <c r="G189" s="268"/>
      <c r="H189" s="268" t="s">
        <v>737</v>
      </c>
      <c r="I189" s="268" t="s">
        <v>679</v>
      </c>
      <c r="J189" s="268"/>
      <c r="K189" s="309"/>
    </row>
    <row r="190" spans="2:11" ht="15" customHeight="1">
      <c r="B190" s="288"/>
      <c r="C190" s="273" t="s">
        <v>738</v>
      </c>
      <c r="D190" s="268"/>
      <c r="E190" s="268"/>
      <c r="F190" s="287" t="s">
        <v>645</v>
      </c>
      <c r="G190" s="268"/>
      <c r="H190" s="268" t="s">
        <v>739</v>
      </c>
      <c r="I190" s="268" t="s">
        <v>679</v>
      </c>
      <c r="J190" s="268"/>
      <c r="K190" s="309"/>
    </row>
    <row r="191" spans="2:11" ht="15" customHeight="1">
      <c r="B191" s="288"/>
      <c r="C191" s="273" t="s">
        <v>740</v>
      </c>
      <c r="D191" s="268"/>
      <c r="E191" s="268"/>
      <c r="F191" s="287" t="s">
        <v>651</v>
      </c>
      <c r="G191" s="268"/>
      <c r="H191" s="268" t="s">
        <v>741</v>
      </c>
      <c r="I191" s="268" t="s">
        <v>679</v>
      </c>
      <c r="J191" s="268"/>
      <c r="K191" s="309"/>
    </row>
    <row r="192" spans="2:11" ht="15" customHeight="1">
      <c r="B192" s="315"/>
      <c r="C192" s="323"/>
      <c r="D192" s="297"/>
      <c r="E192" s="297"/>
      <c r="F192" s="297"/>
      <c r="G192" s="297"/>
      <c r="H192" s="297"/>
      <c r="I192" s="297"/>
      <c r="J192" s="297"/>
      <c r="K192" s="316"/>
    </row>
    <row r="193" spans="2:11" ht="18.75" customHeight="1">
      <c r="B193" s="264"/>
      <c r="C193" s="268"/>
      <c r="D193" s="268"/>
      <c r="E193" s="268"/>
      <c r="F193" s="287"/>
      <c r="G193" s="268"/>
      <c r="H193" s="268"/>
      <c r="I193" s="268"/>
      <c r="J193" s="268"/>
      <c r="K193" s="264"/>
    </row>
    <row r="194" spans="2:11" ht="18.75" customHeight="1">
      <c r="B194" s="264"/>
      <c r="C194" s="268"/>
      <c r="D194" s="268"/>
      <c r="E194" s="268"/>
      <c r="F194" s="287"/>
      <c r="G194" s="268"/>
      <c r="H194" s="268"/>
      <c r="I194" s="268"/>
      <c r="J194" s="268"/>
      <c r="K194" s="264"/>
    </row>
    <row r="195" spans="2:11" ht="18.75" customHeight="1"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</row>
    <row r="196" spans="2:11" ht="13.5">
      <c r="B196" s="256"/>
      <c r="C196" s="257"/>
      <c r="D196" s="257"/>
      <c r="E196" s="257"/>
      <c r="F196" s="257"/>
      <c r="G196" s="257"/>
      <c r="H196" s="257"/>
      <c r="I196" s="257"/>
      <c r="J196" s="257"/>
      <c r="K196" s="258"/>
    </row>
    <row r="197" spans="2:11" ht="21">
      <c r="B197" s="259"/>
      <c r="C197" s="378" t="s">
        <v>742</v>
      </c>
      <c r="D197" s="378"/>
      <c r="E197" s="378"/>
      <c r="F197" s="378"/>
      <c r="G197" s="378"/>
      <c r="H197" s="378"/>
      <c r="I197" s="378"/>
      <c r="J197" s="378"/>
      <c r="K197" s="260"/>
    </row>
    <row r="198" spans="2:11" ht="25.5" customHeight="1">
      <c r="B198" s="259"/>
      <c r="C198" s="324" t="s">
        <v>743</v>
      </c>
      <c r="D198" s="324"/>
      <c r="E198" s="324"/>
      <c r="F198" s="324" t="s">
        <v>744</v>
      </c>
      <c r="G198" s="325"/>
      <c r="H198" s="377" t="s">
        <v>745</v>
      </c>
      <c r="I198" s="377"/>
      <c r="J198" s="377"/>
      <c r="K198" s="260"/>
    </row>
    <row r="199" spans="2:11" ht="5.25" customHeight="1">
      <c r="B199" s="288"/>
      <c r="C199" s="285"/>
      <c r="D199" s="285"/>
      <c r="E199" s="285"/>
      <c r="F199" s="285"/>
      <c r="G199" s="268"/>
      <c r="H199" s="285"/>
      <c r="I199" s="285"/>
      <c r="J199" s="285"/>
      <c r="K199" s="309"/>
    </row>
    <row r="200" spans="2:11" ht="15" customHeight="1">
      <c r="B200" s="288"/>
      <c r="C200" s="268" t="s">
        <v>735</v>
      </c>
      <c r="D200" s="268"/>
      <c r="E200" s="268"/>
      <c r="F200" s="287" t="s">
        <v>41</v>
      </c>
      <c r="G200" s="268"/>
      <c r="H200" s="375" t="s">
        <v>746</v>
      </c>
      <c r="I200" s="375"/>
      <c r="J200" s="375"/>
      <c r="K200" s="309"/>
    </row>
    <row r="201" spans="2:11" ht="15" customHeight="1">
      <c r="B201" s="288"/>
      <c r="C201" s="294"/>
      <c r="D201" s="268"/>
      <c r="E201" s="268"/>
      <c r="F201" s="287" t="s">
        <v>42</v>
      </c>
      <c r="G201" s="268"/>
      <c r="H201" s="375" t="s">
        <v>747</v>
      </c>
      <c r="I201" s="375"/>
      <c r="J201" s="375"/>
      <c r="K201" s="309"/>
    </row>
    <row r="202" spans="2:11" ht="15" customHeight="1">
      <c r="B202" s="288"/>
      <c r="C202" s="294"/>
      <c r="D202" s="268"/>
      <c r="E202" s="268"/>
      <c r="F202" s="287" t="s">
        <v>45</v>
      </c>
      <c r="G202" s="268"/>
      <c r="H202" s="375" t="s">
        <v>748</v>
      </c>
      <c r="I202" s="375"/>
      <c r="J202" s="375"/>
      <c r="K202" s="309"/>
    </row>
    <row r="203" spans="2:11" ht="15" customHeight="1">
      <c r="B203" s="288"/>
      <c r="C203" s="268"/>
      <c r="D203" s="268"/>
      <c r="E203" s="268"/>
      <c r="F203" s="287" t="s">
        <v>43</v>
      </c>
      <c r="G203" s="268"/>
      <c r="H203" s="375" t="s">
        <v>749</v>
      </c>
      <c r="I203" s="375"/>
      <c r="J203" s="375"/>
      <c r="K203" s="309"/>
    </row>
    <row r="204" spans="2:11" ht="15" customHeight="1">
      <c r="B204" s="288"/>
      <c r="C204" s="268"/>
      <c r="D204" s="268"/>
      <c r="E204" s="268"/>
      <c r="F204" s="287" t="s">
        <v>44</v>
      </c>
      <c r="G204" s="268"/>
      <c r="H204" s="375" t="s">
        <v>750</v>
      </c>
      <c r="I204" s="375"/>
      <c r="J204" s="375"/>
      <c r="K204" s="309"/>
    </row>
    <row r="205" spans="2:11" ht="15" customHeight="1">
      <c r="B205" s="288"/>
      <c r="C205" s="268"/>
      <c r="D205" s="268"/>
      <c r="E205" s="268"/>
      <c r="F205" s="287"/>
      <c r="G205" s="268"/>
      <c r="H205" s="268"/>
      <c r="I205" s="268"/>
      <c r="J205" s="268"/>
      <c r="K205" s="309"/>
    </row>
    <row r="206" spans="2:11" ht="15" customHeight="1">
      <c r="B206" s="288"/>
      <c r="C206" s="268" t="s">
        <v>691</v>
      </c>
      <c r="D206" s="268"/>
      <c r="E206" s="268"/>
      <c r="F206" s="287" t="s">
        <v>74</v>
      </c>
      <c r="G206" s="268"/>
      <c r="H206" s="375" t="s">
        <v>751</v>
      </c>
      <c r="I206" s="375"/>
      <c r="J206" s="375"/>
      <c r="K206" s="309"/>
    </row>
    <row r="207" spans="2:11" ht="15" customHeight="1">
      <c r="B207" s="288"/>
      <c r="C207" s="294"/>
      <c r="D207" s="268"/>
      <c r="E207" s="268"/>
      <c r="F207" s="287" t="s">
        <v>588</v>
      </c>
      <c r="G207" s="268"/>
      <c r="H207" s="375" t="s">
        <v>589</v>
      </c>
      <c r="I207" s="375"/>
      <c r="J207" s="375"/>
      <c r="K207" s="309"/>
    </row>
    <row r="208" spans="2:11" ht="15" customHeight="1">
      <c r="B208" s="288"/>
      <c r="C208" s="268"/>
      <c r="D208" s="268"/>
      <c r="E208" s="268"/>
      <c r="F208" s="287" t="s">
        <v>586</v>
      </c>
      <c r="G208" s="268"/>
      <c r="H208" s="375" t="s">
        <v>752</v>
      </c>
      <c r="I208" s="375"/>
      <c r="J208" s="375"/>
      <c r="K208" s="309"/>
    </row>
    <row r="209" spans="2:11" ht="15" customHeight="1">
      <c r="B209" s="326"/>
      <c r="C209" s="294"/>
      <c r="D209" s="294"/>
      <c r="E209" s="294"/>
      <c r="F209" s="287" t="s">
        <v>590</v>
      </c>
      <c r="G209" s="273"/>
      <c r="H209" s="376" t="s">
        <v>591</v>
      </c>
      <c r="I209" s="376"/>
      <c r="J209" s="376"/>
      <c r="K209" s="327"/>
    </row>
    <row r="210" spans="2:11" ht="15" customHeight="1">
      <c r="B210" s="326"/>
      <c r="C210" s="294"/>
      <c r="D210" s="294"/>
      <c r="E210" s="294"/>
      <c r="F210" s="287" t="s">
        <v>592</v>
      </c>
      <c r="G210" s="273"/>
      <c r="H210" s="376" t="s">
        <v>753</v>
      </c>
      <c r="I210" s="376"/>
      <c r="J210" s="376"/>
      <c r="K210" s="327"/>
    </row>
    <row r="211" spans="2:11" ht="15" customHeight="1">
      <c r="B211" s="326"/>
      <c r="C211" s="294"/>
      <c r="D211" s="294"/>
      <c r="E211" s="294"/>
      <c r="F211" s="328"/>
      <c r="G211" s="273"/>
      <c r="H211" s="329"/>
      <c r="I211" s="329"/>
      <c r="J211" s="329"/>
      <c r="K211" s="327"/>
    </row>
    <row r="212" spans="2:11" ht="15" customHeight="1">
      <c r="B212" s="326"/>
      <c r="C212" s="268" t="s">
        <v>715</v>
      </c>
      <c r="D212" s="294"/>
      <c r="E212" s="294"/>
      <c r="F212" s="287">
        <v>1</v>
      </c>
      <c r="G212" s="273"/>
      <c r="H212" s="376" t="s">
        <v>754</v>
      </c>
      <c r="I212" s="376"/>
      <c r="J212" s="376"/>
      <c r="K212" s="327"/>
    </row>
    <row r="213" spans="2:11" ht="15" customHeight="1">
      <c r="B213" s="326"/>
      <c r="C213" s="294"/>
      <c r="D213" s="294"/>
      <c r="E213" s="294"/>
      <c r="F213" s="287">
        <v>2</v>
      </c>
      <c r="G213" s="273"/>
      <c r="H213" s="376" t="s">
        <v>755</v>
      </c>
      <c r="I213" s="376"/>
      <c r="J213" s="376"/>
      <c r="K213" s="327"/>
    </row>
    <row r="214" spans="2:11" ht="15" customHeight="1">
      <c r="B214" s="326"/>
      <c r="C214" s="294"/>
      <c r="D214" s="294"/>
      <c r="E214" s="294"/>
      <c r="F214" s="287">
        <v>3</v>
      </c>
      <c r="G214" s="273"/>
      <c r="H214" s="376" t="s">
        <v>756</v>
      </c>
      <c r="I214" s="376"/>
      <c r="J214" s="376"/>
      <c r="K214" s="327"/>
    </row>
    <row r="215" spans="2:11" ht="15" customHeight="1">
      <c r="B215" s="326"/>
      <c r="C215" s="294"/>
      <c r="D215" s="294"/>
      <c r="E215" s="294"/>
      <c r="F215" s="287">
        <v>4</v>
      </c>
      <c r="G215" s="273"/>
      <c r="H215" s="376" t="s">
        <v>757</v>
      </c>
      <c r="I215" s="376"/>
      <c r="J215" s="376"/>
      <c r="K215" s="327"/>
    </row>
    <row r="216" spans="2:11" ht="12.75" customHeight="1">
      <c r="B216" s="330"/>
      <c r="C216" s="331"/>
      <c r="D216" s="331"/>
      <c r="E216" s="331"/>
      <c r="F216" s="331"/>
      <c r="G216" s="331"/>
      <c r="H216" s="331"/>
      <c r="I216" s="331"/>
      <c r="J216" s="331"/>
      <c r="K216" s="332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Duben Jan</dc:creator>
  <cp:keywords/>
  <dc:description/>
  <cp:lastModifiedBy>Duben Jan</cp:lastModifiedBy>
  <dcterms:created xsi:type="dcterms:W3CDTF">2017-10-16T06:15:23Z</dcterms:created>
  <dcterms:modified xsi:type="dcterms:W3CDTF">2017-10-16T06:15:28Z</dcterms:modified>
  <cp:category/>
  <cp:version/>
  <cp:contentType/>
  <cp:contentStatus/>
</cp:coreProperties>
</file>