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poptávkové řízení\Stoupačky NB\2018\"/>
    </mc:Choice>
  </mc:AlternateContent>
  <bookViews>
    <workbookView xWindow="0" yWindow="0" windowWidth="28800" windowHeight="12300" activeTab="1"/>
  </bookViews>
  <sheets>
    <sheet name="Rekapitulace stavby" sheetId="1" r:id="rId1"/>
    <sheet name="objekt 01 - Východní část" sheetId="2" r:id="rId2"/>
    <sheet name="objekt 02 - Západní část" sheetId="3" r:id="rId3"/>
    <sheet name="Pokyny pro vyplnění" sheetId="4" r:id="rId4"/>
  </sheets>
  <definedNames>
    <definedName name="_xlnm._FilterDatabase" localSheetId="1" hidden="1">'objekt 01 - Východní část'!$C$87:$K$129</definedName>
    <definedName name="_xlnm._FilterDatabase" localSheetId="2" hidden="1">'objekt 02 - Západní část'!$C$87:$K$132</definedName>
    <definedName name="_xlnm.Print_Titles" localSheetId="1">'objekt 01 - Východní část'!$87:$87</definedName>
    <definedName name="_xlnm.Print_Titles" localSheetId="2">'objekt 02 - Západní část'!$87:$87</definedName>
    <definedName name="_xlnm.Print_Titles" localSheetId="0">'Rekapitulace stavby'!$49:$49</definedName>
    <definedName name="_xlnm.Print_Area" localSheetId="1">'objekt 01 - Východní část'!$C$4:$J$36,'objekt 01 - Východní část'!$C$42:$J$69,'objekt 01 - Východní část'!$C$75:$K$129</definedName>
    <definedName name="_xlnm.Print_Area" localSheetId="2">'objekt 02 - Západní část'!$C$4:$J$36,'objekt 02 - Západní část'!$C$42:$J$69,'objekt 02 - Západní část'!$C$75:$K$132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62913"/>
</workbook>
</file>

<file path=xl/calcChain.xml><?xml version="1.0" encoding="utf-8"?>
<calcChain xmlns="http://schemas.openxmlformats.org/spreadsheetml/2006/main">
  <c r="AY53" i="1" l="1"/>
  <c r="AX53" i="1"/>
  <c r="BI132" i="3"/>
  <c r="BH132" i="3"/>
  <c r="BG132" i="3"/>
  <c r="BF132" i="3"/>
  <c r="T132" i="3"/>
  <c r="T131" i="3" s="1"/>
  <c r="R132" i="3"/>
  <c r="R131" i="3" s="1"/>
  <c r="P132" i="3"/>
  <c r="P131" i="3" s="1"/>
  <c r="BK132" i="3"/>
  <c r="BK131" i="3" s="1"/>
  <c r="J131" i="3" s="1"/>
  <c r="J68" i="3" s="1"/>
  <c r="J132" i="3"/>
  <c r="BE132" i="3" s="1"/>
  <c r="BI130" i="3"/>
  <c r="BH130" i="3"/>
  <c r="BG130" i="3"/>
  <c r="BF130" i="3"/>
  <c r="T130" i="3"/>
  <c r="R130" i="3"/>
  <c r="P130" i="3"/>
  <c r="BK130" i="3"/>
  <c r="J130" i="3"/>
  <c r="BE130" i="3" s="1"/>
  <c r="BI129" i="3"/>
  <c r="BH129" i="3"/>
  <c r="BG129" i="3"/>
  <c r="BF129" i="3"/>
  <c r="T129" i="3"/>
  <c r="R129" i="3"/>
  <c r="R128" i="3" s="1"/>
  <c r="P129" i="3"/>
  <c r="P128" i="3" s="1"/>
  <c r="BK129" i="3"/>
  <c r="J129" i="3"/>
  <c r="BE129" i="3" s="1"/>
  <c r="BI127" i="3"/>
  <c r="BH127" i="3"/>
  <c r="BG127" i="3"/>
  <c r="BF127" i="3"/>
  <c r="T127" i="3"/>
  <c r="T126" i="3" s="1"/>
  <c r="R127" i="3"/>
  <c r="R126" i="3" s="1"/>
  <c r="P127" i="3"/>
  <c r="P126" i="3" s="1"/>
  <c r="BK127" i="3"/>
  <c r="BK126" i="3" s="1"/>
  <c r="J126" i="3" s="1"/>
  <c r="J66" i="3" s="1"/>
  <c r="J127" i="3"/>
  <c r="BE127" i="3" s="1"/>
  <c r="BI125" i="3"/>
  <c r="BH125" i="3"/>
  <c r="BG125" i="3"/>
  <c r="BF125" i="3"/>
  <c r="T125" i="3"/>
  <c r="R125" i="3"/>
  <c r="P125" i="3"/>
  <c r="BK125" i="3"/>
  <c r="J125" i="3"/>
  <c r="BE125" i="3" s="1"/>
  <c r="BI124" i="3"/>
  <c r="BH124" i="3"/>
  <c r="BG124" i="3"/>
  <c r="BF124" i="3"/>
  <c r="T124" i="3"/>
  <c r="R124" i="3"/>
  <c r="P124" i="3"/>
  <c r="BK124" i="3"/>
  <c r="J124" i="3"/>
  <c r="BE124" i="3" s="1"/>
  <c r="BI123" i="3"/>
  <c r="BH123" i="3"/>
  <c r="BG123" i="3"/>
  <c r="BF123" i="3"/>
  <c r="T123" i="3"/>
  <c r="R123" i="3"/>
  <c r="P123" i="3"/>
  <c r="BK123" i="3"/>
  <c r="J123" i="3"/>
  <c r="BE123" i="3" s="1"/>
  <c r="BI122" i="3"/>
  <c r="BH122" i="3"/>
  <c r="BG122" i="3"/>
  <c r="BF122" i="3"/>
  <c r="BE122" i="3"/>
  <c r="T122" i="3"/>
  <c r="R122" i="3"/>
  <c r="P122" i="3"/>
  <c r="BK122" i="3"/>
  <c r="J122" i="3"/>
  <c r="BI121" i="3"/>
  <c r="BH121" i="3"/>
  <c r="BG121" i="3"/>
  <c r="BF121" i="3"/>
  <c r="T121" i="3"/>
  <c r="R121" i="3"/>
  <c r="P121" i="3"/>
  <c r="BK121" i="3"/>
  <c r="J121" i="3"/>
  <c r="BE121" i="3" s="1"/>
  <c r="BI120" i="3"/>
  <c r="BH120" i="3"/>
  <c r="BG120" i="3"/>
  <c r="BF120" i="3"/>
  <c r="BE120" i="3"/>
  <c r="T120" i="3"/>
  <c r="R120" i="3"/>
  <c r="P120" i="3"/>
  <c r="BK120" i="3"/>
  <c r="J120" i="3"/>
  <c r="BI119" i="3"/>
  <c r="BH119" i="3"/>
  <c r="BG119" i="3"/>
  <c r="BF119" i="3"/>
  <c r="T119" i="3"/>
  <c r="R119" i="3"/>
  <c r="P119" i="3"/>
  <c r="BK119" i="3"/>
  <c r="J119" i="3"/>
  <c r="BE119" i="3" s="1"/>
  <c r="BI118" i="3"/>
  <c r="BH118" i="3"/>
  <c r="BG118" i="3"/>
  <c r="BF118" i="3"/>
  <c r="BE118" i="3"/>
  <c r="T118" i="3"/>
  <c r="R118" i="3"/>
  <c r="P118" i="3"/>
  <c r="BK118" i="3"/>
  <c r="J118" i="3"/>
  <c r="BI117" i="3"/>
  <c r="BH117" i="3"/>
  <c r="BG117" i="3"/>
  <c r="BF117" i="3"/>
  <c r="T117" i="3"/>
  <c r="R117" i="3"/>
  <c r="P117" i="3"/>
  <c r="BK117" i="3"/>
  <c r="J117" i="3"/>
  <c r="BE117" i="3" s="1"/>
  <c r="BI116" i="3"/>
  <c r="BH116" i="3"/>
  <c r="BG116" i="3"/>
  <c r="BF116" i="3"/>
  <c r="BE116" i="3"/>
  <c r="T116" i="3"/>
  <c r="R116" i="3"/>
  <c r="R115" i="3" s="1"/>
  <c r="P116" i="3"/>
  <c r="P115" i="3" s="1"/>
  <c r="BK116" i="3"/>
  <c r="J116" i="3"/>
  <c r="BI114" i="3"/>
  <c r="BH114" i="3"/>
  <c r="BG114" i="3"/>
  <c r="BF114" i="3"/>
  <c r="T114" i="3"/>
  <c r="R114" i="3"/>
  <c r="P114" i="3"/>
  <c r="BK114" i="3"/>
  <c r="J114" i="3"/>
  <c r="BE114" i="3" s="1"/>
  <c r="BI112" i="3"/>
  <c r="BH112" i="3"/>
  <c r="BG112" i="3"/>
  <c r="BF112" i="3"/>
  <c r="T112" i="3"/>
  <c r="R112" i="3"/>
  <c r="P112" i="3"/>
  <c r="BK112" i="3"/>
  <c r="J112" i="3"/>
  <c r="BE112" i="3" s="1"/>
  <c r="BI111" i="3"/>
  <c r="BH111" i="3"/>
  <c r="BG111" i="3"/>
  <c r="BF111" i="3"/>
  <c r="T111" i="3"/>
  <c r="R111" i="3"/>
  <c r="P111" i="3"/>
  <c r="BK111" i="3"/>
  <c r="J111" i="3"/>
  <c r="BE111" i="3" s="1"/>
  <c r="BI110" i="3"/>
  <c r="BH110" i="3"/>
  <c r="BG110" i="3"/>
  <c r="BF110" i="3"/>
  <c r="T110" i="3"/>
  <c r="R110" i="3"/>
  <c r="P110" i="3"/>
  <c r="BK110" i="3"/>
  <c r="J110" i="3"/>
  <c r="BE110" i="3" s="1"/>
  <c r="BI109" i="3"/>
  <c r="BH109" i="3"/>
  <c r="BG109" i="3"/>
  <c r="BF109" i="3"/>
  <c r="T109" i="3"/>
  <c r="R109" i="3"/>
  <c r="P109" i="3"/>
  <c r="BK109" i="3"/>
  <c r="J109" i="3"/>
  <c r="BE109" i="3" s="1"/>
  <c r="BI108" i="3"/>
  <c r="BH108" i="3"/>
  <c r="BG108" i="3"/>
  <c r="BF108" i="3"/>
  <c r="T108" i="3"/>
  <c r="R108" i="3"/>
  <c r="P108" i="3"/>
  <c r="BK108" i="3"/>
  <c r="J108" i="3"/>
  <c r="BE108" i="3" s="1"/>
  <c r="BI107" i="3"/>
  <c r="BH107" i="3"/>
  <c r="BG107" i="3"/>
  <c r="BF107" i="3"/>
  <c r="T107" i="3"/>
  <c r="R107" i="3"/>
  <c r="P107" i="3"/>
  <c r="BK107" i="3"/>
  <c r="J107" i="3"/>
  <c r="BE107" i="3" s="1"/>
  <c r="BI106" i="3"/>
  <c r="BH106" i="3"/>
  <c r="BG106" i="3"/>
  <c r="BF106" i="3"/>
  <c r="T106" i="3"/>
  <c r="R106" i="3"/>
  <c r="P106" i="3"/>
  <c r="P105" i="3" s="1"/>
  <c r="P104" i="3" s="1"/>
  <c r="BK106" i="3"/>
  <c r="J106" i="3"/>
  <c r="BE106" i="3" s="1"/>
  <c r="BI103" i="3"/>
  <c r="BH103" i="3"/>
  <c r="BG103" i="3"/>
  <c r="BF103" i="3"/>
  <c r="T103" i="3"/>
  <c r="T102" i="3" s="1"/>
  <c r="R103" i="3"/>
  <c r="R102" i="3" s="1"/>
  <c r="P103" i="3"/>
  <c r="P102" i="3" s="1"/>
  <c r="BK103" i="3"/>
  <c r="BK102" i="3" s="1"/>
  <c r="J102" i="3" s="1"/>
  <c r="J62" i="3" s="1"/>
  <c r="J103" i="3"/>
  <c r="BE103" i="3" s="1"/>
  <c r="BI101" i="3"/>
  <c r="BH101" i="3"/>
  <c r="BG101" i="3"/>
  <c r="BF101" i="3"/>
  <c r="BE101" i="3"/>
  <c r="T101" i="3"/>
  <c r="R101" i="3"/>
  <c r="P101" i="3"/>
  <c r="BK101" i="3"/>
  <c r="J101" i="3"/>
  <c r="BI99" i="3"/>
  <c r="BH99" i="3"/>
  <c r="BG99" i="3"/>
  <c r="BF99" i="3"/>
  <c r="T99" i="3"/>
  <c r="R99" i="3"/>
  <c r="P99" i="3"/>
  <c r="BK99" i="3"/>
  <c r="J99" i="3"/>
  <c r="BE99" i="3" s="1"/>
  <c r="BI98" i="3"/>
  <c r="BH98" i="3"/>
  <c r="BG98" i="3"/>
  <c r="BF98" i="3"/>
  <c r="BE98" i="3"/>
  <c r="T98" i="3"/>
  <c r="R98" i="3"/>
  <c r="P98" i="3"/>
  <c r="BK98" i="3"/>
  <c r="J98" i="3"/>
  <c r="BI97" i="3"/>
  <c r="BH97" i="3"/>
  <c r="BG97" i="3"/>
  <c r="BF97" i="3"/>
  <c r="T97" i="3"/>
  <c r="T96" i="3" s="1"/>
  <c r="R97" i="3"/>
  <c r="R96" i="3" s="1"/>
  <c r="P97" i="3"/>
  <c r="BK97" i="3"/>
  <c r="J97" i="3"/>
  <c r="BE97" i="3" s="1"/>
  <c r="BI95" i="3"/>
  <c r="BH95" i="3"/>
  <c r="BG95" i="3"/>
  <c r="BF95" i="3"/>
  <c r="T95" i="3"/>
  <c r="T94" i="3" s="1"/>
  <c r="R95" i="3"/>
  <c r="R94" i="3" s="1"/>
  <c r="P95" i="3"/>
  <c r="P94" i="3" s="1"/>
  <c r="BK95" i="3"/>
  <c r="BK94" i="3" s="1"/>
  <c r="J94" i="3" s="1"/>
  <c r="J60" i="3" s="1"/>
  <c r="J95" i="3"/>
  <c r="BE95" i="3" s="1"/>
  <c r="BI93" i="3"/>
  <c r="BH93" i="3"/>
  <c r="BG93" i="3"/>
  <c r="BF93" i="3"/>
  <c r="BE93" i="3"/>
  <c r="T93" i="3"/>
  <c r="T92" i="3" s="1"/>
  <c r="R93" i="3"/>
  <c r="R92" i="3" s="1"/>
  <c r="P93" i="3"/>
  <c r="P92" i="3" s="1"/>
  <c r="BK93" i="3"/>
  <c r="BK92" i="3" s="1"/>
  <c r="J92" i="3" s="1"/>
  <c r="J59" i="3" s="1"/>
  <c r="J93" i="3"/>
  <c r="BI91" i="3"/>
  <c r="BH91" i="3"/>
  <c r="F33" i="3" s="1"/>
  <c r="BC53" i="1" s="1"/>
  <c r="BG91" i="3"/>
  <c r="BF91" i="3"/>
  <c r="T91" i="3"/>
  <c r="T90" i="3" s="1"/>
  <c r="R91" i="3"/>
  <c r="R90" i="3" s="1"/>
  <c r="R89" i="3" s="1"/>
  <c r="P91" i="3"/>
  <c r="P90" i="3" s="1"/>
  <c r="BK91" i="3"/>
  <c r="BK90" i="3" s="1"/>
  <c r="J91" i="3"/>
  <c r="BE91" i="3" s="1"/>
  <c r="J84" i="3"/>
  <c r="F84" i="3"/>
  <c r="F82" i="3"/>
  <c r="E80" i="3"/>
  <c r="J51" i="3"/>
  <c r="F51" i="3"/>
  <c r="F49" i="3"/>
  <c r="E47" i="3"/>
  <c r="J18" i="3"/>
  <c r="E18" i="3"/>
  <c r="F52" i="3" s="1"/>
  <c r="J17" i="3"/>
  <c r="J12" i="3"/>
  <c r="J82" i="3" s="1"/>
  <c r="E7" i="3"/>
  <c r="E45" i="3" s="1"/>
  <c r="AY52" i="1"/>
  <c r="AX52" i="1"/>
  <c r="BI129" i="2"/>
  <c r="BH129" i="2"/>
  <c r="BG129" i="2"/>
  <c r="BF129" i="2"/>
  <c r="T129" i="2"/>
  <c r="T128" i="2" s="1"/>
  <c r="R129" i="2"/>
  <c r="R128" i="2" s="1"/>
  <c r="P129" i="2"/>
  <c r="P128" i="2" s="1"/>
  <c r="BK129" i="2"/>
  <c r="BK128" i="2" s="1"/>
  <c r="J128" i="2" s="1"/>
  <c r="J68" i="2" s="1"/>
  <c r="J129" i="2"/>
  <c r="BE129" i="2" s="1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T126" i="2"/>
  <c r="R126" i="2"/>
  <c r="R125" i="2" s="1"/>
  <c r="P126" i="2"/>
  <c r="P125" i="2" s="1"/>
  <c r="BK126" i="2"/>
  <c r="J126" i="2"/>
  <c r="BE126" i="2" s="1"/>
  <c r="BI124" i="2"/>
  <c r="BH124" i="2"/>
  <c r="BG124" i="2"/>
  <c r="BF124" i="2"/>
  <c r="T124" i="2"/>
  <c r="T123" i="2" s="1"/>
  <c r="R124" i="2"/>
  <c r="R123" i="2" s="1"/>
  <c r="P124" i="2"/>
  <c r="P123" i="2" s="1"/>
  <c r="BK124" i="2"/>
  <c r="BK123" i="2" s="1"/>
  <c r="J123" i="2" s="1"/>
  <c r="J66" i="2" s="1"/>
  <c r="J124" i="2"/>
  <c r="BE124" i="2" s="1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 s="1"/>
  <c r="BI120" i="2"/>
  <c r="BH120" i="2"/>
  <c r="BG120" i="2"/>
  <c r="BF120" i="2"/>
  <c r="T120" i="2"/>
  <c r="R120" i="2"/>
  <c r="P120" i="2"/>
  <c r="BK120" i="2"/>
  <c r="J120" i="2"/>
  <c r="BE120" i="2" s="1"/>
  <c r="BI119" i="2"/>
  <c r="BH119" i="2"/>
  <c r="BG119" i="2"/>
  <c r="BF119" i="2"/>
  <c r="BE119" i="2"/>
  <c r="T119" i="2"/>
  <c r="R119" i="2"/>
  <c r="P119" i="2"/>
  <c r="BK119" i="2"/>
  <c r="BK118" i="2" s="1"/>
  <c r="J118" i="2" s="1"/>
  <c r="J65" i="2" s="1"/>
  <c r="J119" i="2"/>
  <c r="BI117" i="2"/>
  <c r="BH117" i="2"/>
  <c r="BG117" i="2"/>
  <c r="BF117" i="2"/>
  <c r="T117" i="2"/>
  <c r="R117" i="2"/>
  <c r="P117" i="2"/>
  <c r="BK117" i="2"/>
  <c r="J117" i="2"/>
  <c r="BE117" i="2" s="1"/>
  <c r="BI115" i="2"/>
  <c r="BH115" i="2"/>
  <c r="BG115" i="2"/>
  <c r="BF115" i="2"/>
  <c r="T115" i="2"/>
  <c r="R115" i="2"/>
  <c r="P115" i="2"/>
  <c r="BK115" i="2"/>
  <c r="J115" i="2"/>
  <c r="BE115" i="2" s="1"/>
  <c r="BI114" i="2"/>
  <c r="BH114" i="2"/>
  <c r="BG114" i="2"/>
  <c r="BF114" i="2"/>
  <c r="BE114" i="2"/>
  <c r="T114" i="2"/>
  <c r="R114" i="2"/>
  <c r="P114" i="2"/>
  <c r="BK114" i="2"/>
  <c r="J114" i="2"/>
  <c r="BI113" i="2"/>
  <c r="BH113" i="2"/>
  <c r="BG113" i="2"/>
  <c r="BF113" i="2"/>
  <c r="T113" i="2"/>
  <c r="R113" i="2"/>
  <c r="P113" i="2"/>
  <c r="BK113" i="2"/>
  <c r="J113" i="2"/>
  <c r="BE113" i="2" s="1"/>
  <c r="BI112" i="2"/>
  <c r="BH112" i="2"/>
  <c r="BG112" i="2"/>
  <c r="BF112" i="2"/>
  <c r="BE112" i="2"/>
  <c r="T112" i="2"/>
  <c r="R112" i="2"/>
  <c r="P112" i="2"/>
  <c r="BK112" i="2"/>
  <c r="J112" i="2"/>
  <c r="BI111" i="2"/>
  <c r="BH111" i="2"/>
  <c r="BG111" i="2"/>
  <c r="BF111" i="2"/>
  <c r="T111" i="2"/>
  <c r="R111" i="2"/>
  <c r="P111" i="2"/>
  <c r="BK111" i="2"/>
  <c r="J111" i="2"/>
  <c r="BE111" i="2" s="1"/>
  <c r="BI110" i="2"/>
  <c r="BH110" i="2"/>
  <c r="BG110" i="2"/>
  <c r="BF110" i="2"/>
  <c r="BE110" i="2"/>
  <c r="T110" i="2"/>
  <c r="R110" i="2"/>
  <c r="P110" i="2"/>
  <c r="BK110" i="2"/>
  <c r="J110" i="2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BE108" i="2"/>
  <c r="T108" i="2"/>
  <c r="R108" i="2"/>
  <c r="P108" i="2"/>
  <c r="BK108" i="2"/>
  <c r="J108" i="2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BE106" i="2"/>
  <c r="T106" i="2"/>
  <c r="R106" i="2"/>
  <c r="P106" i="2"/>
  <c r="P105" i="2" s="1"/>
  <c r="BK106" i="2"/>
  <c r="J106" i="2"/>
  <c r="BI103" i="2"/>
  <c r="BH103" i="2"/>
  <c r="BG103" i="2"/>
  <c r="BF103" i="2"/>
  <c r="T103" i="2"/>
  <c r="T102" i="2" s="1"/>
  <c r="R103" i="2"/>
  <c r="R102" i="2" s="1"/>
  <c r="P103" i="2"/>
  <c r="P102" i="2" s="1"/>
  <c r="BK103" i="2"/>
  <c r="BK102" i="2" s="1"/>
  <c r="J102" i="2" s="1"/>
  <c r="J62" i="2" s="1"/>
  <c r="J103" i="2"/>
  <c r="BE103" i="2" s="1"/>
  <c r="BI101" i="2"/>
  <c r="BH101" i="2"/>
  <c r="BG101" i="2"/>
  <c r="BF101" i="2"/>
  <c r="T101" i="2"/>
  <c r="R101" i="2"/>
  <c r="P101" i="2"/>
  <c r="BK101" i="2"/>
  <c r="J101" i="2"/>
  <c r="BE101" i="2" s="1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T96" i="2" s="1"/>
  <c r="R97" i="2"/>
  <c r="P97" i="2"/>
  <c r="BK97" i="2"/>
  <c r="J97" i="2"/>
  <c r="BE97" i="2" s="1"/>
  <c r="BI95" i="2"/>
  <c r="BH95" i="2"/>
  <c r="BG95" i="2"/>
  <c r="BF95" i="2"/>
  <c r="BE95" i="2"/>
  <c r="T95" i="2"/>
  <c r="T94" i="2" s="1"/>
  <c r="R95" i="2"/>
  <c r="R94" i="2" s="1"/>
  <c r="P95" i="2"/>
  <c r="P94" i="2" s="1"/>
  <c r="BK95" i="2"/>
  <c r="BK94" i="2" s="1"/>
  <c r="J94" i="2" s="1"/>
  <c r="J60" i="2" s="1"/>
  <c r="J95" i="2"/>
  <c r="BI93" i="2"/>
  <c r="BH93" i="2"/>
  <c r="BG93" i="2"/>
  <c r="BF93" i="2"/>
  <c r="T93" i="2"/>
  <c r="T92" i="2" s="1"/>
  <c r="R93" i="2"/>
  <c r="R92" i="2" s="1"/>
  <c r="P93" i="2"/>
  <c r="P92" i="2" s="1"/>
  <c r="BK93" i="2"/>
  <c r="BK92" i="2" s="1"/>
  <c r="J92" i="2" s="1"/>
  <c r="J59" i="2" s="1"/>
  <c r="J93" i="2"/>
  <c r="BE93" i="2" s="1"/>
  <c r="BI91" i="2"/>
  <c r="F34" i="2" s="1"/>
  <c r="BD52" i="1" s="1"/>
  <c r="BH91" i="2"/>
  <c r="BG91" i="2"/>
  <c r="BF91" i="2"/>
  <c r="BE91" i="2"/>
  <c r="T91" i="2"/>
  <c r="T90" i="2" s="1"/>
  <c r="R91" i="2"/>
  <c r="R90" i="2" s="1"/>
  <c r="P91" i="2"/>
  <c r="P90" i="2" s="1"/>
  <c r="BK91" i="2"/>
  <c r="BK90" i="2" s="1"/>
  <c r="J91" i="2"/>
  <c r="J84" i="2"/>
  <c r="F84" i="2"/>
  <c r="F82" i="2"/>
  <c r="E80" i="2"/>
  <c r="J51" i="2"/>
  <c r="F51" i="2"/>
  <c r="F49" i="2"/>
  <c r="E47" i="2"/>
  <c r="J18" i="2"/>
  <c r="E18" i="2"/>
  <c r="F85" i="2" s="1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J31" i="2" l="1"/>
  <c r="AW52" i="1" s="1"/>
  <c r="BK96" i="2"/>
  <c r="J96" i="2" s="1"/>
  <c r="J61" i="2" s="1"/>
  <c r="P118" i="2"/>
  <c r="P104" i="2" s="1"/>
  <c r="F34" i="3"/>
  <c r="BD53" i="1" s="1"/>
  <c r="R105" i="3"/>
  <c r="R104" i="3" s="1"/>
  <c r="E78" i="2"/>
  <c r="F32" i="2"/>
  <c r="BB52" i="1" s="1"/>
  <c r="P96" i="2"/>
  <c r="T105" i="2"/>
  <c r="R118" i="2"/>
  <c r="T125" i="2"/>
  <c r="J31" i="3"/>
  <c r="AW53" i="1" s="1"/>
  <c r="BK96" i="3"/>
  <c r="J96" i="3" s="1"/>
  <c r="J61" i="3" s="1"/>
  <c r="T105" i="3"/>
  <c r="T115" i="3"/>
  <c r="T128" i="3"/>
  <c r="BD51" i="1"/>
  <c r="W30" i="1" s="1"/>
  <c r="R88" i="3"/>
  <c r="P89" i="2"/>
  <c r="R105" i="2"/>
  <c r="T89" i="3"/>
  <c r="F33" i="2"/>
  <c r="BC52" i="1" s="1"/>
  <c r="BC51" i="1" s="1"/>
  <c r="AY51" i="1" s="1"/>
  <c r="R96" i="2"/>
  <c r="R89" i="2" s="1"/>
  <c r="BK105" i="2"/>
  <c r="T118" i="2"/>
  <c r="BK125" i="2"/>
  <c r="J125" i="2" s="1"/>
  <c r="J67" i="2" s="1"/>
  <c r="F32" i="3"/>
  <c r="BB53" i="1" s="1"/>
  <c r="P96" i="3"/>
  <c r="BK105" i="3"/>
  <c r="BK104" i="3" s="1"/>
  <c r="J104" i="3" s="1"/>
  <c r="J63" i="3" s="1"/>
  <c r="BK115" i="3"/>
  <c r="J115" i="3" s="1"/>
  <c r="J65" i="3" s="1"/>
  <c r="BK128" i="3"/>
  <c r="J128" i="3" s="1"/>
  <c r="J67" i="3" s="1"/>
  <c r="J90" i="2"/>
  <c r="J58" i="2" s="1"/>
  <c r="J30" i="2"/>
  <c r="AV52" i="1" s="1"/>
  <c r="AT52" i="1" s="1"/>
  <c r="F30" i="3"/>
  <c r="AZ53" i="1" s="1"/>
  <c r="J30" i="3"/>
  <c r="AV53" i="1" s="1"/>
  <c r="AT53" i="1" s="1"/>
  <c r="J90" i="3"/>
  <c r="J58" i="3" s="1"/>
  <c r="T89" i="2"/>
  <c r="W29" i="1"/>
  <c r="J105" i="2"/>
  <c r="J64" i="2" s="1"/>
  <c r="BK104" i="2"/>
  <c r="J104" i="2" s="1"/>
  <c r="J63" i="2" s="1"/>
  <c r="P89" i="3"/>
  <c r="P88" i="3" s="1"/>
  <c r="AU53" i="1" s="1"/>
  <c r="J105" i="3"/>
  <c r="J64" i="3" s="1"/>
  <c r="F52" i="2"/>
  <c r="J82" i="2"/>
  <c r="F31" i="2"/>
  <c r="BA52" i="1" s="1"/>
  <c r="J49" i="3"/>
  <c r="E78" i="3"/>
  <c r="F31" i="3"/>
  <c r="BA53" i="1" s="1"/>
  <c r="F30" i="2"/>
  <c r="AZ52" i="1" s="1"/>
  <c r="F85" i="3"/>
  <c r="P88" i="2" l="1"/>
  <c r="AU52" i="1" s="1"/>
  <c r="AU51" i="1" s="1"/>
  <c r="BB51" i="1"/>
  <c r="T104" i="3"/>
  <c r="T88" i="3"/>
  <c r="T104" i="2"/>
  <c r="T88" i="2" s="1"/>
  <c r="AZ51" i="1"/>
  <c r="BK89" i="3"/>
  <c r="J89" i="3" s="1"/>
  <c r="J57" i="3" s="1"/>
  <c r="BK89" i="2"/>
  <c r="BK88" i="2" s="1"/>
  <c r="J88" i="2" s="1"/>
  <c r="R104" i="2"/>
  <c r="R88" i="2" s="1"/>
  <c r="AV51" i="1"/>
  <c r="W26" i="1"/>
  <c r="BA51" i="1"/>
  <c r="BK88" i="3"/>
  <c r="J88" i="3" s="1"/>
  <c r="J89" i="2"/>
  <c r="J57" i="2" s="1"/>
  <c r="W28" i="1" l="1"/>
  <c r="AX51" i="1"/>
  <c r="J56" i="2"/>
  <c r="J27" i="2"/>
  <c r="J56" i="3"/>
  <c r="J27" i="3"/>
  <c r="W27" i="1"/>
  <c r="AW51" i="1"/>
  <c r="AK27" i="1" s="1"/>
  <c r="AK26" i="1"/>
  <c r="AT51" i="1" l="1"/>
  <c r="AG53" i="1"/>
  <c r="AN53" i="1" s="1"/>
  <c r="J36" i="3"/>
  <c r="AG52" i="1"/>
  <c r="J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<sst xmlns="http://schemas.openxmlformats.org/spreadsheetml/2006/main" count="1884" uniqueCount="474">
  <si>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</si>
  <si>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</si>
  <si>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</si>
  <si>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</si>
  <si>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</si>
  <si>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</si>
  <si>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</si>
  <si>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{0db31b5e-3b17-4a67-a902-266d0761b63f}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</si>
  <si>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</si>
  <si>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</si>
  <si>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</si>
  <si>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</si>
  <si>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</si>
  <si>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</si>
  <si>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</si>
  <si>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</si>
  <si>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17-40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</si>
  <si>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</si>
  <si>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</si>
  <si>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Výměna stoupacích potrubí a obezdění instalačních šachet - hlavní budova H v areálu ZŠ Boletice</t>
  </si>
  <si>
    <t>KSO:</t>
  </si>
  <si>
    <t/>
  </si>
  <si>
    <t>CC-CZ:</t>
  </si>
  <si>
    <t>Místo:</t>
  </si>
  <si>
    <t>ul. Míru 152, Děčín XXXII</t>
  </si>
  <si>
    <t>Datum:</t>
  </si>
  <si>
    <t>Zadavatel:</t>
  </si>
  <si>
    <t>IČ:</t>
  </si>
  <si>
    <t>Město Děčín, Mírové náměstí 1175/5, Děčín IV</t>
  </si>
  <si>
    <t>DIČ:</t>
  </si>
  <si>
    <t>Uchazeč:</t>
  </si>
  <si>
    <t>Vyplň údaj</t>
  </si>
  <si>
    <t>Projektant:</t>
  </si>
  <si>
    <t>Josef Vlk, Drážďanská 23, Děčín XVI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</si>
  <si>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</si>
  <si>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</si>
  <si>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</si>
  <si>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</si>
  <si>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</si>
  <si>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</si>
  <si>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</si>
  <si>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</si>
  <si>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</si>
  <si>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</si>
  <si>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</si>
  <si>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</si>
  <si>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</si>
  <si>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</si>
  <si>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</si>
  <si>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</si>
  <si>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</si>
  <si>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</si>
  <si>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</si>
  <si>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</si>
  <si>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</si>
  <si>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</si>
  <si>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</si>
  <si>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</si>
  <si>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</si>
  <si>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</si>
  <si>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</si>
  <si>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</si>
  <si>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</si>
  <si>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</si>
  <si>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</si>
  <si>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</si>
  <si>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</si>
  <si>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</si>
  <si>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</si>
  <si>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</si>
  <si>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</si>
  <si>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</si>
  <si>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</si>
  <si>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</si>
  <si>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</si>
  <si>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objekt 01</t>
  </si>
  <si>
    <t>Východní část</t>
  </si>
  <si>
    <t>STA</t>
  </si>
  <si>
    <t>1</t>
  </si>
  <si>
    <t>{a7561f68-2630-47f8-b429-2d2f2503d88a}</t>
  </si>
  <si>
    <t>2</t>
  </si>
  <si>
    <t>objekt 02</t>
  </si>
  <si>
    <t>Západní část</t>
  </si>
  <si>
    <t>{45ea4c3e-3a19-49ec-8eaf-1ea1f036fe1d}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</si>
  <si>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</si>
  <si>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</si>
  <si>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</si>
  <si>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</si>
  <si>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</si>
  <si>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</si>
  <si>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</si>
  <si>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objekt 01 - Východní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</si>
  <si>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</si>
  <si>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</si>
  <si>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</si>
  <si>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</si>
  <si>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</si>
  <si>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</si>
  <si>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</si>
  <si>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</si>
  <si>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</si>
  <si>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</si>
  <si>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</si>
  <si>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</si>
  <si>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</si>
  <si>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</si>
  <si>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767 - Konstrukce zámečnické</t>
  </si>
  <si>
    <t xml:space="preserve">    775 - Podlahy skládané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</si>
  <si>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</si>
  <si>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</si>
  <si>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</si>
  <si>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</si>
  <si>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</si>
  <si>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</si>
  <si>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</si>
  <si>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</si>
  <si>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</si>
  <si>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</si>
  <si>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</si>
  <si>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</si>
  <si>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</si>
  <si>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</si>
  <si>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</si>
  <si>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</si>
  <si>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</si>
  <si>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</si>
  <si>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</si>
  <si>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</si>
  <si>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</si>
  <si>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312272123</t>
  </si>
  <si>
    <t>Zdivo výplňové tl 200 mm z pórobetonových přesných hladkých tvárnic Ytong hmotnosti 500 kg/m3</t>
  </si>
  <si>
    <t>m3</t>
  </si>
  <si>
    <t>CS ÚRS 2017 01</t>
  </si>
  <si>
    <t>4</t>
  </si>
  <si>
    <t>751607809</t>
  </si>
  <si>
    <t>6</t>
  </si>
  <si>
    <t>Úpravy povrchů, podlahy a osazování výplní</t>
  </si>
  <si>
    <t>612321141</t>
  </si>
  <si>
    <t>Vápenocementová omítka štuková dvouvrstvá vnitřních stěn nanášená ručně</t>
  </si>
  <si>
    <t>m2</t>
  </si>
  <si>
    <t>-265253038</t>
  </si>
  <si>
    <t>9</t>
  </si>
  <si>
    <t>Ostatní konstrukce a práce, bourání</t>
  </si>
  <si>
    <t>95290111R</t>
  </si>
  <si>
    <t>Vyčištění budov bytové a občanské výstavby při výšce podlaží do 4 m</t>
  </si>
  <si>
    <t>kpl</t>
  </si>
  <si>
    <t>-254626614</t>
  </si>
  <si>
    <t>997</t>
  </si>
  <si>
    <t>Přesun sutě</t>
  </si>
  <si>
    <t>997013213</t>
  </si>
  <si>
    <t>Vnitrostaveništní doprava suti a vybouraných hmot pro budovy v do 12 m ručně</t>
  </si>
  <si>
    <t>t</t>
  </si>
  <si>
    <t>-1696074678</t>
  </si>
  <si>
    <t>5</t>
  </si>
  <si>
    <t>997013501</t>
  </si>
  <si>
    <t>Odvoz suti a vybouraných hmot na skládku nebo meziskládku do 1 km se složením</t>
  </si>
  <si>
    <t>1133849724</t>
  </si>
  <si>
    <t>997013509</t>
  </si>
  <si>
    <t>Příplatek k odvozu suti a vybouraných hmot na skládku ZKD 1 km přes 1 km</t>
  </si>
  <si>
    <t>1260504533</t>
  </si>
  <si>
    <t>VV</t>
  </si>
  <si>
    <t>1,805*4 'Přepočtené koeficientem množství</t>
  </si>
  <si>
    <t>7</t>
  </si>
  <si>
    <t>997013831</t>
  </si>
  <si>
    <t>Poplatek za uložení stavebního směsného odpadu na skládce (skládkovné)</t>
  </si>
  <si>
    <t>-623824001</t>
  </si>
  <si>
    <t>998</t>
  </si>
  <si>
    <t>Přesun hmot</t>
  </si>
  <si>
    <t>8</t>
  </si>
  <si>
    <t>998011002</t>
  </si>
  <si>
    <t>Přesun hmot pro budovy zděné v do 12 m</t>
  </si>
  <si>
    <t>849155442</t>
  </si>
  <si>
    <t>PSV</t>
  </si>
  <si>
    <t>Práce a dodávky PSV</t>
  </si>
  <si>
    <t>722</t>
  </si>
  <si>
    <t>Zdravotechnika - vnitřní vodovod</t>
  </si>
  <si>
    <t>72213080R</t>
  </si>
  <si>
    <t>Demontáž stávajících rozvodů</t>
  </si>
  <si>
    <t>m</t>
  </si>
  <si>
    <t>16</t>
  </si>
  <si>
    <t>584106746</t>
  </si>
  <si>
    <t>10</t>
  </si>
  <si>
    <t>722174001</t>
  </si>
  <si>
    <t>Potrubí vodovodní plastové PPR svar polyfuze PN 16 D 16 x 2,2 mm</t>
  </si>
  <si>
    <t>15919707</t>
  </si>
  <si>
    <t>11</t>
  </si>
  <si>
    <t>722174002</t>
  </si>
  <si>
    <t>Potrubí vodovodní plastové PPR svar polyfuze PN 16 D 20 x 2,8 mm</t>
  </si>
  <si>
    <t>-985832172</t>
  </si>
  <si>
    <t>12</t>
  </si>
  <si>
    <t>722174003</t>
  </si>
  <si>
    <t>Potrubí vodovodní plastové PPR svar polyfuze PN 16 D 25 x 3,5 mm</t>
  </si>
  <si>
    <t>-1529669038</t>
  </si>
  <si>
    <t>13</t>
  </si>
  <si>
    <t>722174004</t>
  </si>
  <si>
    <t>Potrubí vodovodní plastové PPR svar polyfuze PN 16 D 32 x 4,4 mm</t>
  </si>
  <si>
    <t>745842638</t>
  </si>
  <si>
    <t>14</t>
  </si>
  <si>
    <t>7222320R4</t>
  </si>
  <si>
    <t>Kohout kulový přímý G 3/4</t>
  </si>
  <si>
    <t>kus</t>
  </si>
  <si>
    <t>-519451079</t>
  </si>
  <si>
    <t>7222320R5</t>
  </si>
  <si>
    <t>Kohout kulový přímý G 1</t>
  </si>
  <si>
    <t>-1883587421</t>
  </si>
  <si>
    <t>7222320R6</t>
  </si>
  <si>
    <t>Kohout kulový přímý G 5/4</t>
  </si>
  <si>
    <t>-267921174</t>
  </si>
  <si>
    <t>17</t>
  </si>
  <si>
    <t>722290215</t>
  </si>
  <si>
    <t>Zkouška těsnosti vodovodního potrubí hrdlového nebo přírubového do DN 100</t>
  </si>
  <si>
    <t>-1380258593</t>
  </si>
  <si>
    <t>18</t>
  </si>
  <si>
    <t>722290234</t>
  </si>
  <si>
    <t>Proplach a dezinfekce vodovodního potrubí do DN 80</t>
  </si>
  <si>
    <t>-1945696267</t>
  </si>
  <si>
    <t>12,6+34,7+12+1,5</t>
  </si>
  <si>
    <t>19</t>
  </si>
  <si>
    <t>998722102</t>
  </si>
  <si>
    <t>Přesun hmot tonážní pro vnitřní vodovod v objektech v do 12 m</t>
  </si>
  <si>
    <t>-760330099</t>
  </si>
  <si>
    <t>725</t>
  </si>
  <si>
    <t>Zdravotechnika - zařizovací předměty</t>
  </si>
  <si>
    <t>20</t>
  </si>
  <si>
    <t>725210821</t>
  </si>
  <si>
    <t>Demontáž umyvadel bez výtokových armatur</t>
  </si>
  <si>
    <t>soubor</t>
  </si>
  <si>
    <t>1074417943</t>
  </si>
  <si>
    <t>725211603</t>
  </si>
  <si>
    <t>Umyvadlo keramické připevněné na stěnu šrouby bílé bez krytu na sifon 600 mm</t>
  </si>
  <si>
    <t>1426181922</t>
  </si>
  <si>
    <t>22</t>
  </si>
  <si>
    <t>725980123</t>
  </si>
  <si>
    <t>Dvířka 30/30</t>
  </si>
  <si>
    <t>-89146742</t>
  </si>
  <si>
    <t>23</t>
  </si>
  <si>
    <t>998725102</t>
  </si>
  <si>
    <t>Přesun hmot tonážní pro zařizovací předměty v objektech v do 12 m</t>
  </si>
  <si>
    <t>-1042091952</t>
  </si>
  <si>
    <t>767</t>
  </si>
  <si>
    <t>Konstrukce zámečnické</t>
  </si>
  <si>
    <t>24</t>
  </si>
  <si>
    <t>76713480R</t>
  </si>
  <si>
    <t>Demontáž plechového krytu</t>
  </si>
  <si>
    <t>-1744368647</t>
  </si>
  <si>
    <t>775</t>
  </si>
  <si>
    <t>Podlahy skládané</t>
  </si>
  <si>
    <t>25</t>
  </si>
  <si>
    <t>775449121</t>
  </si>
  <si>
    <t>Montáž podlahové lišty ukončovací připevněné vruty</t>
  </si>
  <si>
    <t>1874484626</t>
  </si>
  <si>
    <t>26</t>
  </si>
  <si>
    <t>M</t>
  </si>
  <si>
    <t>59054196R</t>
  </si>
  <si>
    <t>podlahová lišta PVC</t>
  </si>
  <si>
    <t>32</t>
  </si>
  <si>
    <t>-2012762773</t>
  </si>
  <si>
    <t>784</t>
  </si>
  <si>
    <t>Dokončovací práce - malby a tapety</t>
  </si>
  <si>
    <t>27</t>
  </si>
  <si>
    <t>784211011</t>
  </si>
  <si>
    <t>Jednonásobné bílé malby ze směsí za mokra velmi dobře otěruvzdorných v místnostech výšky do 3,80 m</t>
  </si>
  <si>
    <t>-1942912451</t>
  </si>
  <si>
    <t>objekt 02 - Západní část</t>
  </si>
  <si>
    <t>-1440142890</t>
  </si>
  <si>
    <t>1,677*4 'Přepočtené koeficientem množství</t>
  </si>
  <si>
    <t>47,6+12,5+1,5</t>
  </si>
  <si>
    <t>725110814</t>
  </si>
  <si>
    <t>Demontáž klozetu Kombi, odsávací</t>
  </si>
  <si>
    <t>-1578307348</t>
  </si>
  <si>
    <t>725112022</t>
  </si>
  <si>
    <t>Klozet keramický závěsný na nosné stěny s hlubokým splachováním odpad vodorovný</t>
  </si>
  <si>
    <t>1763194169</t>
  </si>
  <si>
    <t>725330820</t>
  </si>
  <si>
    <t>Demontáž výlevka diturvitová</t>
  </si>
  <si>
    <t>1028033835</t>
  </si>
  <si>
    <t>725331111</t>
  </si>
  <si>
    <t>Výlevka bez výtokových armatur keramická se sklopnou plastovou mřížkou 425 mm</t>
  </si>
  <si>
    <t>-1816307645</t>
  </si>
  <si>
    <t>725531101</t>
  </si>
  <si>
    <t>Elektrický ohřívač zásobníkový přepadový beztlakový 5 l / 2 kW</t>
  </si>
  <si>
    <t>108785198</t>
  </si>
  <si>
    <t>725822651</t>
  </si>
  <si>
    <t>Baterie umyvadlové směšovací teplota vody na baterii</t>
  </si>
  <si>
    <t>819359790</t>
  </si>
  <si>
    <t>28</t>
  </si>
  <si>
    <t>1435813619</t>
  </si>
  <si>
    <t>29</t>
  </si>
  <si>
    <t>315952729</t>
  </si>
  <si>
    <t>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</si>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</sst>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5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16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3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1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35" fillId="0" borderId="28" xfId="0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167" fontId="35" fillId="0" borderId="28" xfId="0" applyNumberFormat="1" applyFont="1" applyBorder="1" applyAlignment="1" applyProtection="1">
      <alignment vertical="center"/>
    </xf>
    <xf numFmtId="4" fontId="35" fillId="4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</xf>
    <xf numFmtId="0" fontId="35" fillId="0" borderId="5" xfId="0" applyFont="1" applyBorder="1" applyAlignment="1">
      <alignment vertical="center"/>
    </xf>
    <xf numFmtId="0" fontId="35" fillId="4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25" fillId="0" borderId="0" xfId="0" applyFont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3" borderId="0" xfId="1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>
      <pane ySplit="1" topLeftCell="A2" activePane="bottomLeft" state="frozen"/>
      <selection pane="bottomLeft" activeCell="A52" sqref="A5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 x14ac:dyDescent="0.3"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21" t="s">
        <v>8</v>
      </c>
      <c r="BT2" s="21" t="s">
        <v>9</v>
      </c>
    </row>
    <row r="3" spans="1:74" ht="6.95" customHeigh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 x14ac:dyDescent="0.3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 x14ac:dyDescent="0.3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6" t="s">
        <v>16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6"/>
      <c r="AQ5" s="28"/>
      <c r="BE5" s="324" t="s">
        <v>17</v>
      </c>
      <c r="BS5" s="21" t="s">
        <v>8</v>
      </c>
    </row>
    <row r="6" spans="1:74" ht="36.950000000000003" customHeight="1" x14ac:dyDescent="0.3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37" t="s">
        <v>19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6"/>
      <c r="AQ6" s="28"/>
      <c r="BE6" s="325"/>
      <c r="BS6" s="21" t="s">
        <v>8</v>
      </c>
    </row>
    <row r="7" spans="1:74" ht="14.45" customHeight="1" x14ac:dyDescent="0.3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25"/>
      <c r="BS7" s="21" t="s">
        <v>8</v>
      </c>
    </row>
    <row r="8" spans="1:74" ht="14.45" customHeight="1" x14ac:dyDescent="0.3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473</v>
      </c>
      <c r="AO8" s="26"/>
      <c r="AP8" s="26"/>
      <c r="AQ8" s="28"/>
      <c r="BE8" s="325"/>
      <c r="BS8" s="21" t="s">
        <v>8</v>
      </c>
    </row>
    <row r="9" spans="1:74" ht="14.45" customHeight="1" x14ac:dyDescent="0.3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25"/>
      <c r="BS9" s="21" t="s">
        <v>8</v>
      </c>
    </row>
    <row r="10" spans="1:74" ht="14.45" customHeight="1" x14ac:dyDescent="0.3">
      <c r="B10" s="25"/>
      <c r="C10" s="26"/>
      <c r="D10" s="34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27</v>
      </c>
      <c r="AL10" s="26"/>
      <c r="AM10" s="26"/>
      <c r="AN10" s="32" t="s">
        <v>21</v>
      </c>
      <c r="AO10" s="26"/>
      <c r="AP10" s="26"/>
      <c r="AQ10" s="28"/>
      <c r="BE10" s="325"/>
      <c r="BS10" s="21" t="s">
        <v>8</v>
      </c>
    </row>
    <row r="11" spans="1:74" ht="18.399999999999999" customHeight="1" x14ac:dyDescent="0.3">
      <c r="B11" s="25"/>
      <c r="C11" s="26"/>
      <c r="D11" s="26"/>
      <c r="E11" s="32" t="s">
        <v>28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25"/>
      <c r="BS11" s="21" t="s">
        <v>8</v>
      </c>
    </row>
    <row r="12" spans="1:74" ht="6.95" customHeight="1" x14ac:dyDescent="0.3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25"/>
      <c r="BS12" s="21" t="s">
        <v>8</v>
      </c>
    </row>
    <row r="13" spans="1:74" ht="14.45" customHeight="1" x14ac:dyDescent="0.3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27</v>
      </c>
      <c r="AL13" s="26"/>
      <c r="AM13" s="26"/>
      <c r="AN13" s="36" t="s">
        <v>31</v>
      </c>
      <c r="AO13" s="26"/>
      <c r="AP13" s="26"/>
      <c r="AQ13" s="28"/>
      <c r="BE13" s="325"/>
      <c r="BS13" s="21" t="s">
        <v>8</v>
      </c>
    </row>
    <row r="14" spans="1:74" ht="15" x14ac:dyDescent="0.3">
      <c r="B14" s="25"/>
      <c r="C14" s="26"/>
      <c r="D14" s="26"/>
      <c r="E14" s="338" t="s">
        <v>31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25"/>
      <c r="BS14" s="21" t="s">
        <v>8</v>
      </c>
    </row>
    <row r="15" spans="1:74" ht="6.95" customHeight="1" x14ac:dyDescent="0.3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25"/>
      <c r="BS15" s="21" t="s">
        <v>6</v>
      </c>
    </row>
    <row r="16" spans="1:74" ht="14.45" customHeight="1" x14ac:dyDescent="0.3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27</v>
      </c>
      <c r="AL16" s="26"/>
      <c r="AM16" s="26"/>
      <c r="AN16" s="32" t="s">
        <v>21</v>
      </c>
      <c r="AO16" s="26"/>
      <c r="AP16" s="26"/>
      <c r="AQ16" s="28"/>
      <c r="BE16" s="325"/>
      <c r="BS16" s="21" t="s">
        <v>6</v>
      </c>
    </row>
    <row r="17" spans="2:71" ht="18.399999999999999" customHeight="1" x14ac:dyDescent="0.3">
      <c r="B17" s="25"/>
      <c r="C17" s="26"/>
      <c r="D17" s="26"/>
      <c r="E17" s="32" t="s">
        <v>33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25"/>
      <c r="BS17" s="21" t="s">
        <v>34</v>
      </c>
    </row>
    <row r="18" spans="2:71" ht="6.95" customHeight="1" x14ac:dyDescent="0.3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25"/>
      <c r="BS18" s="21" t="s">
        <v>8</v>
      </c>
    </row>
    <row r="19" spans="2:71" ht="14.45" customHeight="1" x14ac:dyDescent="0.3">
      <c r="B19" s="25"/>
      <c r="C19" s="26"/>
      <c r="D19" s="34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25"/>
      <c r="BS19" s="21" t="s">
        <v>8</v>
      </c>
    </row>
    <row r="20" spans="2:71" ht="22.5" customHeight="1" x14ac:dyDescent="0.3">
      <c r="B20" s="25"/>
      <c r="C20" s="26"/>
      <c r="D20" s="26"/>
      <c r="E20" s="340" t="s">
        <v>21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6"/>
      <c r="AP20" s="26"/>
      <c r="AQ20" s="28"/>
      <c r="BE20" s="325"/>
      <c r="BS20" s="21" t="s">
        <v>34</v>
      </c>
    </row>
    <row r="21" spans="2:71" ht="6.95" customHeight="1" x14ac:dyDescent="0.3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25"/>
    </row>
    <row r="22" spans="2:71" ht="6.95" customHeight="1" x14ac:dyDescent="0.3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25"/>
    </row>
    <row r="23" spans="2:71" s="1" customFormat="1" ht="25.9" customHeight="1" x14ac:dyDescent="0.3">
      <c r="B23" s="38"/>
      <c r="C23" s="39"/>
      <c r="D23" s="40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41">
        <f>ROUND(AG51,2)</f>
        <v>0</v>
      </c>
      <c r="AL23" s="342"/>
      <c r="AM23" s="342"/>
      <c r="AN23" s="342"/>
      <c r="AO23" s="342"/>
      <c r="AP23" s="39"/>
      <c r="AQ23" s="42"/>
      <c r="BE23" s="325"/>
    </row>
    <row r="24" spans="2:71" s="1" customFormat="1" ht="6.95" customHeight="1" x14ac:dyDescent="0.3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25"/>
    </row>
    <row r="25" spans="2:71" s="1" customFormat="1" x14ac:dyDescent="0.3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43" t="s">
        <v>37</v>
      </c>
      <c r="M25" s="343"/>
      <c r="N25" s="343"/>
      <c r="O25" s="343"/>
      <c r="P25" s="39"/>
      <c r="Q25" s="39"/>
      <c r="R25" s="39"/>
      <c r="S25" s="39"/>
      <c r="T25" s="39"/>
      <c r="U25" s="39"/>
      <c r="V25" s="39"/>
      <c r="W25" s="343" t="s">
        <v>38</v>
      </c>
      <c r="X25" s="343"/>
      <c r="Y25" s="343"/>
      <c r="Z25" s="343"/>
      <c r="AA25" s="343"/>
      <c r="AB25" s="343"/>
      <c r="AC25" s="343"/>
      <c r="AD25" s="343"/>
      <c r="AE25" s="343"/>
      <c r="AF25" s="39"/>
      <c r="AG25" s="39"/>
      <c r="AH25" s="39"/>
      <c r="AI25" s="39"/>
      <c r="AJ25" s="39"/>
      <c r="AK25" s="343" t="s">
        <v>39</v>
      </c>
      <c r="AL25" s="343"/>
      <c r="AM25" s="343"/>
      <c r="AN25" s="343"/>
      <c r="AO25" s="343"/>
      <c r="AP25" s="39"/>
      <c r="AQ25" s="42"/>
      <c r="BE25" s="325"/>
    </row>
    <row r="26" spans="2:71" s="2" customFormat="1" ht="14.45" customHeight="1" x14ac:dyDescent="0.3">
      <c r="B26" s="44"/>
      <c r="C26" s="45"/>
      <c r="D26" s="46" t="s">
        <v>40</v>
      </c>
      <c r="E26" s="45"/>
      <c r="F26" s="46" t="s">
        <v>41</v>
      </c>
      <c r="G26" s="45"/>
      <c r="H26" s="45"/>
      <c r="I26" s="45"/>
      <c r="J26" s="45"/>
      <c r="K26" s="45"/>
      <c r="L26" s="323">
        <v>0.21</v>
      </c>
      <c r="M26" s="322"/>
      <c r="N26" s="322"/>
      <c r="O26" s="322"/>
      <c r="P26" s="45"/>
      <c r="Q26" s="45"/>
      <c r="R26" s="45"/>
      <c r="S26" s="45"/>
      <c r="T26" s="45"/>
      <c r="U26" s="45"/>
      <c r="V26" s="45"/>
      <c r="W26" s="321">
        <f>ROUND(AZ51,2)</f>
        <v>0</v>
      </c>
      <c r="X26" s="322"/>
      <c r="Y26" s="322"/>
      <c r="Z26" s="322"/>
      <c r="AA26" s="322"/>
      <c r="AB26" s="322"/>
      <c r="AC26" s="322"/>
      <c r="AD26" s="322"/>
      <c r="AE26" s="322"/>
      <c r="AF26" s="45"/>
      <c r="AG26" s="45"/>
      <c r="AH26" s="45"/>
      <c r="AI26" s="45"/>
      <c r="AJ26" s="45"/>
      <c r="AK26" s="321">
        <f>ROUND(AV51,2)</f>
        <v>0</v>
      </c>
      <c r="AL26" s="322"/>
      <c r="AM26" s="322"/>
      <c r="AN26" s="322"/>
      <c r="AO26" s="322"/>
      <c r="AP26" s="45"/>
      <c r="AQ26" s="47"/>
      <c r="BE26" s="325"/>
    </row>
    <row r="27" spans="2:71" s="2" customFormat="1" ht="14.45" customHeight="1" x14ac:dyDescent="0.3">
      <c r="B27" s="44"/>
      <c r="C27" s="45"/>
      <c r="D27" s="45"/>
      <c r="E27" s="45"/>
      <c r="F27" s="46" t="s">
        <v>42</v>
      </c>
      <c r="G27" s="45"/>
      <c r="H27" s="45"/>
      <c r="I27" s="45"/>
      <c r="J27" s="45"/>
      <c r="K27" s="45"/>
      <c r="L27" s="323">
        <v>0.15</v>
      </c>
      <c r="M27" s="322"/>
      <c r="N27" s="322"/>
      <c r="O27" s="322"/>
      <c r="P27" s="45"/>
      <c r="Q27" s="45"/>
      <c r="R27" s="45"/>
      <c r="S27" s="45"/>
      <c r="T27" s="45"/>
      <c r="U27" s="45"/>
      <c r="V27" s="45"/>
      <c r="W27" s="321">
        <f>ROUND(BA51,2)</f>
        <v>0</v>
      </c>
      <c r="X27" s="322"/>
      <c r="Y27" s="322"/>
      <c r="Z27" s="322"/>
      <c r="AA27" s="322"/>
      <c r="AB27" s="322"/>
      <c r="AC27" s="322"/>
      <c r="AD27" s="322"/>
      <c r="AE27" s="322"/>
      <c r="AF27" s="45"/>
      <c r="AG27" s="45"/>
      <c r="AH27" s="45"/>
      <c r="AI27" s="45"/>
      <c r="AJ27" s="45"/>
      <c r="AK27" s="321">
        <f>ROUND(AW51,2)</f>
        <v>0</v>
      </c>
      <c r="AL27" s="322"/>
      <c r="AM27" s="322"/>
      <c r="AN27" s="322"/>
      <c r="AO27" s="322"/>
      <c r="AP27" s="45"/>
      <c r="AQ27" s="47"/>
      <c r="BE27" s="325"/>
    </row>
    <row r="28" spans="2:71" s="2" customFormat="1" ht="14.45" hidden="1" customHeight="1" x14ac:dyDescent="0.3">
      <c r="B28" s="44"/>
      <c r="C28" s="45"/>
      <c r="D28" s="45"/>
      <c r="E28" s="45"/>
      <c r="F28" s="46" t="s">
        <v>43</v>
      </c>
      <c r="G28" s="45"/>
      <c r="H28" s="45"/>
      <c r="I28" s="45"/>
      <c r="J28" s="45"/>
      <c r="K28" s="45"/>
      <c r="L28" s="323">
        <v>0.21</v>
      </c>
      <c r="M28" s="322"/>
      <c r="N28" s="322"/>
      <c r="O28" s="322"/>
      <c r="P28" s="45"/>
      <c r="Q28" s="45"/>
      <c r="R28" s="45"/>
      <c r="S28" s="45"/>
      <c r="T28" s="45"/>
      <c r="U28" s="45"/>
      <c r="V28" s="45"/>
      <c r="W28" s="321">
        <f>ROUND(BB51,2)</f>
        <v>0</v>
      </c>
      <c r="X28" s="322"/>
      <c r="Y28" s="322"/>
      <c r="Z28" s="322"/>
      <c r="AA28" s="322"/>
      <c r="AB28" s="322"/>
      <c r="AC28" s="322"/>
      <c r="AD28" s="322"/>
      <c r="AE28" s="322"/>
      <c r="AF28" s="45"/>
      <c r="AG28" s="45"/>
      <c r="AH28" s="45"/>
      <c r="AI28" s="45"/>
      <c r="AJ28" s="45"/>
      <c r="AK28" s="321">
        <v>0</v>
      </c>
      <c r="AL28" s="322"/>
      <c r="AM28" s="322"/>
      <c r="AN28" s="322"/>
      <c r="AO28" s="322"/>
      <c r="AP28" s="45"/>
      <c r="AQ28" s="47"/>
      <c r="BE28" s="325"/>
    </row>
    <row r="29" spans="2:71" s="2" customFormat="1" ht="14.45" hidden="1" customHeight="1" x14ac:dyDescent="0.3">
      <c r="B29" s="44"/>
      <c r="C29" s="45"/>
      <c r="D29" s="45"/>
      <c r="E29" s="45"/>
      <c r="F29" s="46" t="s">
        <v>44</v>
      </c>
      <c r="G29" s="45"/>
      <c r="H29" s="45"/>
      <c r="I29" s="45"/>
      <c r="J29" s="45"/>
      <c r="K29" s="45"/>
      <c r="L29" s="323">
        <v>0.15</v>
      </c>
      <c r="M29" s="322"/>
      <c r="N29" s="322"/>
      <c r="O29" s="322"/>
      <c r="P29" s="45"/>
      <c r="Q29" s="45"/>
      <c r="R29" s="45"/>
      <c r="S29" s="45"/>
      <c r="T29" s="45"/>
      <c r="U29" s="45"/>
      <c r="V29" s="45"/>
      <c r="W29" s="321">
        <f>ROUND(BC51,2)</f>
        <v>0</v>
      </c>
      <c r="X29" s="322"/>
      <c r="Y29" s="322"/>
      <c r="Z29" s="322"/>
      <c r="AA29" s="322"/>
      <c r="AB29" s="322"/>
      <c r="AC29" s="322"/>
      <c r="AD29" s="322"/>
      <c r="AE29" s="322"/>
      <c r="AF29" s="45"/>
      <c r="AG29" s="45"/>
      <c r="AH29" s="45"/>
      <c r="AI29" s="45"/>
      <c r="AJ29" s="45"/>
      <c r="AK29" s="321">
        <v>0</v>
      </c>
      <c r="AL29" s="322"/>
      <c r="AM29" s="322"/>
      <c r="AN29" s="322"/>
      <c r="AO29" s="322"/>
      <c r="AP29" s="45"/>
      <c r="AQ29" s="47"/>
      <c r="BE29" s="325"/>
    </row>
    <row r="30" spans="2:71" s="2" customFormat="1" ht="14.45" hidden="1" customHeight="1" x14ac:dyDescent="0.3">
      <c r="B30" s="44"/>
      <c r="C30" s="45"/>
      <c r="D30" s="45"/>
      <c r="E30" s="45"/>
      <c r="F30" s="46" t="s">
        <v>45</v>
      </c>
      <c r="G30" s="45"/>
      <c r="H30" s="45"/>
      <c r="I30" s="45"/>
      <c r="J30" s="45"/>
      <c r="K30" s="45"/>
      <c r="L30" s="323">
        <v>0</v>
      </c>
      <c r="M30" s="322"/>
      <c r="N30" s="322"/>
      <c r="O30" s="322"/>
      <c r="P30" s="45"/>
      <c r="Q30" s="45"/>
      <c r="R30" s="45"/>
      <c r="S30" s="45"/>
      <c r="T30" s="45"/>
      <c r="U30" s="45"/>
      <c r="V30" s="45"/>
      <c r="W30" s="321">
        <f>ROUND(BD51,2)</f>
        <v>0</v>
      </c>
      <c r="X30" s="322"/>
      <c r="Y30" s="322"/>
      <c r="Z30" s="322"/>
      <c r="AA30" s="322"/>
      <c r="AB30" s="322"/>
      <c r="AC30" s="322"/>
      <c r="AD30" s="322"/>
      <c r="AE30" s="322"/>
      <c r="AF30" s="45"/>
      <c r="AG30" s="45"/>
      <c r="AH30" s="45"/>
      <c r="AI30" s="45"/>
      <c r="AJ30" s="45"/>
      <c r="AK30" s="321">
        <v>0</v>
      </c>
      <c r="AL30" s="322"/>
      <c r="AM30" s="322"/>
      <c r="AN30" s="322"/>
      <c r="AO30" s="322"/>
      <c r="AP30" s="45"/>
      <c r="AQ30" s="47"/>
      <c r="BE30" s="325"/>
    </row>
    <row r="31" spans="2:71" s="1" customFormat="1" ht="6.95" customHeight="1" x14ac:dyDescent="0.3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25"/>
    </row>
    <row r="32" spans="2:71" s="1" customFormat="1" ht="25.9" customHeight="1" x14ac:dyDescent="0.3">
      <c r="B32" s="38"/>
      <c r="C32" s="48"/>
      <c r="D32" s="49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47</v>
      </c>
      <c r="U32" s="50"/>
      <c r="V32" s="50"/>
      <c r="W32" s="50"/>
      <c r="X32" s="333" t="s">
        <v>48</v>
      </c>
      <c r="Y32" s="334"/>
      <c r="Z32" s="334"/>
      <c r="AA32" s="334"/>
      <c r="AB32" s="334"/>
      <c r="AC32" s="50"/>
      <c r="AD32" s="50"/>
      <c r="AE32" s="50"/>
      <c r="AF32" s="50"/>
      <c r="AG32" s="50"/>
      <c r="AH32" s="50"/>
      <c r="AI32" s="50"/>
      <c r="AJ32" s="50"/>
      <c r="AK32" s="335">
        <f>SUM(AK23:AK30)</f>
        <v>0</v>
      </c>
      <c r="AL32" s="334"/>
      <c r="AM32" s="334"/>
      <c r="AN32" s="334"/>
      <c r="AO32" s="336"/>
      <c r="AP32" s="48"/>
      <c r="AQ32" s="52"/>
      <c r="BE32" s="325"/>
    </row>
    <row r="33" spans="2:56" s="1" customFormat="1" ht="6.95" customHeight="1" x14ac:dyDescent="0.3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5" customHeight="1" x14ac:dyDescent="0.3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5" customHeight="1" x14ac:dyDescent="0.3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50000000000003" customHeight="1" x14ac:dyDescent="0.3">
      <c r="B39" s="38"/>
      <c r="C39" s="59" t="s">
        <v>49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5" customHeight="1" x14ac:dyDescent="0.3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5" customHeight="1" x14ac:dyDescent="0.3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17-40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50000000000003" customHeight="1" x14ac:dyDescent="0.3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1" t="str">
        <f>K6</f>
        <v>Výměna stoupacích potrubí a obezdění instalačních šachet - hlavní budova H v areálu ZŠ Boletice</v>
      </c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67"/>
      <c r="AQ42" s="67"/>
      <c r="AR42" s="68"/>
    </row>
    <row r="43" spans="2:56" s="1" customFormat="1" ht="6.95" customHeight="1" x14ac:dyDescent="0.3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 ht="15" x14ac:dyDescent="0.3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ul. Míru 152, Děčín XXXII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13" t="str">
        <f>IF(AN8= "","",AN8)</f>
        <v xml:space="preserve"> </v>
      </c>
      <c r="AN44" s="313"/>
      <c r="AO44" s="60"/>
      <c r="AP44" s="60"/>
      <c r="AQ44" s="60"/>
      <c r="AR44" s="58"/>
    </row>
    <row r="45" spans="2:56" s="1" customFormat="1" ht="6.95" customHeight="1" x14ac:dyDescent="0.3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 x14ac:dyDescent="0.3">
      <c r="B46" s="38"/>
      <c r="C46" s="62" t="s">
        <v>26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>Město Děčín, Mírové náměstí 1175/5, Děčín IV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14" t="str">
        <f>IF(E17="","",E17)</f>
        <v>Josef Vlk, Drážďanská 23, Děčín XVI</v>
      </c>
      <c r="AN46" s="314"/>
      <c r="AO46" s="314"/>
      <c r="AP46" s="314"/>
      <c r="AQ46" s="60"/>
      <c r="AR46" s="58"/>
      <c r="AS46" s="315" t="s">
        <v>50</v>
      </c>
      <c r="AT46" s="31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 x14ac:dyDescent="0.3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7"/>
      <c r="AT47" s="31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 x14ac:dyDescent="0.3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19"/>
      <c r="AT48" s="320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1" s="1" customFormat="1" ht="29.25" customHeight="1" x14ac:dyDescent="0.3">
      <c r="B49" s="38"/>
      <c r="C49" s="329" t="s">
        <v>51</v>
      </c>
      <c r="D49" s="330"/>
      <c r="E49" s="330"/>
      <c r="F49" s="330"/>
      <c r="G49" s="330"/>
      <c r="H49" s="76"/>
      <c r="I49" s="331" t="s">
        <v>52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53</v>
      </c>
      <c r="AH49" s="330"/>
      <c r="AI49" s="330"/>
      <c r="AJ49" s="330"/>
      <c r="AK49" s="330"/>
      <c r="AL49" s="330"/>
      <c r="AM49" s="330"/>
      <c r="AN49" s="331" t="s">
        <v>54</v>
      </c>
      <c r="AO49" s="330"/>
      <c r="AP49" s="330"/>
      <c r="AQ49" s="77" t="s">
        <v>55</v>
      </c>
      <c r="AR49" s="58"/>
      <c r="AS49" s="78" t="s">
        <v>56</v>
      </c>
      <c r="AT49" s="79" t="s">
        <v>57</v>
      </c>
      <c r="AU49" s="79" t="s">
        <v>58</v>
      </c>
      <c r="AV49" s="79" t="s">
        <v>59</v>
      </c>
      <c r="AW49" s="79" t="s">
        <v>60</v>
      </c>
      <c r="AX49" s="79" t="s">
        <v>61</v>
      </c>
      <c r="AY49" s="79" t="s">
        <v>62</v>
      </c>
      <c r="AZ49" s="79" t="s">
        <v>63</v>
      </c>
      <c r="BA49" s="79" t="s">
        <v>64</v>
      </c>
      <c r="BB49" s="79" t="s">
        <v>65</v>
      </c>
      <c r="BC49" s="79" t="s">
        <v>66</v>
      </c>
      <c r="BD49" s="80" t="s">
        <v>67</v>
      </c>
    </row>
    <row r="50" spans="1:91" s="1" customFormat="1" ht="10.9" customHeight="1" x14ac:dyDescent="0.3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1" s="4" customFormat="1" ht="32.450000000000003" customHeight="1" x14ac:dyDescent="0.3">
      <c r="B51" s="65"/>
      <c r="C51" s="84" t="s">
        <v>68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06">
        <f>ROUND(SUM(AG52:AG53),2)</f>
        <v>0</v>
      </c>
      <c r="AH51" s="306"/>
      <c r="AI51" s="306"/>
      <c r="AJ51" s="306"/>
      <c r="AK51" s="306"/>
      <c r="AL51" s="306"/>
      <c r="AM51" s="306"/>
      <c r="AN51" s="307">
        <f>SUM(AG51,AT51)</f>
        <v>0</v>
      </c>
      <c r="AO51" s="307"/>
      <c r="AP51" s="307"/>
      <c r="AQ51" s="86" t="s">
        <v>21</v>
      </c>
      <c r="AR51" s="68"/>
      <c r="AS51" s="87">
        <f>ROUND(SUM(AS52:AS53),2)</f>
        <v>0</v>
      </c>
      <c r="AT51" s="88">
        <f>ROUND(SUM(AV51:AW51),2)</f>
        <v>0</v>
      </c>
      <c r="AU51" s="89">
        <f>ROUND(SUM(AU52:AU53),5)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ROUND(SUM(AZ52:AZ53),2)</f>
        <v>0</v>
      </c>
      <c r="BA51" s="88">
        <f>ROUND(SUM(BA52:BA53),2)</f>
        <v>0</v>
      </c>
      <c r="BB51" s="88">
        <f>ROUND(SUM(BB52:BB53),2)</f>
        <v>0</v>
      </c>
      <c r="BC51" s="88">
        <f>ROUND(SUM(BC52:BC53),2)</f>
        <v>0</v>
      </c>
      <c r="BD51" s="90">
        <f>ROUND(SUM(BD52:BD53),2)</f>
        <v>0</v>
      </c>
      <c r="BS51" s="91" t="s">
        <v>69</v>
      </c>
      <c r="BT51" s="91" t="s">
        <v>70</v>
      </c>
      <c r="BU51" s="92" t="s">
        <v>71</v>
      </c>
      <c r="BV51" s="91" t="s">
        <v>72</v>
      </c>
      <c r="BW51" s="91" t="s">
        <v>7</v>
      </c>
      <c r="BX51" s="91" t="s">
        <v>73</v>
      </c>
      <c r="CL51" s="91" t="s">
        <v>21</v>
      </c>
    </row>
    <row r="52" spans="1:91" s="5" customFormat="1" ht="37.5" customHeight="1" x14ac:dyDescent="0.3">
      <c r="A52" s="93" t="s">
        <v>74</v>
      </c>
      <c r="B52" s="94"/>
      <c r="C52" s="95"/>
      <c r="D52" s="328" t="s">
        <v>75</v>
      </c>
      <c r="E52" s="328"/>
      <c r="F52" s="328"/>
      <c r="G52" s="328"/>
      <c r="H52" s="328"/>
      <c r="I52" s="96"/>
      <c r="J52" s="328" t="s">
        <v>76</v>
      </c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09">
        <f>'objekt 01 - Východní část'!J27</f>
        <v>0</v>
      </c>
      <c r="AH52" s="310"/>
      <c r="AI52" s="310"/>
      <c r="AJ52" s="310"/>
      <c r="AK52" s="310"/>
      <c r="AL52" s="310"/>
      <c r="AM52" s="310"/>
      <c r="AN52" s="309">
        <f>SUM(AG52,AT52)</f>
        <v>0</v>
      </c>
      <c r="AO52" s="310"/>
      <c r="AP52" s="310"/>
      <c r="AQ52" s="97" t="s">
        <v>77</v>
      </c>
      <c r="AR52" s="98"/>
      <c r="AS52" s="99">
        <v>0</v>
      </c>
      <c r="AT52" s="100">
        <f>ROUND(SUM(AV52:AW52),2)</f>
        <v>0</v>
      </c>
      <c r="AU52" s="101">
        <f>'objekt 01 - Východní část'!P88</f>
        <v>0</v>
      </c>
      <c r="AV52" s="100">
        <f>'objekt 01 - Východní část'!J30</f>
        <v>0</v>
      </c>
      <c r="AW52" s="100">
        <f>'objekt 01 - Východní část'!J31</f>
        <v>0</v>
      </c>
      <c r="AX52" s="100">
        <f>'objekt 01 - Východní část'!J32</f>
        <v>0</v>
      </c>
      <c r="AY52" s="100">
        <f>'objekt 01 - Východní část'!J33</f>
        <v>0</v>
      </c>
      <c r="AZ52" s="100">
        <f>'objekt 01 - Východní část'!F30</f>
        <v>0</v>
      </c>
      <c r="BA52" s="100">
        <f>'objekt 01 - Východní část'!F31</f>
        <v>0</v>
      </c>
      <c r="BB52" s="100">
        <f>'objekt 01 - Východní část'!F32</f>
        <v>0</v>
      </c>
      <c r="BC52" s="100">
        <f>'objekt 01 - Východní část'!F33</f>
        <v>0</v>
      </c>
      <c r="BD52" s="102">
        <f>'objekt 01 - Východní část'!F34</f>
        <v>0</v>
      </c>
      <c r="BT52" s="103" t="s">
        <v>78</v>
      </c>
      <c r="BV52" s="103" t="s">
        <v>72</v>
      </c>
      <c r="BW52" s="103" t="s">
        <v>79</v>
      </c>
      <c r="BX52" s="103" t="s">
        <v>7</v>
      </c>
      <c r="CL52" s="103" t="s">
        <v>21</v>
      </c>
      <c r="CM52" s="103" t="s">
        <v>80</v>
      </c>
    </row>
    <row r="53" spans="1:91" s="5" customFormat="1" ht="37.5" customHeight="1" x14ac:dyDescent="0.3">
      <c r="A53" s="93" t="s">
        <v>74</v>
      </c>
      <c r="B53" s="94"/>
      <c r="C53" s="95"/>
      <c r="D53" s="328" t="s">
        <v>81</v>
      </c>
      <c r="E53" s="328"/>
      <c r="F53" s="328"/>
      <c r="G53" s="328"/>
      <c r="H53" s="328"/>
      <c r="I53" s="96"/>
      <c r="J53" s="328" t="s">
        <v>82</v>
      </c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09">
        <f>'objekt 02 - Západní část'!J27</f>
        <v>0</v>
      </c>
      <c r="AH53" s="310"/>
      <c r="AI53" s="310"/>
      <c r="AJ53" s="310"/>
      <c r="AK53" s="310"/>
      <c r="AL53" s="310"/>
      <c r="AM53" s="310"/>
      <c r="AN53" s="309">
        <f>SUM(AG53,AT53)</f>
        <v>0</v>
      </c>
      <c r="AO53" s="310"/>
      <c r="AP53" s="310"/>
      <c r="AQ53" s="97" t="s">
        <v>77</v>
      </c>
      <c r="AR53" s="98"/>
      <c r="AS53" s="104">
        <v>0</v>
      </c>
      <c r="AT53" s="105">
        <f>ROUND(SUM(AV53:AW53),2)</f>
        <v>0</v>
      </c>
      <c r="AU53" s="106">
        <f>'objekt 02 - Západní část'!P88</f>
        <v>0</v>
      </c>
      <c r="AV53" s="105">
        <f>'objekt 02 - Západní část'!J30</f>
        <v>0</v>
      </c>
      <c r="AW53" s="105">
        <f>'objekt 02 - Západní část'!J31</f>
        <v>0</v>
      </c>
      <c r="AX53" s="105">
        <f>'objekt 02 - Západní část'!J32</f>
        <v>0</v>
      </c>
      <c r="AY53" s="105">
        <f>'objekt 02 - Západní část'!J33</f>
        <v>0</v>
      </c>
      <c r="AZ53" s="105">
        <f>'objekt 02 - Západní část'!F30</f>
        <v>0</v>
      </c>
      <c r="BA53" s="105">
        <f>'objekt 02 - Západní část'!F31</f>
        <v>0</v>
      </c>
      <c r="BB53" s="105">
        <f>'objekt 02 - Západní část'!F32</f>
        <v>0</v>
      </c>
      <c r="BC53" s="105">
        <f>'objekt 02 - Západní část'!F33</f>
        <v>0</v>
      </c>
      <c r="BD53" s="107">
        <f>'objekt 02 - Západní část'!F34</f>
        <v>0</v>
      </c>
      <c r="BT53" s="103" t="s">
        <v>78</v>
      </c>
      <c r="BV53" s="103" t="s">
        <v>72</v>
      </c>
      <c r="BW53" s="103" t="s">
        <v>83</v>
      </c>
      <c r="BX53" s="103" t="s">
        <v>7</v>
      </c>
      <c r="CL53" s="103" t="s">
        <v>21</v>
      </c>
      <c r="CM53" s="103" t="s">
        <v>80</v>
      </c>
    </row>
    <row r="54" spans="1:91" s="1" customFormat="1" ht="30" customHeight="1" x14ac:dyDescent="0.3"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8"/>
    </row>
    <row r="55" spans="1:91" s="1" customFormat="1" ht="6.95" customHeight="1" x14ac:dyDescent="0.3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objekt 01 - Východní část'!C2" display="/"/>
    <hyperlink ref="A53" location="'objekt 02 - Západní část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tabSelected="1" workbookViewId="0">
      <pane ySplit="1" topLeftCell="A59" activePane="bottomLeft" state="frozen"/>
      <selection pane="bottomLeft" activeCell="W84" sqref="W8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8"/>
      <c r="B1" s="109"/>
      <c r="C1" s="109"/>
      <c r="D1" s="110" t="s">
        <v>1</v>
      </c>
      <c r="E1" s="109"/>
      <c r="F1" s="111" t="s">
        <v>84</v>
      </c>
      <c r="G1" s="347" t="s">
        <v>85</v>
      </c>
      <c r="H1" s="347"/>
      <c r="I1" s="112"/>
      <c r="J1" s="111" t="s">
        <v>86</v>
      </c>
      <c r="K1" s="110" t="s">
        <v>87</v>
      </c>
      <c r="L1" s="111" t="s">
        <v>88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 x14ac:dyDescent="0.3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21" t="s">
        <v>79</v>
      </c>
    </row>
    <row r="3" spans="1:70" ht="6.95" customHeight="1" x14ac:dyDescent="0.3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80</v>
      </c>
    </row>
    <row r="4" spans="1:70" ht="36.950000000000003" customHeight="1" x14ac:dyDescent="0.3">
      <c r="B4" s="25"/>
      <c r="C4" s="26"/>
      <c r="D4" s="27" t="s">
        <v>89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1:70" ht="6.95" customHeight="1" x14ac:dyDescent="0.3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1:70" ht="15" x14ac:dyDescent="0.3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1:70" ht="22.5" customHeight="1" x14ac:dyDescent="0.3">
      <c r="B7" s="25"/>
      <c r="C7" s="26"/>
      <c r="D7" s="26"/>
      <c r="E7" s="348" t="str">
        <f>'Rekapitulace stavby'!K6</f>
        <v>Výměna stoupacích potrubí a obezdění instalačních šachet - hlavní budova H v areálu ZŠ Boletice</v>
      </c>
      <c r="F7" s="349"/>
      <c r="G7" s="349"/>
      <c r="H7" s="349"/>
      <c r="I7" s="114"/>
      <c r="J7" s="26"/>
      <c r="K7" s="28"/>
    </row>
    <row r="8" spans="1:70" s="1" customFormat="1" ht="15" x14ac:dyDescent="0.3">
      <c r="B8" s="38"/>
      <c r="C8" s="39"/>
      <c r="D8" s="34" t="s">
        <v>90</v>
      </c>
      <c r="E8" s="39"/>
      <c r="F8" s="39"/>
      <c r="G8" s="39"/>
      <c r="H8" s="39"/>
      <c r="I8" s="115"/>
      <c r="J8" s="39"/>
      <c r="K8" s="42"/>
    </row>
    <row r="9" spans="1:70" s="1" customFormat="1" ht="36.950000000000003" customHeight="1" x14ac:dyDescent="0.3">
      <c r="B9" s="38"/>
      <c r="C9" s="39"/>
      <c r="D9" s="39"/>
      <c r="E9" s="350" t="s">
        <v>91</v>
      </c>
      <c r="F9" s="351"/>
      <c r="G9" s="351"/>
      <c r="H9" s="351"/>
      <c r="I9" s="115"/>
      <c r="J9" s="39"/>
      <c r="K9" s="42"/>
    </row>
    <row r="10" spans="1:70" s="1" customFormat="1" x14ac:dyDescent="0.3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1:70" s="1" customFormat="1" ht="14.45" customHeight="1" x14ac:dyDescent="0.3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1:70" s="1" customFormat="1" ht="14.45" customHeight="1" x14ac:dyDescent="0.3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 xml:space="preserve"> </v>
      </c>
      <c r="K12" s="42"/>
    </row>
    <row r="13" spans="1:70" s="1" customFormat="1" ht="10.9" customHeight="1" x14ac:dyDescent="0.3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1:70" s="1" customFormat="1" ht="14.45" customHeight="1" x14ac:dyDescent="0.3">
      <c r="B14" s="38"/>
      <c r="C14" s="39"/>
      <c r="D14" s="34" t="s">
        <v>26</v>
      </c>
      <c r="E14" s="39"/>
      <c r="F14" s="39"/>
      <c r="G14" s="39"/>
      <c r="H14" s="39"/>
      <c r="I14" s="116" t="s">
        <v>27</v>
      </c>
      <c r="J14" s="32" t="s">
        <v>21</v>
      </c>
      <c r="K14" s="42"/>
    </row>
    <row r="15" spans="1:70" s="1" customFormat="1" ht="18" customHeight="1" x14ac:dyDescent="0.3">
      <c r="B15" s="38"/>
      <c r="C15" s="39"/>
      <c r="D15" s="39"/>
      <c r="E15" s="32" t="s">
        <v>28</v>
      </c>
      <c r="F15" s="39"/>
      <c r="G15" s="39"/>
      <c r="H15" s="39"/>
      <c r="I15" s="116" t="s">
        <v>29</v>
      </c>
      <c r="J15" s="32" t="s">
        <v>21</v>
      </c>
      <c r="K15" s="42"/>
    </row>
    <row r="16" spans="1:70" s="1" customFormat="1" ht="6.95" customHeight="1" x14ac:dyDescent="0.3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 x14ac:dyDescent="0.3">
      <c r="B17" s="38"/>
      <c r="C17" s="39"/>
      <c r="D17" s="34" t="s">
        <v>30</v>
      </c>
      <c r="E17" s="39"/>
      <c r="F17" s="39"/>
      <c r="G17" s="39"/>
      <c r="H17" s="39"/>
      <c r="I17" s="116" t="s">
        <v>27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 x14ac:dyDescent="0.3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 x14ac:dyDescent="0.3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 x14ac:dyDescent="0.3">
      <c r="B20" s="38"/>
      <c r="C20" s="39"/>
      <c r="D20" s="34" t="s">
        <v>32</v>
      </c>
      <c r="E20" s="39"/>
      <c r="F20" s="39"/>
      <c r="G20" s="39"/>
      <c r="H20" s="39"/>
      <c r="I20" s="116" t="s">
        <v>27</v>
      </c>
      <c r="J20" s="32" t="s">
        <v>21</v>
      </c>
      <c r="K20" s="42"/>
    </row>
    <row r="21" spans="2:11" s="1" customFormat="1" ht="18" customHeight="1" x14ac:dyDescent="0.3">
      <c r="B21" s="38"/>
      <c r="C21" s="39"/>
      <c r="D21" s="39"/>
      <c r="E21" s="32" t="s">
        <v>33</v>
      </c>
      <c r="F21" s="39"/>
      <c r="G21" s="39"/>
      <c r="H21" s="39"/>
      <c r="I21" s="116" t="s">
        <v>29</v>
      </c>
      <c r="J21" s="32" t="s">
        <v>21</v>
      </c>
      <c r="K21" s="42"/>
    </row>
    <row r="22" spans="2:11" s="1" customFormat="1" ht="6.95" customHeight="1" x14ac:dyDescent="0.3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 x14ac:dyDescent="0.3">
      <c r="B23" s="38"/>
      <c r="C23" s="39"/>
      <c r="D23" s="34" t="s">
        <v>35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 x14ac:dyDescent="0.3">
      <c r="B24" s="118"/>
      <c r="C24" s="119"/>
      <c r="D24" s="119"/>
      <c r="E24" s="340" t="s">
        <v>21</v>
      </c>
      <c r="F24" s="340"/>
      <c r="G24" s="340"/>
      <c r="H24" s="340"/>
      <c r="I24" s="120"/>
      <c r="J24" s="119"/>
      <c r="K24" s="121"/>
    </row>
    <row r="25" spans="2:11" s="1" customFormat="1" ht="6.95" customHeight="1" x14ac:dyDescent="0.3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 x14ac:dyDescent="0.3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 x14ac:dyDescent="0.3">
      <c r="B27" s="38"/>
      <c r="C27" s="39"/>
      <c r="D27" s="124" t="s">
        <v>36</v>
      </c>
      <c r="E27" s="39"/>
      <c r="F27" s="39"/>
      <c r="G27" s="39"/>
      <c r="H27" s="39"/>
      <c r="I27" s="115"/>
      <c r="J27" s="125">
        <f>ROUND(J88,2)</f>
        <v>0</v>
      </c>
      <c r="K27" s="42"/>
    </row>
    <row r="28" spans="2:11" s="1" customFormat="1" ht="6.95" customHeight="1" x14ac:dyDescent="0.3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 x14ac:dyDescent="0.3">
      <c r="B29" s="38"/>
      <c r="C29" s="39"/>
      <c r="D29" s="39"/>
      <c r="E29" s="39"/>
      <c r="F29" s="43" t="s">
        <v>38</v>
      </c>
      <c r="G29" s="39"/>
      <c r="H29" s="39"/>
      <c r="I29" s="126" t="s">
        <v>37</v>
      </c>
      <c r="J29" s="43" t="s">
        <v>39</v>
      </c>
      <c r="K29" s="42"/>
    </row>
    <row r="30" spans="2:11" s="1" customFormat="1" ht="14.45" customHeight="1" x14ac:dyDescent="0.3">
      <c r="B30" s="38"/>
      <c r="C30" s="39"/>
      <c r="D30" s="46" t="s">
        <v>40</v>
      </c>
      <c r="E30" s="46" t="s">
        <v>41</v>
      </c>
      <c r="F30" s="127">
        <f>ROUND(SUM(BE88:BE129), 2)</f>
        <v>0</v>
      </c>
      <c r="G30" s="39"/>
      <c r="H30" s="39"/>
      <c r="I30" s="128">
        <v>0.21</v>
      </c>
      <c r="J30" s="127">
        <f>ROUND(ROUND((SUM(BE88:BE129)), 2)*I30, 2)</f>
        <v>0</v>
      </c>
      <c r="K30" s="42"/>
    </row>
    <row r="31" spans="2:11" s="1" customFormat="1" ht="14.45" customHeight="1" x14ac:dyDescent="0.3">
      <c r="B31" s="38"/>
      <c r="C31" s="39"/>
      <c r="D31" s="39"/>
      <c r="E31" s="46" t="s">
        <v>42</v>
      </c>
      <c r="F31" s="127">
        <f>ROUND(SUM(BF88:BF129), 2)</f>
        <v>0</v>
      </c>
      <c r="G31" s="39"/>
      <c r="H31" s="39"/>
      <c r="I31" s="128">
        <v>0.15</v>
      </c>
      <c r="J31" s="127">
        <f>ROUND(ROUND((SUM(BF88:BF129)), 2)*I31, 2)</f>
        <v>0</v>
      </c>
      <c r="K31" s="42"/>
    </row>
    <row r="32" spans="2:11" s="1" customFormat="1" ht="14.45" hidden="1" customHeight="1" x14ac:dyDescent="0.3">
      <c r="B32" s="38"/>
      <c r="C32" s="39"/>
      <c r="D32" s="39"/>
      <c r="E32" s="46" t="s">
        <v>43</v>
      </c>
      <c r="F32" s="127">
        <f>ROUND(SUM(BG88:BG129), 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hidden="1" customHeight="1" x14ac:dyDescent="0.3">
      <c r="B33" s="38"/>
      <c r="C33" s="39"/>
      <c r="D33" s="39"/>
      <c r="E33" s="46" t="s">
        <v>44</v>
      </c>
      <c r="F33" s="127">
        <f>ROUND(SUM(BH88:BH129), 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hidden="1" customHeight="1" x14ac:dyDescent="0.3">
      <c r="B34" s="38"/>
      <c r="C34" s="39"/>
      <c r="D34" s="39"/>
      <c r="E34" s="46" t="s">
        <v>45</v>
      </c>
      <c r="F34" s="127">
        <f>ROUND(SUM(BI88:BI129), 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 x14ac:dyDescent="0.3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 x14ac:dyDescent="0.3">
      <c r="B36" s="38"/>
      <c r="C36" s="129"/>
      <c r="D36" s="130" t="s">
        <v>46</v>
      </c>
      <c r="E36" s="76"/>
      <c r="F36" s="76"/>
      <c r="G36" s="131" t="s">
        <v>47</v>
      </c>
      <c r="H36" s="132" t="s">
        <v>48</v>
      </c>
      <c r="I36" s="133"/>
      <c r="J36" s="134">
        <f>SUM(J27:J34)</f>
        <v>0</v>
      </c>
      <c r="K36" s="135"/>
    </row>
    <row r="37" spans="2:11" s="1" customFormat="1" ht="14.45" customHeight="1" x14ac:dyDescent="0.3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 x14ac:dyDescent="0.3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0000000000003" customHeight="1" x14ac:dyDescent="0.3">
      <c r="B42" s="38"/>
      <c r="C42" s="27" t="s">
        <v>92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 x14ac:dyDescent="0.3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 x14ac:dyDescent="0.3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 x14ac:dyDescent="0.3">
      <c r="B45" s="38"/>
      <c r="C45" s="39"/>
      <c r="D45" s="39"/>
      <c r="E45" s="348" t="str">
        <f>E7</f>
        <v>Výměna stoupacích potrubí a obezdění instalačních šachet - hlavní budova H v areálu ZŠ Boletice</v>
      </c>
      <c r="F45" s="349"/>
      <c r="G45" s="349"/>
      <c r="H45" s="349"/>
      <c r="I45" s="115"/>
      <c r="J45" s="39"/>
      <c r="K45" s="42"/>
    </row>
    <row r="46" spans="2:11" s="1" customFormat="1" ht="14.45" customHeight="1" x14ac:dyDescent="0.3">
      <c r="B46" s="38"/>
      <c r="C46" s="34" t="s">
        <v>90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 x14ac:dyDescent="0.3">
      <c r="B47" s="38"/>
      <c r="C47" s="39"/>
      <c r="D47" s="39"/>
      <c r="E47" s="350" t="str">
        <f>E9</f>
        <v>objekt 01 - Východní část</v>
      </c>
      <c r="F47" s="351"/>
      <c r="G47" s="351"/>
      <c r="H47" s="351"/>
      <c r="I47" s="115"/>
      <c r="J47" s="39"/>
      <c r="K47" s="42"/>
    </row>
    <row r="48" spans="2:11" s="1" customFormat="1" ht="6.95" customHeight="1" x14ac:dyDescent="0.3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47" s="1" customFormat="1" ht="18" customHeight="1" x14ac:dyDescent="0.3">
      <c r="B49" s="38"/>
      <c r="C49" s="34" t="s">
        <v>23</v>
      </c>
      <c r="D49" s="39"/>
      <c r="E49" s="39"/>
      <c r="F49" s="32" t="str">
        <f>F12</f>
        <v>ul. Míru 152, Děčín XXXII</v>
      </c>
      <c r="G49" s="39"/>
      <c r="H49" s="39"/>
      <c r="I49" s="116" t="s">
        <v>25</v>
      </c>
      <c r="J49" s="117" t="str">
        <f>IF(J12="","",J12)</f>
        <v xml:space="preserve"> </v>
      </c>
      <c r="K49" s="42"/>
    </row>
    <row r="50" spans="2:47" s="1" customFormat="1" ht="6.95" customHeight="1" x14ac:dyDescent="0.3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47" s="1" customFormat="1" ht="15" x14ac:dyDescent="0.3">
      <c r="B51" s="38"/>
      <c r="C51" s="34" t="s">
        <v>26</v>
      </c>
      <c r="D51" s="39"/>
      <c r="E51" s="39"/>
      <c r="F51" s="32" t="str">
        <f>E15</f>
        <v>Město Děčín, Mírové náměstí 1175/5, Děčín IV</v>
      </c>
      <c r="G51" s="39"/>
      <c r="H51" s="39"/>
      <c r="I51" s="116" t="s">
        <v>32</v>
      </c>
      <c r="J51" s="32" t="str">
        <f>E21</f>
        <v>Josef Vlk, Drážďanská 23, Děčín XVI</v>
      </c>
      <c r="K51" s="42"/>
    </row>
    <row r="52" spans="2:47" s="1" customFormat="1" ht="14.45" customHeight="1" x14ac:dyDescent="0.3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47" s="1" customFormat="1" ht="10.35" customHeight="1" x14ac:dyDescent="0.3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47" s="1" customFormat="1" ht="29.25" customHeight="1" x14ac:dyDescent="0.3">
      <c r="B54" s="38"/>
      <c r="C54" s="141" t="s">
        <v>93</v>
      </c>
      <c r="D54" s="129"/>
      <c r="E54" s="129"/>
      <c r="F54" s="129"/>
      <c r="G54" s="129"/>
      <c r="H54" s="129"/>
      <c r="I54" s="142"/>
      <c r="J54" s="143" t="s">
        <v>94</v>
      </c>
      <c r="K54" s="144"/>
    </row>
    <row r="55" spans="2:47" s="1" customFormat="1" ht="10.35" customHeight="1" x14ac:dyDescent="0.3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 x14ac:dyDescent="0.3">
      <c r="B56" s="38"/>
      <c r="C56" s="145" t="s">
        <v>95</v>
      </c>
      <c r="D56" s="39"/>
      <c r="E56" s="39"/>
      <c r="F56" s="39"/>
      <c r="G56" s="39"/>
      <c r="H56" s="39"/>
      <c r="I56" s="115"/>
      <c r="J56" s="125">
        <f>J88</f>
        <v>0</v>
      </c>
      <c r="K56" s="42"/>
      <c r="AU56" s="21" t="s">
        <v>96</v>
      </c>
    </row>
    <row r="57" spans="2:47" s="7" customFormat="1" ht="24.95" customHeight="1" x14ac:dyDescent="0.3">
      <c r="B57" s="146"/>
      <c r="C57" s="147"/>
      <c r="D57" s="148" t="s">
        <v>97</v>
      </c>
      <c r="E57" s="149"/>
      <c r="F57" s="149"/>
      <c r="G57" s="149"/>
      <c r="H57" s="149"/>
      <c r="I57" s="150"/>
      <c r="J57" s="151">
        <f>J89</f>
        <v>0</v>
      </c>
      <c r="K57" s="152"/>
    </row>
    <row r="58" spans="2:47" s="8" customFormat="1" ht="19.899999999999999" customHeight="1" x14ac:dyDescent="0.3">
      <c r="B58" s="153"/>
      <c r="C58" s="154"/>
      <c r="D58" s="155" t="s">
        <v>98</v>
      </c>
      <c r="E58" s="156"/>
      <c r="F58" s="156"/>
      <c r="G58" s="156"/>
      <c r="H58" s="156"/>
      <c r="I58" s="157"/>
      <c r="J58" s="158">
        <f>J90</f>
        <v>0</v>
      </c>
      <c r="K58" s="159"/>
    </row>
    <row r="59" spans="2:47" s="8" customFormat="1" ht="19.899999999999999" customHeight="1" x14ac:dyDescent="0.3">
      <c r="B59" s="153"/>
      <c r="C59" s="154"/>
      <c r="D59" s="155" t="s">
        <v>99</v>
      </c>
      <c r="E59" s="156"/>
      <c r="F59" s="156"/>
      <c r="G59" s="156"/>
      <c r="H59" s="156"/>
      <c r="I59" s="157"/>
      <c r="J59" s="158">
        <f>J92</f>
        <v>0</v>
      </c>
      <c r="K59" s="159"/>
    </row>
    <row r="60" spans="2:47" s="8" customFormat="1" ht="19.899999999999999" customHeight="1" x14ac:dyDescent="0.3">
      <c r="B60" s="153"/>
      <c r="C60" s="154"/>
      <c r="D60" s="155" t="s">
        <v>100</v>
      </c>
      <c r="E60" s="156"/>
      <c r="F60" s="156"/>
      <c r="G60" s="156"/>
      <c r="H60" s="156"/>
      <c r="I60" s="157"/>
      <c r="J60" s="158">
        <f>J94</f>
        <v>0</v>
      </c>
      <c r="K60" s="159"/>
    </row>
    <row r="61" spans="2:47" s="8" customFormat="1" ht="19.899999999999999" customHeight="1" x14ac:dyDescent="0.3">
      <c r="B61" s="153"/>
      <c r="C61" s="154"/>
      <c r="D61" s="155" t="s">
        <v>101</v>
      </c>
      <c r="E61" s="156"/>
      <c r="F61" s="156"/>
      <c r="G61" s="156"/>
      <c r="H61" s="156"/>
      <c r="I61" s="157"/>
      <c r="J61" s="158">
        <f>J96</f>
        <v>0</v>
      </c>
      <c r="K61" s="159"/>
    </row>
    <row r="62" spans="2:47" s="8" customFormat="1" ht="19.899999999999999" customHeight="1" x14ac:dyDescent="0.3">
      <c r="B62" s="153"/>
      <c r="C62" s="154"/>
      <c r="D62" s="155" t="s">
        <v>102</v>
      </c>
      <c r="E62" s="156"/>
      <c r="F62" s="156"/>
      <c r="G62" s="156"/>
      <c r="H62" s="156"/>
      <c r="I62" s="157"/>
      <c r="J62" s="158">
        <f>J102</f>
        <v>0</v>
      </c>
      <c r="K62" s="159"/>
    </row>
    <row r="63" spans="2:47" s="7" customFormat="1" ht="24.95" customHeight="1" x14ac:dyDescent="0.3">
      <c r="B63" s="146"/>
      <c r="C63" s="147"/>
      <c r="D63" s="148" t="s">
        <v>103</v>
      </c>
      <c r="E63" s="149"/>
      <c r="F63" s="149"/>
      <c r="G63" s="149"/>
      <c r="H63" s="149"/>
      <c r="I63" s="150"/>
      <c r="J63" s="151">
        <f>J104</f>
        <v>0</v>
      </c>
      <c r="K63" s="152"/>
    </row>
    <row r="64" spans="2:47" s="8" customFormat="1" ht="19.899999999999999" customHeight="1" x14ac:dyDescent="0.3">
      <c r="B64" s="153"/>
      <c r="C64" s="154"/>
      <c r="D64" s="155" t="s">
        <v>104</v>
      </c>
      <c r="E64" s="156"/>
      <c r="F64" s="156"/>
      <c r="G64" s="156"/>
      <c r="H64" s="156"/>
      <c r="I64" s="157"/>
      <c r="J64" s="158">
        <f>J105</f>
        <v>0</v>
      </c>
      <c r="K64" s="159"/>
    </row>
    <row r="65" spans="2:12" s="8" customFormat="1" ht="19.899999999999999" customHeight="1" x14ac:dyDescent="0.3">
      <c r="B65" s="153"/>
      <c r="C65" s="154"/>
      <c r="D65" s="155" t="s">
        <v>105</v>
      </c>
      <c r="E65" s="156"/>
      <c r="F65" s="156"/>
      <c r="G65" s="156"/>
      <c r="H65" s="156"/>
      <c r="I65" s="157"/>
      <c r="J65" s="158">
        <f>J118</f>
        <v>0</v>
      </c>
      <c r="K65" s="159"/>
    </row>
    <row r="66" spans="2:12" s="8" customFormat="1" ht="19.899999999999999" customHeight="1" x14ac:dyDescent="0.3">
      <c r="B66" s="153"/>
      <c r="C66" s="154"/>
      <c r="D66" s="155" t="s">
        <v>106</v>
      </c>
      <c r="E66" s="156"/>
      <c r="F66" s="156"/>
      <c r="G66" s="156"/>
      <c r="H66" s="156"/>
      <c r="I66" s="157"/>
      <c r="J66" s="158">
        <f>J123</f>
        <v>0</v>
      </c>
      <c r="K66" s="159"/>
    </row>
    <row r="67" spans="2:12" s="8" customFormat="1" ht="19.899999999999999" customHeight="1" x14ac:dyDescent="0.3">
      <c r="B67" s="153"/>
      <c r="C67" s="154"/>
      <c r="D67" s="155" t="s">
        <v>107</v>
      </c>
      <c r="E67" s="156"/>
      <c r="F67" s="156"/>
      <c r="G67" s="156"/>
      <c r="H67" s="156"/>
      <c r="I67" s="157"/>
      <c r="J67" s="158">
        <f>J125</f>
        <v>0</v>
      </c>
      <c r="K67" s="159"/>
    </row>
    <row r="68" spans="2:12" s="8" customFormat="1" ht="19.899999999999999" customHeight="1" x14ac:dyDescent="0.3">
      <c r="B68" s="153"/>
      <c r="C68" s="154"/>
      <c r="D68" s="155" t="s">
        <v>108</v>
      </c>
      <c r="E68" s="156"/>
      <c r="F68" s="156"/>
      <c r="G68" s="156"/>
      <c r="H68" s="156"/>
      <c r="I68" s="157"/>
      <c r="J68" s="158">
        <f>J128</f>
        <v>0</v>
      </c>
      <c r="K68" s="159"/>
    </row>
    <row r="69" spans="2:12" s="1" customFormat="1" ht="21.75" customHeight="1" x14ac:dyDescent="0.3">
      <c r="B69" s="38"/>
      <c r="C69" s="39"/>
      <c r="D69" s="39"/>
      <c r="E69" s="39"/>
      <c r="F69" s="39"/>
      <c r="G69" s="39"/>
      <c r="H69" s="39"/>
      <c r="I69" s="115"/>
      <c r="J69" s="39"/>
      <c r="K69" s="42"/>
    </row>
    <row r="70" spans="2:12" s="1" customFormat="1" ht="6.95" customHeight="1" x14ac:dyDescent="0.3">
      <c r="B70" s="53"/>
      <c r="C70" s="54"/>
      <c r="D70" s="54"/>
      <c r="E70" s="54"/>
      <c r="F70" s="54"/>
      <c r="G70" s="54"/>
      <c r="H70" s="54"/>
      <c r="I70" s="136"/>
      <c r="J70" s="54"/>
      <c r="K70" s="55"/>
    </row>
    <row r="74" spans="2:12" s="1" customFormat="1" ht="6.95" customHeight="1" x14ac:dyDescent="0.3">
      <c r="B74" s="56"/>
      <c r="C74" s="57"/>
      <c r="D74" s="57"/>
      <c r="E74" s="57"/>
      <c r="F74" s="57"/>
      <c r="G74" s="57"/>
      <c r="H74" s="57"/>
      <c r="I74" s="139"/>
      <c r="J74" s="57"/>
      <c r="K74" s="57"/>
      <c r="L74" s="58"/>
    </row>
    <row r="75" spans="2:12" s="1" customFormat="1" ht="36.950000000000003" customHeight="1" x14ac:dyDescent="0.3">
      <c r="B75" s="38"/>
      <c r="C75" s="59" t="s">
        <v>109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6.95" customHeight="1" x14ac:dyDescent="0.3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4.45" customHeight="1" x14ac:dyDescent="0.3">
      <c r="B77" s="38"/>
      <c r="C77" s="62" t="s">
        <v>18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22.5" customHeight="1" x14ac:dyDescent="0.3">
      <c r="B78" s="38"/>
      <c r="C78" s="60"/>
      <c r="D78" s="60"/>
      <c r="E78" s="344" t="str">
        <f>E7</f>
        <v>Výměna stoupacích potrubí a obezdění instalačních šachet - hlavní budova H v areálu ZŠ Boletice</v>
      </c>
      <c r="F78" s="345"/>
      <c r="G78" s="345"/>
      <c r="H78" s="345"/>
      <c r="I78" s="160"/>
      <c r="J78" s="60"/>
      <c r="K78" s="60"/>
      <c r="L78" s="58"/>
    </row>
    <row r="79" spans="2:12" s="1" customFormat="1" ht="14.45" customHeight="1" x14ac:dyDescent="0.3">
      <c r="B79" s="38"/>
      <c r="C79" s="62" t="s">
        <v>90</v>
      </c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23.25" customHeight="1" x14ac:dyDescent="0.3">
      <c r="B80" s="38"/>
      <c r="C80" s="60"/>
      <c r="D80" s="60"/>
      <c r="E80" s="311" t="str">
        <f>E9</f>
        <v>objekt 01 - Východní část</v>
      </c>
      <c r="F80" s="346"/>
      <c r="G80" s="346"/>
      <c r="H80" s="346"/>
      <c r="I80" s="160"/>
      <c r="J80" s="60"/>
      <c r="K80" s="60"/>
      <c r="L80" s="58"/>
    </row>
    <row r="81" spans="2:65" s="1" customFormat="1" ht="6.95" customHeight="1" x14ac:dyDescent="0.3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65" s="1" customFormat="1" ht="18" customHeight="1" x14ac:dyDescent="0.3">
      <c r="B82" s="38"/>
      <c r="C82" s="62" t="s">
        <v>23</v>
      </c>
      <c r="D82" s="60"/>
      <c r="E82" s="60"/>
      <c r="F82" s="161" t="str">
        <f>F12</f>
        <v>ul. Míru 152, Děčín XXXII</v>
      </c>
      <c r="G82" s="60"/>
      <c r="H82" s="60"/>
      <c r="I82" s="162" t="s">
        <v>25</v>
      </c>
      <c r="J82" s="70" t="str">
        <f>IF(J12="","",J12)</f>
        <v xml:space="preserve"> </v>
      </c>
      <c r="K82" s="60"/>
      <c r="L82" s="58"/>
    </row>
    <row r="83" spans="2:65" s="1" customFormat="1" ht="6.95" customHeight="1" x14ac:dyDescent="0.3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65" s="1" customFormat="1" ht="15" x14ac:dyDescent="0.3">
      <c r="B84" s="38"/>
      <c r="C84" s="62" t="s">
        <v>26</v>
      </c>
      <c r="D84" s="60"/>
      <c r="E84" s="60"/>
      <c r="F84" s="161" t="str">
        <f>E15</f>
        <v>Město Děčín, Mírové náměstí 1175/5, Děčín IV</v>
      </c>
      <c r="G84" s="60"/>
      <c r="H84" s="60"/>
      <c r="I84" s="162" t="s">
        <v>32</v>
      </c>
      <c r="J84" s="161" t="str">
        <f>E21</f>
        <v>Josef Vlk, Drážďanská 23, Děčín XVI</v>
      </c>
      <c r="K84" s="60"/>
      <c r="L84" s="58"/>
    </row>
    <row r="85" spans="2:65" s="1" customFormat="1" ht="14.45" customHeight="1" x14ac:dyDescent="0.3">
      <c r="B85" s="38"/>
      <c r="C85" s="62" t="s">
        <v>30</v>
      </c>
      <c r="D85" s="60"/>
      <c r="E85" s="60"/>
      <c r="F85" s="161" t="str">
        <f>IF(E18="","",E18)</f>
        <v/>
      </c>
      <c r="G85" s="60"/>
      <c r="H85" s="60"/>
      <c r="I85" s="160"/>
      <c r="J85" s="60"/>
      <c r="K85" s="60"/>
      <c r="L85" s="58"/>
    </row>
    <row r="86" spans="2:65" s="1" customFormat="1" ht="10.35" customHeight="1" x14ac:dyDescent="0.3">
      <c r="B86" s="38"/>
      <c r="C86" s="60"/>
      <c r="D86" s="60"/>
      <c r="E86" s="60"/>
      <c r="F86" s="60"/>
      <c r="G86" s="60"/>
      <c r="H86" s="60"/>
      <c r="I86" s="160"/>
      <c r="J86" s="60"/>
      <c r="K86" s="60"/>
      <c r="L86" s="58"/>
    </row>
    <row r="87" spans="2:65" s="9" customFormat="1" ht="29.25" customHeight="1" x14ac:dyDescent="0.3">
      <c r="B87" s="163"/>
      <c r="C87" s="164" t="s">
        <v>110</v>
      </c>
      <c r="D87" s="165" t="s">
        <v>55</v>
      </c>
      <c r="E87" s="165" t="s">
        <v>51</v>
      </c>
      <c r="F87" s="165" t="s">
        <v>111</v>
      </c>
      <c r="G87" s="165" t="s">
        <v>112</v>
      </c>
      <c r="H87" s="165" t="s">
        <v>113</v>
      </c>
      <c r="I87" s="166" t="s">
        <v>114</v>
      </c>
      <c r="J87" s="165" t="s">
        <v>94</v>
      </c>
      <c r="K87" s="167" t="s">
        <v>115</v>
      </c>
      <c r="L87" s="168"/>
      <c r="M87" s="78" t="s">
        <v>116</v>
      </c>
      <c r="N87" s="79" t="s">
        <v>40</v>
      </c>
      <c r="O87" s="79" t="s">
        <v>117</v>
      </c>
      <c r="P87" s="79" t="s">
        <v>118</v>
      </c>
      <c r="Q87" s="79" t="s">
        <v>119</v>
      </c>
      <c r="R87" s="79" t="s">
        <v>120</v>
      </c>
      <c r="S87" s="79" t="s">
        <v>121</v>
      </c>
      <c r="T87" s="80" t="s">
        <v>122</v>
      </c>
    </row>
    <row r="88" spans="2:65" s="1" customFormat="1" ht="29.25" customHeight="1" x14ac:dyDescent="0.35">
      <c r="B88" s="38"/>
      <c r="C88" s="84" t="s">
        <v>95</v>
      </c>
      <c r="D88" s="60"/>
      <c r="E88" s="60"/>
      <c r="F88" s="60"/>
      <c r="G88" s="60"/>
      <c r="H88" s="60"/>
      <c r="I88" s="160"/>
      <c r="J88" s="169">
        <f>BK88</f>
        <v>0</v>
      </c>
      <c r="K88" s="60"/>
      <c r="L88" s="58"/>
      <c r="M88" s="81"/>
      <c r="N88" s="82"/>
      <c r="O88" s="82"/>
      <c r="P88" s="170">
        <f>P89+P104</f>
        <v>0</v>
      </c>
      <c r="Q88" s="82"/>
      <c r="R88" s="170">
        <f>R89+R104</f>
        <v>15.511989000000002</v>
      </c>
      <c r="S88" s="82"/>
      <c r="T88" s="171">
        <f>T89+T104</f>
        <v>1.80518</v>
      </c>
      <c r="AT88" s="21" t="s">
        <v>69</v>
      </c>
      <c r="AU88" s="21" t="s">
        <v>96</v>
      </c>
      <c r="BK88" s="172">
        <f>BK89+BK104</f>
        <v>0</v>
      </c>
    </row>
    <row r="89" spans="2:65" s="10" customFormat="1" ht="37.35" customHeight="1" x14ac:dyDescent="0.35">
      <c r="B89" s="173"/>
      <c r="C89" s="174"/>
      <c r="D89" s="175" t="s">
        <v>69</v>
      </c>
      <c r="E89" s="176" t="s">
        <v>123</v>
      </c>
      <c r="F89" s="176" t="s">
        <v>124</v>
      </c>
      <c r="G89" s="174"/>
      <c r="H89" s="174"/>
      <c r="I89" s="177"/>
      <c r="J89" s="178">
        <f>BK89</f>
        <v>0</v>
      </c>
      <c r="K89" s="174"/>
      <c r="L89" s="179"/>
      <c r="M89" s="180"/>
      <c r="N89" s="181"/>
      <c r="O89" s="181"/>
      <c r="P89" s="182">
        <f>P90+P92+P94+P96+P102</f>
        <v>0</v>
      </c>
      <c r="Q89" s="181"/>
      <c r="R89" s="182">
        <f>R90+R92+R94+R96+R102</f>
        <v>15.208040000000002</v>
      </c>
      <c r="S89" s="181"/>
      <c r="T89" s="183">
        <f>T90+T92+T94+T96+T102</f>
        <v>0</v>
      </c>
      <c r="AR89" s="184" t="s">
        <v>78</v>
      </c>
      <c r="AT89" s="185" t="s">
        <v>69</v>
      </c>
      <c r="AU89" s="185" t="s">
        <v>70</v>
      </c>
      <c r="AY89" s="184" t="s">
        <v>125</v>
      </c>
      <c r="BK89" s="186">
        <f>BK90+BK92+BK94+BK96+BK102</f>
        <v>0</v>
      </c>
    </row>
    <row r="90" spans="2:65" s="10" customFormat="1" ht="19.899999999999999" customHeight="1" x14ac:dyDescent="0.3">
      <c r="B90" s="173"/>
      <c r="C90" s="174"/>
      <c r="D90" s="187" t="s">
        <v>69</v>
      </c>
      <c r="E90" s="188" t="s">
        <v>126</v>
      </c>
      <c r="F90" s="188" t="s">
        <v>127</v>
      </c>
      <c r="G90" s="174"/>
      <c r="H90" s="174"/>
      <c r="I90" s="177"/>
      <c r="J90" s="189">
        <f>BK90</f>
        <v>0</v>
      </c>
      <c r="K90" s="174"/>
      <c r="L90" s="179"/>
      <c r="M90" s="180"/>
      <c r="N90" s="181"/>
      <c r="O90" s="181"/>
      <c r="P90" s="182">
        <f>P91</f>
        <v>0</v>
      </c>
      <c r="Q90" s="181"/>
      <c r="R90" s="182">
        <f>R91</f>
        <v>13.704516000000002</v>
      </c>
      <c r="S90" s="181"/>
      <c r="T90" s="183">
        <f>T91</f>
        <v>0</v>
      </c>
      <c r="AR90" s="184" t="s">
        <v>78</v>
      </c>
      <c r="AT90" s="185" t="s">
        <v>69</v>
      </c>
      <c r="AU90" s="185" t="s">
        <v>78</v>
      </c>
      <c r="AY90" s="184" t="s">
        <v>125</v>
      </c>
      <c r="BK90" s="186">
        <f>BK91</f>
        <v>0</v>
      </c>
    </row>
    <row r="91" spans="2:65" s="1" customFormat="1" ht="31.5" customHeight="1" x14ac:dyDescent="0.3">
      <c r="B91" s="38"/>
      <c r="C91" s="190" t="s">
        <v>78</v>
      </c>
      <c r="D91" s="190" t="s">
        <v>128</v>
      </c>
      <c r="E91" s="191" t="s">
        <v>129</v>
      </c>
      <c r="F91" s="192" t="s">
        <v>130</v>
      </c>
      <c r="G91" s="193" t="s">
        <v>131</v>
      </c>
      <c r="H91" s="194">
        <v>18.28</v>
      </c>
      <c r="I91" s="195"/>
      <c r="J91" s="196">
        <f>ROUND(I91*H91,2)</f>
        <v>0</v>
      </c>
      <c r="K91" s="192" t="s">
        <v>132</v>
      </c>
      <c r="L91" s="58"/>
      <c r="M91" s="197" t="s">
        <v>21</v>
      </c>
      <c r="N91" s="198" t="s">
        <v>41</v>
      </c>
      <c r="O91" s="39"/>
      <c r="P91" s="199">
        <f>O91*H91</f>
        <v>0</v>
      </c>
      <c r="Q91" s="199">
        <v>0.74970000000000003</v>
      </c>
      <c r="R91" s="199">
        <f>Q91*H91</f>
        <v>13.704516000000002</v>
      </c>
      <c r="S91" s="199">
        <v>0</v>
      </c>
      <c r="T91" s="200">
        <f>S91*H91</f>
        <v>0</v>
      </c>
      <c r="AR91" s="21" t="s">
        <v>133</v>
      </c>
      <c r="AT91" s="21" t="s">
        <v>128</v>
      </c>
      <c r="AU91" s="21" t="s">
        <v>80</v>
      </c>
      <c r="AY91" s="21" t="s">
        <v>125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78</v>
      </c>
      <c r="BK91" s="201">
        <f>ROUND(I91*H91,2)</f>
        <v>0</v>
      </c>
      <c r="BL91" s="21" t="s">
        <v>133</v>
      </c>
      <c r="BM91" s="21" t="s">
        <v>134</v>
      </c>
    </row>
    <row r="92" spans="2:65" s="10" customFormat="1" ht="29.85" customHeight="1" x14ac:dyDescent="0.3">
      <c r="B92" s="173"/>
      <c r="C92" s="174"/>
      <c r="D92" s="187" t="s">
        <v>69</v>
      </c>
      <c r="E92" s="188" t="s">
        <v>135</v>
      </c>
      <c r="F92" s="188" t="s">
        <v>136</v>
      </c>
      <c r="G92" s="174"/>
      <c r="H92" s="174"/>
      <c r="I92" s="177"/>
      <c r="J92" s="189">
        <f>BK92</f>
        <v>0</v>
      </c>
      <c r="K92" s="174"/>
      <c r="L92" s="179"/>
      <c r="M92" s="180"/>
      <c r="N92" s="181"/>
      <c r="O92" s="181"/>
      <c r="P92" s="182">
        <f>P93</f>
        <v>0</v>
      </c>
      <c r="Q92" s="181"/>
      <c r="R92" s="182">
        <f>R93</f>
        <v>1.503484</v>
      </c>
      <c r="S92" s="181"/>
      <c r="T92" s="183">
        <f>T93</f>
        <v>0</v>
      </c>
      <c r="AR92" s="184" t="s">
        <v>78</v>
      </c>
      <c r="AT92" s="185" t="s">
        <v>69</v>
      </c>
      <c r="AU92" s="185" t="s">
        <v>78</v>
      </c>
      <c r="AY92" s="184" t="s">
        <v>125</v>
      </c>
      <c r="BK92" s="186">
        <f>BK93</f>
        <v>0</v>
      </c>
    </row>
    <row r="93" spans="2:65" s="1" customFormat="1" ht="22.5" customHeight="1" x14ac:dyDescent="0.3">
      <c r="B93" s="38"/>
      <c r="C93" s="190" t="s">
        <v>80</v>
      </c>
      <c r="D93" s="190" t="s">
        <v>128</v>
      </c>
      <c r="E93" s="191" t="s">
        <v>137</v>
      </c>
      <c r="F93" s="192" t="s">
        <v>138</v>
      </c>
      <c r="G93" s="193" t="s">
        <v>139</v>
      </c>
      <c r="H93" s="194">
        <v>81.8</v>
      </c>
      <c r="I93" s="195"/>
      <c r="J93" s="196">
        <f>ROUND(I93*H93,2)</f>
        <v>0</v>
      </c>
      <c r="K93" s="192" t="s">
        <v>132</v>
      </c>
      <c r="L93" s="58"/>
      <c r="M93" s="197" t="s">
        <v>21</v>
      </c>
      <c r="N93" s="198" t="s">
        <v>41</v>
      </c>
      <c r="O93" s="39"/>
      <c r="P93" s="199">
        <f>O93*H93</f>
        <v>0</v>
      </c>
      <c r="Q93" s="199">
        <v>1.8380000000000001E-2</v>
      </c>
      <c r="R93" s="199">
        <f>Q93*H93</f>
        <v>1.503484</v>
      </c>
      <c r="S93" s="199">
        <v>0</v>
      </c>
      <c r="T93" s="200">
        <f>S93*H93</f>
        <v>0</v>
      </c>
      <c r="AR93" s="21" t="s">
        <v>133</v>
      </c>
      <c r="AT93" s="21" t="s">
        <v>128</v>
      </c>
      <c r="AU93" s="21" t="s">
        <v>80</v>
      </c>
      <c r="AY93" s="21" t="s">
        <v>125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78</v>
      </c>
      <c r="BK93" s="201">
        <f>ROUND(I93*H93,2)</f>
        <v>0</v>
      </c>
      <c r="BL93" s="21" t="s">
        <v>133</v>
      </c>
      <c r="BM93" s="21" t="s">
        <v>140</v>
      </c>
    </row>
    <row r="94" spans="2:65" s="10" customFormat="1" ht="29.85" customHeight="1" x14ac:dyDescent="0.3">
      <c r="B94" s="173"/>
      <c r="C94" s="174"/>
      <c r="D94" s="187" t="s">
        <v>69</v>
      </c>
      <c r="E94" s="188" t="s">
        <v>141</v>
      </c>
      <c r="F94" s="188" t="s">
        <v>142</v>
      </c>
      <c r="G94" s="174"/>
      <c r="H94" s="174"/>
      <c r="I94" s="177"/>
      <c r="J94" s="189">
        <f>BK94</f>
        <v>0</v>
      </c>
      <c r="K94" s="174"/>
      <c r="L94" s="179"/>
      <c r="M94" s="180"/>
      <c r="N94" s="181"/>
      <c r="O94" s="181"/>
      <c r="P94" s="182">
        <f>P95</f>
        <v>0</v>
      </c>
      <c r="Q94" s="181"/>
      <c r="R94" s="182">
        <f>R95</f>
        <v>4.0000000000000003E-5</v>
      </c>
      <c r="S94" s="181"/>
      <c r="T94" s="183">
        <f>T95</f>
        <v>0</v>
      </c>
      <c r="AR94" s="184" t="s">
        <v>78</v>
      </c>
      <c r="AT94" s="185" t="s">
        <v>69</v>
      </c>
      <c r="AU94" s="185" t="s">
        <v>78</v>
      </c>
      <c r="AY94" s="184" t="s">
        <v>125</v>
      </c>
      <c r="BK94" s="186">
        <f>BK95</f>
        <v>0</v>
      </c>
    </row>
    <row r="95" spans="2:65" s="1" customFormat="1" ht="22.5" customHeight="1" x14ac:dyDescent="0.3">
      <c r="B95" s="38"/>
      <c r="C95" s="190" t="s">
        <v>126</v>
      </c>
      <c r="D95" s="190" t="s">
        <v>128</v>
      </c>
      <c r="E95" s="191" t="s">
        <v>143</v>
      </c>
      <c r="F95" s="192" t="s">
        <v>144</v>
      </c>
      <c r="G95" s="193" t="s">
        <v>145</v>
      </c>
      <c r="H95" s="194">
        <v>1</v>
      </c>
      <c r="I95" s="195"/>
      <c r="J95" s="196">
        <f>ROUND(I95*H95,2)</f>
        <v>0</v>
      </c>
      <c r="K95" s="192" t="s">
        <v>21</v>
      </c>
      <c r="L95" s="58"/>
      <c r="M95" s="197" t="s">
        <v>21</v>
      </c>
      <c r="N95" s="198" t="s">
        <v>41</v>
      </c>
      <c r="O95" s="39"/>
      <c r="P95" s="199">
        <f>O95*H95</f>
        <v>0</v>
      </c>
      <c r="Q95" s="199">
        <v>4.0000000000000003E-5</v>
      </c>
      <c r="R95" s="199">
        <f>Q95*H95</f>
        <v>4.0000000000000003E-5</v>
      </c>
      <c r="S95" s="199">
        <v>0</v>
      </c>
      <c r="T95" s="200">
        <f>S95*H95</f>
        <v>0</v>
      </c>
      <c r="AR95" s="21" t="s">
        <v>133</v>
      </c>
      <c r="AT95" s="21" t="s">
        <v>128</v>
      </c>
      <c r="AU95" s="21" t="s">
        <v>80</v>
      </c>
      <c r="AY95" s="21" t="s">
        <v>125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78</v>
      </c>
      <c r="BK95" s="201">
        <f>ROUND(I95*H95,2)</f>
        <v>0</v>
      </c>
      <c r="BL95" s="21" t="s">
        <v>133</v>
      </c>
      <c r="BM95" s="21" t="s">
        <v>146</v>
      </c>
    </row>
    <row r="96" spans="2:65" s="10" customFormat="1" ht="29.85" customHeight="1" x14ac:dyDescent="0.3">
      <c r="B96" s="173"/>
      <c r="C96" s="174"/>
      <c r="D96" s="187" t="s">
        <v>69</v>
      </c>
      <c r="E96" s="188" t="s">
        <v>147</v>
      </c>
      <c r="F96" s="188" t="s">
        <v>148</v>
      </c>
      <c r="G96" s="174"/>
      <c r="H96" s="174"/>
      <c r="I96" s="177"/>
      <c r="J96" s="189">
        <f>BK96</f>
        <v>0</v>
      </c>
      <c r="K96" s="174"/>
      <c r="L96" s="179"/>
      <c r="M96" s="180"/>
      <c r="N96" s="181"/>
      <c r="O96" s="181"/>
      <c r="P96" s="182">
        <f>SUM(P97:P101)</f>
        <v>0</v>
      </c>
      <c r="Q96" s="181"/>
      <c r="R96" s="182">
        <f>SUM(R97:R101)</f>
        <v>0</v>
      </c>
      <c r="S96" s="181"/>
      <c r="T96" s="183">
        <f>SUM(T97:T101)</f>
        <v>0</v>
      </c>
      <c r="AR96" s="184" t="s">
        <v>78</v>
      </c>
      <c r="AT96" s="185" t="s">
        <v>69</v>
      </c>
      <c r="AU96" s="185" t="s">
        <v>78</v>
      </c>
      <c r="AY96" s="184" t="s">
        <v>125</v>
      </c>
      <c r="BK96" s="186">
        <f>SUM(BK97:BK101)</f>
        <v>0</v>
      </c>
    </row>
    <row r="97" spans="2:65" s="1" customFormat="1" ht="22.5" customHeight="1" x14ac:dyDescent="0.3">
      <c r="B97" s="38"/>
      <c r="C97" s="190" t="s">
        <v>133</v>
      </c>
      <c r="D97" s="190" t="s">
        <v>128</v>
      </c>
      <c r="E97" s="191" t="s">
        <v>149</v>
      </c>
      <c r="F97" s="192" t="s">
        <v>150</v>
      </c>
      <c r="G97" s="193" t="s">
        <v>151</v>
      </c>
      <c r="H97" s="194">
        <v>1.8049999999999999</v>
      </c>
      <c r="I97" s="195"/>
      <c r="J97" s="196">
        <f>ROUND(I97*H97,2)</f>
        <v>0</v>
      </c>
      <c r="K97" s="192" t="s">
        <v>132</v>
      </c>
      <c r="L97" s="58"/>
      <c r="M97" s="197" t="s">
        <v>21</v>
      </c>
      <c r="N97" s="198" t="s">
        <v>41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133</v>
      </c>
      <c r="AT97" s="21" t="s">
        <v>128</v>
      </c>
      <c r="AU97" s="21" t="s">
        <v>80</v>
      </c>
      <c r="AY97" s="21" t="s">
        <v>125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78</v>
      </c>
      <c r="BK97" s="201">
        <f>ROUND(I97*H97,2)</f>
        <v>0</v>
      </c>
      <c r="BL97" s="21" t="s">
        <v>133</v>
      </c>
      <c r="BM97" s="21" t="s">
        <v>152</v>
      </c>
    </row>
    <row r="98" spans="2:65" s="1" customFormat="1" ht="22.5" customHeight="1" x14ac:dyDescent="0.3">
      <c r="B98" s="38"/>
      <c r="C98" s="190" t="s">
        <v>153</v>
      </c>
      <c r="D98" s="190" t="s">
        <v>128</v>
      </c>
      <c r="E98" s="191" t="s">
        <v>154</v>
      </c>
      <c r="F98" s="192" t="s">
        <v>155</v>
      </c>
      <c r="G98" s="193" t="s">
        <v>151</v>
      </c>
      <c r="H98" s="194">
        <v>1.8049999999999999</v>
      </c>
      <c r="I98" s="195"/>
      <c r="J98" s="196">
        <f>ROUND(I98*H98,2)</f>
        <v>0</v>
      </c>
      <c r="K98" s="192" t="s">
        <v>132</v>
      </c>
      <c r="L98" s="58"/>
      <c r="M98" s="197" t="s">
        <v>21</v>
      </c>
      <c r="N98" s="198" t="s">
        <v>41</v>
      </c>
      <c r="O98" s="39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1" t="s">
        <v>133</v>
      </c>
      <c r="AT98" s="21" t="s">
        <v>128</v>
      </c>
      <c r="AU98" s="21" t="s">
        <v>80</v>
      </c>
      <c r="AY98" s="21" t="s">
        <v>125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1" t="s">
        <v>78</v>
      </c>
      <c r="BK98" s="201">
        <f>ROUND(I98*H98,2)</f>
        <v>0</v>
      </c>
      <c r="BL98" s="21" t="s">
        <v>133</v>
      </c>
      <c r="BM98" s="21" t="s">
        <v>156</v>
      </c>
    </row>
    <row r="99" spans="2:65" s="1" customFormat="1" ht="22.5" customHeight="1" x14ac:dyDescent="0.3">
      <c r="B99" s="38"/>
      <c r="C99" s="190" t="s">
        <v>135</v>
      </c>
      <c r="D99" s="190" t="s">
        <v>128</v>
      </c>
      <c r="E99" s="191" t="s">
        <v>157</v>
      </c>
      <c r="F99" s="192" t="s">
        <v>158</v>
      </c>
      <c r="G99" s="193" t="s">
        <v>151</v>
      </c>
      <c r="H99" s="194">
        <v>7.22</v>
      </c>
      <c r="I99" s="195"/>
      <c r="J99" s="196">
        <f>ROUND(I99*H99,2)</f>
        <v>0</v>
      </c>
      <c r="K99" s="192" t="s">
        <v>132</v>
      </c>
      <c r="L99" s="58"/>
      <c r="M99" s="197" t="s">
        <v>21</v>
      </c>
      <c r="N99" s="198" t="s">
        <v>41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133</v>
      </c>
      <c r="AT99" s="21" t="s">
        <v>128</v>
      </c>
      <c r="AU99" s="21" t="s">
        <v>80</v>
      </c>
      <c r="AY99" s="21" t="s">
        <v>125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78</v>
      </c>
      <c r="BK99" s="201">
        <f>ROUND(I99*H99,2)</f>
        <v>0</v>
      </c>
      <c r="BL99" s="21" t="s">
        <v>133</v>
      </c>
      <c r="BM99" s="21" t="s">
        <v>159</v>
      </c>
    </row>
    <row r="100" spans="2:65" s="11" customFormat="1" x14ac:dyDescent="0.3">
      <c r="B100" s="202"/>
      <c r="C100" s="203"/>
      <c r="D100" s="204" t="s">
        <v>160</v>
      </c>
      <c r="E100" s="203"/>
      <c r="F100" s="205" t="s">
        <v>161</v>
      </c>
      <c r="G100" s="203"/>
      <c r="H100" s="206">
        <v>7.22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160</v>
      </c>
      <c r="AU100" s="212" t="s">
        <v>80</v>
      </c>
      <c r="AV100" s="11" t="s">
        <v>80</v>
      </c>
      <c r="AW100" s="11" t="s">
        <v>6</v>
      </c>
      <c r="AX100" s="11" t="s">
        <v>78</v>
      </c>
      <c r="AY100" s="212" t="s">
        <v>125</v>
      </c>
    </row>
    <row r="101" spans="2:65" s="1" customFormat="1" ht="22.5" customHeight="1" x14ac:dyDescent="0.3">
      <c r="B101" s="38"/>
      <c r="C101" s="190" t="s">
        <v>162</v>
      </c>
      <c r="D101" s="190" t="s">
        <v>128</v>
      </c>
      <c r="E101" s="191" t="s">
        <v>163</v>
      </c>
      <c r="F101" s="192" t="s">
        <v>164</v>
      </c>
      <c r="G101" s="193" t="s">
        <v>151</v>
      </c>
      <c r="H101" s="194">
        <v>1.8049999999999999</v>
      </c>
      <c r="I101" s="195"/>
      <c r="J101" s="196">
        <f>ROUND(I101*H101,2)</f>
        <v>0</v>
      </c>
      <c r="K101" s="192" t="s">
        <v>132</v>
      </c>
      <c r="L101" s="58"/>
      <c r="M101" s="197" t="s">
        <v>21</v>
      </c>
      <c r="N101" s="198" t="s">
        <v>41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1" t="s">
        <v>133</v>
      </c>
      <c r="AT101" s="21" t="s">
        <v>128</v>
      </c>
      <c r="AU101" s="21" t="s">
        <v>80</v>
      </c>
      <c r="AY101" s="21" t="s">
        <v>125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78</v>
      </c>
      <c r="BK101" s="201">
        <f>ROUND(I101*H101,2)</f>
        <v>0</v>
      </c>
      <c r="BL101" s="21" t="s">
        <v>133</v>
      </c>
      <c r="BM101" s="21" t="s">
        <v>165</v>
      </c>
    </row>
    <row r="102" spans="2:65" s="10" customFormat="1" ht="29.85" customHeight="1" x14ac:dyDescent="0.3">
      <c r="B102" s="173"/>
      <c r="C102" s="174"/>
      <c r="D102" s="187" t="s">
        <v>69</v>
      </c>
      <c r="E102" s="188" t="s">
        <v>166</v>
      </c>
      <c r="F102" s="188" t="s">
        <v>167</v>
      </c>
      <c r="G102" s="174"/>
      <c r="H102" s="174"/>
      <c r="I102" s="177"/>
      <c r="J102" s="189">
        <f>BK102</f>
        <v>0</v>
      </c>
      <c r="K102" s="174"/>
      <c r="L102" s="179"/>
      <c r="M102" s="180"/>
      <c r="N102" s="181"/>
      <c r="O102" s="181"/>
      <c r="P102" s="182">
        <f>P103</f>
        <v>0</v>
      </c>
      <c r="Q102" s="181"/>
      <c r="R102" s="182">
        <f>R103</f>
        <v>0</v>
      </c>
      <c r="S102" s="181"/>
      <c r="T102" s="183">
        <f>T103</f>
        <v>0</v>
      </c>
      <c r="AR102" s="184" t="s">
        <v>78</v>
      </c>
      <c r="AT102" s="185" t="s">
        <v>69</v>
      </c>
      <c r="AU102" s="185" t="s">
        <v>78</v>
      </c>
      <c r="AY102" s="184" t="s">
        <v>125</v>
      </c>
      <c r="BK102" s="186">
        <f>BK103</f>
        <v>0</v>
      </c>
    </row>
    <row r="103" spans="2:65" s="1" customFormat="1" ht="22.5" customHeight="1" x14ac:dyDescent="0.3">
      <c r="B103" s="38"/>
      <c r="C103" s="190" t="s">
        <v>168</v>
      </c>
      <c r="D103" s="190" t="s">
        <v>128</v>
      </c>
      <c r="E103" s="191" t="s">
        <v>169</v>
      </c>
      <c r="F103" s="192" t="s">
        <v>170</v>
      </c>
      <c r="G103" s="193" t="s">
        <v>151</v>
      </c>
      <c r="H103" s="194">
        <v>15.208</v>
      </c>
      <c r="I103" s="195"/>
      <c r="J103" s="196">
        <f>ROUND(I103*H103,2)</f>
        <v>0</v>
      </c>
      <c r="K103" s="192" t="s">
        <v>132</v>
      </c>
      <c r="L103" s="58"/>
      <c r="M103" s="197" t="s">
        <v>21</v>
      </c>
      <c r="N103" s="198" t="s">
        <v>41</v>
      </c>
      <c r="O103" s="39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1" t="s">
        <v>133</v>
      </c>
      <c r="AT103" s="21" t="s">
        <v>128</v>
      </c>
      <c r="AU103" s="21" t="s">
        <v>80</v>
      </c>
      <c r="AY103" s="21" t="s">
        <v>125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78</v>
      </c>
      <c r="BK103" s="201">
        <f>ROUND(I103*H103,2)</f>
        <v>0</v>
      </c>
      <c r="BL103" s="21" t="s">
        <v>133</v>
      </c>
      <c r="BM103" s="21" t="s">
        <v>171</v>
      </c>
    </row>
    <row r="104" spans="2:65" s="10" customFormat="1" ht="37.35" customHeight="1" x14ac:dyDescent="0.35">
      <c r="B104" s="173"/>
      <c r="C104" s="174"/>
      <c r="D104" s="175" t="s">
        <v>69</v>
      </c>
      <c r="E104" s="176" t="s">
        <v>172</v>
      </c>
      <c r="F104" s="176" t="s">
        <v>173</v>
      </c>
      <c r="G104" s="174"/>
      <c r="H104" s="174"/>
      <c r="I104" s="177"/>
      <c r="J104" s="178">
        <f>BK104</f>
        <v>0</v>
      </c>
      <c r="K104" s="174"/>
      <c r="L104" s="179"/>
      <c r="M104" s="180"/>
      <c r="N104" s="181"/>
      <c r="O104" s="181"/>
      <c r="P104" s="182">
        <f>P105+P118+P123+P125+P128</f>
        <v>0</v>
      </c>
      <c r="Q104" s="181"/>
      <c r="R104" s="182">
        <f>R105+R118+R123+R125+R128</f>
        <v>0.30394899999999997</v>
      </c>
      <c r="S104" s="181"/>
      <c r="T104" s="183">
        <f>T105+T118+T123+T125+T128</f>
        <v>1.80518</v>
      </c>
      <c r="AR104" s="184" t="s">
        <v>80</v>
      </c>
      <c r="AT104" s="185" t="s">
        <v>69</v>
      </c>
      <c r="AU104" s="185" t="s">
        <v>70</v>
      </c>
      <c r="AY104" s="184" t="s">
        <v>125</v>
      </c>
      <c r="BK104" s="186">
        <f>BK105+BK118+BK123+BK125+BK128</f>
        <v>0</v>
      </c>
    </row>
    <row r="105" spans="2:65" s="10" customFormat="1" ht="19.899999999999999" customHeight="1" x14ac:dyDescent="0.3">
      <c r="B105" s="173"/>
      <c r="C105" s="174"/>
      <c r="D105" s="187" t="s">
        <v>69</v>
      </c>
      <c r="E105" s="188" t="s">
        <v>174</v>
      </c>
      <c r="F105" s="188" t="s">
        <v>175</v>
      </c>
      <c r="G105" s="174"/>
      <c r="H105" s="174"/>
      <c r="I105" s="177"/>
      <c r="J105" s="189">
        <f>BK105</f>
        <v>0</v>
      </c>
      <c r="K105" s="174"/>
      <c r="L105" s="179"/>
      <c r="M105" s="180"/>
      <c r="N105" s="181"/>
      <c r="O105" s="181"/>
      <c r="P105" s="182">
        <f>SUM(P106:P117)</f>
        <v>0</v>
      </c>
      <c r="Q105" s="181"/>
      <c r="R105" s="182">
        <f>SUM(R106:R117)</f>
        <v>8.3399000000000001E-2</v>
      </c>
      <c r="S105" s="181"/>
      <c r="T105" s="183">
        <f>SUM(T106:T117)</f>
        <v>0.85492000000000001</v>
      </c>
      <c r="AR105" s="184" t="s">
        <v>80</v>
      </c>
      <c r="AT105" s="185" t="s">
        <v>69</v>
      </c>
      <c r="AU105" s="185" t="s">
        <v>78</v>
      </c>
      <c r="AY105" s="184" t="s">
        <v>125</v>
      </c>
      <c r="BK105" s="186">
        <f>SUM(BK106:BK117)</f>
        <v>0</v>
      </c>
    </row>
    <row r="106" spans="2:65" s="1" customFormat="1" ht="22.5" customHeight="1" x14ac:dyDescent="0.3">
      <c r="B106" s="38"/>
      <c r="C106" s="190" t="s">
        <v>141</v>
      </c>
      <c r="D106" s="190" t="s">
        <v>128</v>
      </c>
      <c r="E106" s="191" t="s">
        <v>176</v>
      </c>
      <c r="F106" s="192" t="s">
        <v>177</v>
      </c>
      <c r="G106" s="193" t="s">
        <v>178</v>
      </c>
      <c r="H106" s="194">
        <v>127.6</v>
      </c>
      <c r="I106" s="195"/>
      <c r="J106" s="196">
        <f t="shared" ref="J106:J115" si="0">ROUND(I106*H106,2)</f>
        <v>0</v>
      </c>
      <c r="K106" s="192" t="s">
        <v>21</v>
      </c>
      <c r="L106" s="58"/>
      <c r="M106" s="197" t="s">
        <v>21</v>
      </c>
      <c r="N106" s="198" t="s">
        <v>41</v>
      </c>
      <c r="O106" s="39"/>
      <c r="P106" s="199">
        <f t="shared" ref="P106:P115" si="1">O106*H106</f>
        <v>0</v>
      </c>
      <c r="Q106" s="199">
        <v>0</v>
      </c>
      <c r="R106" s="199">
        <f t="shared" ref="R106:R115" si="2">Q106*H106</f>
        <v>0</v>
      </c>
      <c r="S106" s="199">
        <v>6.7000000000000002E-3</v>
      </c>
      <c r="T106" s="200">
        <f t="shared" ref="T106:T115" si="3">S106*H106</f>
        <v>0.85492000000000001</v>
      </c>
      <c r="AR106" s="21" t="s">
        <v>179</v>
      </c>
      <c r="AT106" s="21" t="s">
        <v>128</v>
      </c>
      <c r="AU106" s="21" t="s">
        <v>80</v>
      </c>
      <c r="AY106" s="21" t="s">
        <v>125</v>
      </c>
      <c r="BE106" s="201">
        <f t="shared" ref="BE106:BE115" si="4">IF(N106="základní",J106,0)</f>
        <v>0</v>
      </c>
      <c r="BF106" s="201">
        <f t="shared" ref="BF106:BF115" si="5">IF(N106="snížená",J106,0)</f>
        <v>0</v>
      </c>
      <c r="BG106" s="201">
        <f t="shared" ref="BG106:BG115" si="6">IF(N106="zákl. přenesená",J106,0)</f>
        <v>0</v>
      </c>
      <c r="BH106" s="201">
        <f t="shared" ref="BH106:BH115" si="7">IF(N106="sníž. přenesená",J106,0)</f>
        <v>0</v>
      </c>
      <c r="BI106" s="201">
        <f t="shared" ref="BI106:BI115" si="8">IF(N106="nulová",J106,0)</f>
        <v>0</v>
      </c>
      <c r="BJ106" s="21" t="s">
        <v>78</v>
      </c>
      <c r="BK106" s="201">
        <f t="shared" ref="BK106:BK115" si="9">ROUND(I106*H106,2)</f>
        <v>0</v>
      </c>
      <c r="BL106" s="21" t="s">
        <v>179</v>
      </c>
      <c r="BM106" s="21" t="s">
        <v>180</v>
      </c>
    </row>
    <row r="107" spans="2:65" s="1" customFormat="1" ht="22.5" customHeight="1" x14ac:dyDescent="0.3">
      <c r="B107" s="38"/>
      <c r="C107" s="190" t="s">
        <v>181</v>
      </c>
      <c r="D107" s="190" t="s">
        <v>128</v>
      </c>
      <c r="E107" s="191" t="s">
        <v>182</v>
      </c>
      <c r="F107" s="192" t="s">
        <v>183</v>
      </c>
      <c r="G107" s="193" t="s">
        <v>178</v>
      </c>
      <c r="H107" s="194">
        <v>1.5</v>
      </c>
      <c r="I107" s="195"/>
      <c r="J107" s="196">
        <f t="shared" si="0"/>
        <v>0</v>
      </c>
      <c r="K107" s="192" t="s">
        <v>132</v>
      </c>
      <c r="L107" s="58"/>
      <c r="M107" s="197" t="s">
        <v>21</v>
      </c>
      <c r="N107" s="198" t="s">
        <v>41</v>
      </c>
      <c r="O107" s="39"/>
      <c r="P107" s="199">
        <f t="shared" si="1"/>
        <v>0</v>
      </c>
      <c r="Q107" s="199">
        <v>4.0000000000000002E-4</v>
      </c>
      <c r="R107" s="199">
        <f t="shared" si="2"/>
        <v>6.0000000000000006E-4</v>
      </c>
      <c r="S107" s="199">
        <v>0</v>
      </c>
      <c r="T107" s="200">
        <f t="shared" si="3"/>
        <v>0</v>
      </c>
      <c r="AR107" s="21" t="s">
        <v>179</v>
      </c>
      <c r="AT107" s="21" t="s">
        <v>128</v>
      </c>
      <c r="AU107" s="21" t="s">
        <v>80</v>
      </c>
      <c r="AY107" s="21" t="s">
        <v>125</v>
      </c>
      <c r="BE107" s="201">
        <f t="shared" si="4"/>
        <v>0</v>
      </c>
      <c r="BF107" s="201">
        <f t="shared" si="5"/>
        <v>0</v>
      </c>
      <c r="BG107" s="201">
        <f t="shared" si="6"/>
        <v>0</v>
      </c>
      <c r="BH107" s="201">
        <f t="shared" si="7"/>
        <v>0</v>
      </c>
      <c r="BI107" s="201">
        <f t="shared" si="8"/>
        <v>0</v>
      </c>
      <c r="BJ107" s="21" t="s">
        <v>78</v>
      </c>
      <c r="BK107" s="201">
        <f t="shared" si="9"/>
        <v>0</v>
      </c>
      <c r="BL107" s="21" t="s">
        <v>179</v>
      </c>
      <c r="BM107" s="21" t="s">
        <v>184</v>
      </c>
    </row>
    <row r="108" spans="2:65" s="1" customFormat="1" ht="22.5" customHeight="1" x14ac:dyDescent="0.3">
      <c r="B108" s="38"/>
      <c r="C108" s="190" t="s">
        <v>185</v>
      </c>
      <c r="D108" s="190" t="s">
        <v>128</v>
      </c>
      <c r="E108" s="191" t="s">
        <v>186</v>
      </c>
      <c r="F108" s="192" t="s">
        <v>187</v>
      </c>
      <c r="G108" s="193" t="s">
        <v>178</v>
      </c>
      <c r="H108" s="194">
        <v>12</v>
      </c>
      <c r="I108" s="195"/>
      <c r="J108" s="196">
        <f t="shared" si="0"/>
        <v>0</v>
      </c>
      <c r="K108" s="192" t="s">
        <v>132</v>
      </c>
      <c r="L108" s="58"/>
      <c r="M108" s="197" t="s">
        <v>21</v>
      </c>
      <c r="N108" s="198" t="s">
        <v>41</v>
      </c>
      <c r="O108" s="39"/>
      <c r="P108" s="199">
        <f t="shared" si="1"/>
        <v>0</v>
      </c>
      <c r="Q108" s="199">
        <v>6.6E-4</v>
      </c>
      <c r="R108" s="199">
        <f t="shared" si="2"/>
        <v>7.92E-3</v>
      </c>
      <c r="S108" s="199">
        <v>0</v>
      </c>
      <c r="T108" s="200">
        <f t="shared" si="3"/>
        <v>0</v>
      </c>
      <c r="AR108" s="21" t="s">
        <v>179</v>
      </c>
      <c r="AT108" s="21" t="s">
        <v>128</v>
      </c>
      <c r="AU108" s="21" t="s">
        <v>80</v>
      </c>
      <c r="AY108" s="21" t="s">
        <v>125</v>
      </c>
      <c r="BE108" s="201">
        <f t="shared" si="4"/>
        <v>0</v>
      </c>
      <c r="BF108" s="201">
        <f t="shared" si="5"/>
        <v>0</v>
      </c>
      <c r="BG108" s="201">
        <f t="shared" si="6"/>
        <v>0</v>
      </c>
      <c r="BH108" s="201">
        <f t="shared" si="7"/>
        <v>0</v>
      </c>
      <c r="BI108" s="201">
        <f t="shared" si="8"/>
        <v>0</v>
      </c>
      <c r="BJ108" s="21" t="s">
        <v>78</v>
      </c>
      <c r="BK108" s="201">
        <f t="shared" si="9"/>
        <v>0</v>
      </c>
      <c r="BL108" s="21" t="s">
        <v>179</v>
      </c>
      <c r="BM108" s="21" t="s">
        <v>188</v>
      </c>
    </row>
    <row r="109" spans="2:65" s="1" customFormat="1" ht="22.5" customHeight="1" x14ac:dyDescent="0.3">
      <c r="B109" s="38"/>
      <c r="C109" s="190" t="s">
        <v>189</v>
      </c>
      <c r="D109" s="190" t="s">
        <v>128</v>
      </c>
      <c r="E109" s="191" t="s">
        <v>190</v>
      </c>
      <c r="F109" s="192" t="s">
        <v>191</v>
      </c>
      <c r="G109" s="193" t="s">
        <v>178</v>
      </c>
      <c r="H109" s="194">
        <v>34.700000000000003</v>
      </c>
      <c r="I109" s="195"/>
      <c r="J109" s="196">
        <f t="shared" si="0"/>
        <v>0</v>
      </c>
      <c r="K109" s="192" t="s">
        <v>132</v>
      </c>
      <c r="L109" s="58"/>
      <c r="M109" s="197" t="s">
        <v>21</v>
      </c>
      <c r="N109" s="198" t="s">
        <v>41</v>
      </c>
      <c r="O109" s="39"/>
      <c r="P109" s="199">
        <f t="shared" si="1"/>
        <v>0</v>
      </c>
      <c r="Q109" s="199">
        <v>9.1E-4</v>
      </c>
      <c r="R109" s="199">
        <f t="shared" si="2"/>
        <v>3.1577000000000001E-2</v>
      </c>
      <c r="S109" s="199">
        <v>0</v>
      </c>
      <c r="T109" s="200">
        <f t="shared" si="3"/>
        <v>0</v>
      </c>
      <c r="AR109" s="21" t="s">
        <v>179</v>
      </c>
      <c r="AT109" s="21" t="s">
        <v>128</v>
      </c>
      <c r="AU109" s="21" t="s">
        <v>80</v>
      </c>
      <c r="AY109" s="21" t="s">
        <v>125</v>
      </c>
      <c r="BE109" s="201">
        <f t="shared" si="4"/>
        <v>0</v>
      </c>
      <c r="BF109" s="201">
        <f t="shared" si="5"/>
        <v>0</v>
      </c>
      <c r="BG109" s="201">
        <f t="shared" si="6"/>
        <v>0</v>
      </c>
      <c r="BH109" s="201">
        <f t="shared" si="7"/>
        <v>0</v>
      </c>
      <c r="BI109" s="201">
        <f t="shared" si="8"/>
        <v>0</v>
      </c>
      <c r="BJ109" s="21" t="s">
        <v>78</v>
      </c>
      <c r="BK109" s="201">
        <f t="shared" si="9"/>
        <v>0</v>
      </c>
      <c r="BL109" s="21" t="s">
        <v>179</v>
      </c>
      <c r="BM109" s="21" t="s">
        <v>192</v>
      </c>
    </row>
    <row r="110" spans="2:65" s="1" customFormat="1" ht="22.5" customHeight="1" x14ac:dyDescent="0.3">
      <c r="B110" s="38"/>
      <c r="C110" s="190" t="s">
        <v>193</v>
      </c>
      <c r="D110" s="190" t="s">
        <v>128</v>
      </c>
      <c r="E110" s="191" t="s">
        <v>194</v>
      </c>
      <c r="F110" s="192" t="s">
        <v>195</v>
      </c>
      <c r="G110" s="193" t="s">
        <v>178</v>
      </c>
      <c r="H110" s="194">
        <v>12.6</v>
      </c>
      <c r="I110" s="195"/>
      <c r="J110" s="196">
        <f t="shared" si="0"/>
        <v>0</v>
      </c>
      <c r="K110" s="192" t="s">
        <v>132</v>
      </c>
      <c r="L110" s="58"/>
      <c r="M110" s="197" t="s">
        <v>21</v>
      </c>
      <c r="N110" s="198" t="s">
        <v>41</v>
      </c>
      <c r="O110" s="39"/>
      <c r="P110" s="199">
        <f t="shared" si="1"/>
        <v>0</v>
      </c>
      <c r="Q110" s="199">
        <v>1.1900000000000001E-3</v>
      </c>
      <c r="R110" s="199">
        <f t="shared" si="2"/>
        <v>1.4994E-2</v>
      </c>
      <c r="S110" s="199">
        <v>0</v>
      </c>
      <c r="T110" s="200">
        <f t="shared" si="3"/>
        <v>0</v>
      </c>
      <c r="AR110" s="21" t="s">
        <v>179</v>
      </c>
      <c r="AT110" s="21" t="s">
        <v>128</v>
      </c>
      <c r="AU110" s="21" t="s">
        <v>80</v>
      </c>
      <c r="AY110" s="21" t="s">
        <v>125</v>
      </c>
      <c r="BE110" s="201">
        <f t="shared" si="4"/>
        <v>0</v>
      </c>
      <c r="BF110" s="201">
        <f t="shared" si="5"/>
        <v>0</v>
      </c>
      <c r="BG110" s="201">
        <f t="shared" si="6"/>
        <v>0</v>
      </c>
      <c r="BH110" s="201">
        <f t="shared" si="7"/>
        <v>0</v>
      </c>
      <c r="BI110" s="201">
        <f t="shared" si="8"/>
        <v>0</v>
      </c>
      <c r="BJ110" s="21" t="s">
        <v>78</v>
      </c>
      <c r="BK110" s="201">
        <f t="shared" si="9"/>
        <v>0</v>
      </c>
      <c r="BL110" s="21" t="s">
        <v>179</v>
      </c>
      <c r="BM110" s="21" t="s">
        <v>196</v>
      </c>
    </row>
    <row r="111" spans="2:65" s="1" customFormat="1" ht="22.5" customHeight="1" x14ac:dyDescent="0.3">
      <c r="B111" s="38"/>
      <c r="C111" s="190" t="s">
        <v>197</v>
      </c>
      <c r="D111" s="190" t="s">
        <v>128</v>
      </c>
      <c r="E111" s="191" t="s">
        <v>198</v>
      </c>
      <c r="F111" s="192" t="s">
        <v>199</v>
      </c>
      <c r="G111" s="193" t="s">
        <v>200</v>
      </c>
      <c r="H111" s="194">
        <v>2</v>
      </c>
      <c r="I111" s="195"/>
      <c r="J111" s="196">
        <f t="shared" si="0"/>
        <v>0</v>
      </c>
      <c r="K111" s="192" t="s">
        <v>21</v>
      </c>
      <c r="L111" s="58"/>
      <c r="M111" s="197" t="s">
        <v>21</v>
      </c>
      <c r="N111" s="198" t="s">
        <v>41</v>
      </c>
      <c r="O111" s="39"/>
      <c r="P111" s="199">
        <f t="shared" si="1"/>
        <v>0</v>
      </c>
      <c r="Q111" s="199">
        <v>3.4000000000000002E-4</v>
      </c>
      <c r="R111" s="199">
        <f t="shared" si="2"/>
        <v>6.8000000000000005E-4</v>
      </c>
      <c r="S111" s="199">
        <v>0</v>
      </c>
      <c r="T111" s="200">
        <f t="shared" si="3"/>
        <v>0</v>
      </c>
      <c r="AR111" s="21" t="s">
        <v>179</v>
      </c>
      <c r="AT111" s="21" t="s">
        <v>128</v>
      </c>
      <c r="AU111" s="21" t="s">
        <v>80</v>
      </c>
      <c r="AY111" s="21" t="s">
        <v>125</v>
      </c>
      <c r="BE111" s="201">
        <f t="shared" si="4"/>
        <v>0</v>
      </c>
      <c r="BF111" s="201">
        <f t="shared" si="5"/>
        <v>0</v>
      </c>
      <c r="BG111" s="201">
        <f t="shared" si="6"/>
        <v>0</v>
      </c>
      <c r="BH111" s="201">
        <f t="shared" si="7"/>
        <v>0</v>
      </c>
      <c r="BI111" s="201">
        <f t="shared" si="8"/>
        <v>0</v>
      </c>
      <c r="BJ111" s="21" t="s">
        <v>78</v>
      </c>
      <c r="BK111" s="201">
        <f t="shared" si="9"/>
        <v>0</v>
      </c>
      <c r="BL111" s="21" t="s">
        <v>179</v>
      </c>
      <c r="BM111" s="21" t="s">
        <v>201</v>
      </c>
    </row>
    <row r="112" spans="2:65" s="1" customFormat="1" ht="22.5" customHeight="1" x14ac:dyDescent="0.3">
      <c r="B112" s="38"/>
      <c r="C112" s="190" t="s">
        <v>10</v>
      </c>
      <c r="D112" s="190" t="s">
        <v>128</v>
      </c>
      <c r="E112" s="191" t="s">
        <v>202</v>
      </c>
      <c r="F112" s="192" t="s">
        <v>203</v>
      </c>
      <c r="G112" s="193" t="s">
        <v>200</v>
      </c>
      <c r="H112" s="194">
        <v>4</v>
      </c>
      <c r="I112" s="195"/>
      <c r="J112" s="196">
        <f t="shared" si="0"/>
        <v>0</v>
      </c>
      <c r="K112" s="192" t="s">
        <v>21</v>
      </c>
      <c r="L112" s="58"/>
      <c r="M112" s="197" t="s">
        <v>21</v>
      </c>
      <c r="N112" s="198" t="s">
        <v>41</v>
      </c>
      <c r="O112" s="39"/>
      <c r="P112" s="199">
        <f t="shared" si="1"/>
        <v>0</v>
      </c>
      <c r="Q112" s="199">
        <v>5.0000000000000001E-4</v>
      </c>
      <c r="R112" s="199">
        <f t="shared" si="2"/>
        <v>2E-3</v>
      </c>
      <c r="S112" s="199">
        <v>0</v>
      </c>
      <c r="T112" s="200">
        <f t="shared" si="3"/>
        <v>0</v>
      </c>
      <c r="AR112" s="21" t="s">
        <v>179</v>
      </c>
      <c r="AT112" s="21" t="s">
        <v>128</v>
      </c>
      <c r="AU112" s="21" t="s">
        <v>80</v>
      </c>
      <c r="AY112" s="21" t="s">
        <v>125</v>
      </c>
      <c r="BE112" s="201">
        <f t="shared" si="4"/>
        <v>0</v>
      </c>
      <c r="BF112" s="201">
        <f t="shared" si="5"/>
        <v>0</v>
      </c>
      <c r="BG112" s="201">
        <f t="shared" si="6"/>
        <v>0</v>
      </c>
      <c r="BH112" s="201">
        <f t="shared" si="7"/>
        <v>0</v>
      </c>
      <c r="BI112" s="201">
        <f t="shared" si="8"/>
        <v>0</v>
      </c>
      <c r="BJ112" s="21" t="s">
        <v>78</v>
      </c>
      <c r="BK112" s="201">
        <f t="shared" si="9"/>
        <v>0</v>
      </c>
      <c r="BL112" s="21" t="s">
        <v>179</v>
      </c>
      <c r="BM112" s="21" t="s">
        <v>204</v>
      </c>
    </row>
    <row r="113" spans="2:65" s="1" customFormat="1" ht="22.5" customHeight="1" x14ac:dyDescent="0.3">
      <c r="B113" s="38"/>
      <c r="C113" s="190" t="s">
        <v>179</v>
      </c>
      <c r="D113" s="190" t="s">
        <v>128</v>
      </c>
      <c r="E113" s="191" t="s">
        <v>205</v>
      </c>
      <c r="F113" s="192" t="s">
        <v>206</v>
      </c>
      <c r="G113" s="193" t="s">
        <v>200</v>
      </c>
      <c r="H113" s="194">
        <v>1</v>
      </c>
      <c r="I113" s="195"/>
      <c r="J113" s="196">
        <f t="shared" si="0"/>
        <v>0</v>
      </c>
      <c r="K113" s="192" t="s">
        <v>21</v>
      </c>
      <c r="L113" s="58"/>
      <c r="M113" s="197" t="s">
        <v>21</v>
      </c>
      <c r="N113" s="198" t="s">
        <v>41</v>
      </c>
      <c r="O113" s="39"/>
      <c r="P113" s="199">
        <f t="shared" si="1"/>
        <v>0</v>
      </c>
      <c r="Q113" s="199">
        <v>6.9999999999999999E-4</v>
      </c>
      <c r="R113" s="199">
        <f t="shared" si="2"/>
        <v>6.9999999999999999E-4</v>
      </c>
      <c r="S113" s="199">
        <v>0</v>
      </c>
      <c r="T113" s="200">
        <f t="shared" si="3"/>
        <v>0</v>
      </c>
      <c r="AR113" s="21" t="s">
        <v>179</v>
      </c>
      <c r="AT113" s="21" t="s">
        <v>128</v>
      </c>
      <c r="AU113" s="21" t="s">
        <v>80</v>
      </c>
      <c r="AY113" s="21" t="s">
        <v>125</v>
      </c>
      <c r="BE113" s="201">
        <f t="shared" si="4"/>
        <v>0</v>
      </c>
      <c r="BF113" s="201">
        <f t="shared" si="5"/>
        <v>0</v>
      </c>
      <c r="BG113" s="201">
        <f t="shared" si="6"/>
        <v>0</v>
      </c>
      <c r="BH113" s="201">
        <f t="shared" si="7"/>
        <v>0</v>
      </c>
      <c r="BI113" s="201">
        <f t="shared" si="8"/>
        <v>0</v>
      </c>
      <c r="BJ113" s="21" t="s">
        <v>78</v>
      </c>
      <c r="BK113" s="201">
        <f t="shared" si="9"/>
        <v>0</v>
      </c>
      <c r="BL113" s="21" t="s">
        <v>179</v>
      </c>
      <c r="BM113" s="21" t="s">
        <v>207</v>
      </c>
    </row>
    <row r="114" spans="2:65" s="1" customFormat="1" ht="22.5" customHeight="1" x14ac:dyDescent="0.3">
      <c r="B114" s="38"/>
      <c r="C114" s="190" t="s">
        <v>208</v>
      </c>
      <c r="D114" s="190" t="s">
        <v>128</v>
      </c>
      <c r="E114" s="191" t="s">
        <v>209</v>
      </c>
      <c r="F114" s="192" t="s">
        <v>210</v>
      </c>
      <c r="G114" s="193" t="s">
        <v>178</v>
      </c>
      <c r="H114" s="194">
        <v>60.8</v>
      </c>
      <c r="I114" s="195"/>
      <c r="J114" s="196">
        <f t="shared" si="0"/>
        <v>0</v>
      </c>
      <c r="K114" s="192" t="s">
        <v>132</v>
      </c>
      <c r="L114" s="58"/>
      <c r="M114" s="197" t="s">
        <v>21</v>
      </c>
      <c r="N114" s="198" t="s">
        <v>41</v>
      </c>
      <c r="O114" s="39"/>
      <c r="P114" s="199">
        <f t="shared" si="1"/>
        <v>0</v>
      </c>
      <c r="Q114" s="199">
        <v>4.0000000000000002E-4</v>
      </c>
      <c r="R114" s="199">
        <f t="shared" si="2"/>
        <v>2.4320000000000001E-2</v>
      </c>
      <c r="S114" s="199">
        <v>0</v>
      </c>
      <c r="T114" s="200">
        <f t="shared" si="3"/>
        <v>0</v>
      </c>
      <c r="AR114" s="21" t="s">
        <v>179</v>
      </c>
      <c r="AT114" s="21" t="s">
        <v>128</v>
      </c>
      <c r="AU114" s="21" t="s">
        <v>80</v>
      </c>
      <c r="AY114" s="21" t="s">
        <v>125</v>
      </c>
      <c r="BE114" s="201">
        <f t="shared" si="4"/>
        <v>0</v>
      </c>
      <c r="BF114" s="201">
        <f t="shared" si="5"/>
        <v>0</v>
      </c>
      <c r="BG114" s="201">
        <f t="shared" si="6"/>
        <v>0</v>
      </c>
      <c r="BH114" s="201">
        <f t="shared" si="7"/>
        <v>0</v>
      </c>
      <c r="BI114" s="201">
        <f t="shared" si="8"/>
        <v>0</v>
      </c>
      <c r="BJ114" s="21" t="s">
        <v>78</v>
      </c>
      <c r="BK114" s="201">
        <f t="shared" si="9"/>
        <v>0</v>
      </c>
      <c r="BL114" s="21" t="s">
        <v>179</v>
      </c>
      <c r="BM114" s="21" t="s">
        <v>211</v>
      </c>
    </row>
    <row r="115" spans="2:65" s="1" customFormat="1" ht="22.5" customHeight="1" x14ac:dyDescent="0.3">
      <c r="B115" s="38"/>
      <c r="C115" s="190" t="s">
        <v>212</v>
      </c>
      <c r="D115" s="190" t="s">
        <v>128</v>
      </c>
      <c r="E115" s="191" t="s">
        <v>213</v>
      </c>
      <c r="F115" s="192" t="s">
        <v>214</v>
      </c>
      <c r="G115" s="193" t="s">
        <v>178</v>
      </c>
      <c r="H115" s="194">
        <v>60.8</v>
      </c>
      <c r="I115" s="195"/>
      <c r="J115" s="196">
        <f t="shared" si="0"/>
        <v>0</v>
      </c>
      <c r="K115" s="192" t="s">
        <v>132</v>
      </c>
      <c r="L115" s="58"/>
      <c r="M115" s="197" t="s">
        <v>21</v>
      </c>
      <c r="N115" s="198" t="s">
        <v>41</v>
      </c>
      <c r="O115" s="39"/>
      <c r="P115" s="199">
        <f t="shared" si="1"/>
        <v>0</v>
      </c>
      <c r="Q115" s="199">
        <v>1.0000000000000001E-5</v>
      </c>
      <c r="R115" s="199">
        <f t="shared" si="2"/>
        <v>6.0800000000000003E-4</v>
      </c>
      <c r="S115" s="199">
        <v>0</v>
      </c>
      <c r="T115" s="200">
        <f t="shared" si="3"/>
        <v>0</v>
      </c>
      <c r="AR115" s="21" t="s">
        <v>179</v>
      </c>
      <c r="AT115" s="21" t="s">
        <v>128</v>
      </c>
      <c r="AU115" s="21" t="s">
        <v>80</v>
      </c>
      <c r="AY115" s="21" t="s">
        <v>125</v>
      </c>
      <c r="BE115" s="201">
        <f t="shared" si="4"/>
        <v>0</v>
      </c>
      <c r="BF115" s="201">
        <f t="shared" si="5"/>
        <v>0</v>
      </c>
      <c r="BG115" s="201">
        <f t="shared" si="6"/>
        <v>0</v>
      </c>
      <c r="BH115" s="201">
        <f t="shared" si="7"/>
        <v>0</v>
      </c>
      <c r="BI115" s="201">
        <f t="shared" si="8"/>
        <v>0</v>
      </c>
      <c r="BJ115" s="21" t="s">
        <v>78</v>
      </c>
      <c r="BK115" s="201">
        <f t="shared" si="9"/>
        <v>0</v>
      </c>
      <c r="BL115" s="21" t="s">
        <v>179</v>
      </c>
      <c r="BM115" s="21" t="s">
        <v>215</v>
      </c>
    </row>
    <row r="116" spans="2:65" s="11" customFormat="1" x14ac:dyDescent="0.3">
      <c r="B116" s="202"/>
      <c r="C116" s="203"/>
      <c r="D116" s="204" t="s">
        <v>160</v>
      </c>
      <c r="E116" s="213" t="s">
        <v>21</v>
      </c>
      <c r="F116" s="205" t="s">
        <v>216</v>
      </c>
      <c r="G116" s="203"/>
      <c r="H116" s="206">
        <v>60.8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160</v>
      </c>
      <c r="AU116" s="212" t="s">
        <v>80</v>
      </c>
      <c r="AV116" s="11" t="s">
        <v>80</v>
      </c>
      <c r="AW116" s="11" t="s">
        <v>34</v>
      </c>
      <c r="AX116" s="11" t="s">
        <v>78</v>
      </c>
      <c r="AY116" s="212" t="s">
        <v>125</v>
      </c>
    </row>
    <row r="117" spans="2:65" s="1" customFormat="1" ht="22.5" customHeight="1" x14ac:dyDescent="0.3">
      <c r="B117" s="38"/>
      <c r="C117" s="190" t="s">
        <v>217</v>
      </c>
      <c r="D117" s="190" t="s">
        <v>128</v>
      </c>
      <c r="E117" s="191" t="s">
        <v>218</v>
      </c>
      <c r="F117" s="192" t="s">
        <v>219</v>
      </c>
      <c r="G117" s="193" t="s">
        <v>151</v>
      </c>
      <c r="H117" s="194">
        <v>8.3000000000000004E-2</v>
      </c>
      <c r="I117" s="195"/>
      <c r="J117" s="196">
        <f>ROUND(I117*H117,2)</f>
        <v>0</v>
      </c>
      <c r="K117" s="192" t="s">
        <v>132</v>
      </c>
      <c r="L117" s="58"/>
      <c r="M117" s="197" t="s">
        <v>21</v>
      </c>
      <c r="N117" s="198" t="s">
        <v>41</v>
      </c>
      <c r="O117" s="39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1" t="s">
        <v>179</v>
      </c>
      <c r="AT117" s="21" t="s">
        <v>128</v>
      </c>
      <c r="AU117" s="21" t="s">
        <v>80</v>
      </c>
      <c r="AY117" s="21" t="s">
        <v>125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1" t="s">
        <v>78</v>
      </c>
      <c r="BK117" s="201">
        <f>ROUND(I117*H117,2)</f>
        <v>0</v>
      </c>
      <c r="BL117" s="21" t="s">
        <v>179</v>
      </c>
      <c r="BM117" s="21" t="s">
        <v>220</v>
      </c>
    </row>
    <row r="118" spans="2:65" s="10" customFormat="1" ht="29.85" customHeight="1" x14ac:dyDescent="0.3">
      <c r="B118" s="173"/>
      <c r="C118" s="174"/>
      <c r="D118" s="187" t="s">
        <v>69</v>
      </c>
      <c r="E118" s="188" t="s">
        <v>221</v>
      </c>
      <c r="F118" s="188" t="s">
        <v>222</v>
      </c>
      <c r="G118" s="174"/>
      <c r="H118" s="174"/>
      <c r="I118" s="177"/>
      <c r="J118" s="189">
        <f>BK118</f>
        <v>0</v>
      </c>
      <c r="K118" s="174"/>
      <c r="L118" s="179"/>
      <c r="M118" s="180"/>
      <c r="N118" s="181"/>
      <c r="O118" s="181"/>
      <c r="P118" s="182">
        <f>SUM(P119:P122)</f>
        <v>0</v>
      </c>
      <c r="Q118" s="181"/>
      <c r="R118" s="182">
        <f>SUM(R119:R122)</f>
        <v>0.19358</v>
      </c>
      <c r="S118" s="181"/>
      <c r="T118" s="183">
        <f>SUM(T119:T122)</f>
        <v>0.21406000000000003</v>
      </c>
      <c r="AR118" s="184" t="s">
        <v>80</v>
      </c>
      <c r="AT118" s="185" t="s">
        <v>69</v>
      </c>
      <c r="AU118" s="185" t="s">
        <v>78</v>
      </c>
      <c r="AY118" s="184" t="s">
        <v>125</v>
      </c>
      <c r="BK118" s="186">
        <f>SUM(BK119:BK122)</f>
        <v>0</v>
      </c>
    </row>
    <row r="119" spans="2:65" s="1" customFormat="1" ht="22.5" customHeight="1" x14ac:dyDescent="0.3">
      <c r="B119" s="38"/>
      <c r="C119" s="190" t="s">
        <v>223</v>
      </c>
      <c r="D119" s="190" t="s">
        <v>128</v>
      </c>
      <c r="E119" s="191" t="s">
        <v>224</v>
      </c>
      <c r="F119" s="192" t="s">
        <v>225</v>
      </c>
      <c r="G119" s="193" t="s">
        <v>226</v>
      </c>
      <c r="H119" s="194">
        <v>11</v>
      </c>
      <c r="I119" s="195"/>
      <c r="J119" s="196">
        <f>ROUND(I119*H119,2)</f>
        <v>0</v>
      </c>
      <c r="K119" s="192" t="s">
        <v>132</v>
      </c>
      <c r="L119" s="58"/>
      <c r="M119" s="197" t="s">
        <v>21</v>
      </c>
      <c r="N119" s="198" t="s">
        <v>41</v>
      </c>
      <c r="O119" s="39"/>
      <c r="P119" s="199">
        <f>O119*H119</f>
        <v>0</v>
      </c>
      <c r="Q119" s="199">
        <v>0</v>
      </c>
      <c r="R119" s="199">
        <f>Q119*H119</f>
        <v>0</v>
      </c>
      <c r="S119" s="199">
        <v>1.9460000000000002E-2</v>
      </c>
      <c r="T119" s="200">
        <f>S119*H119</f>
        <v>0.21406000000000003</v>
      </c>
      <c r="AR119" s="21" t="s">
        <v>179</v>
      </c>
      <c r="AT119" s="21" t="s">
        <v>128</v>
      </c>
      <c r="AU119" s="21" t="s">
        <v>80</v>
      </c>
      <c r="AY119" s="21" t="s">
        <v>125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78</v>
      </c>
      <c r="BK119" s="201">
        <f>ROUND(I119*H119,2)</f>
        <v>0</v>
      </c>
      <c r="BL119" s="21" t="s">
        <v>179</v>
      </c>
      <c r="BM119" s="21" t="s">
        <v>227</v>
      </c>
    </row>
    <row r="120" spans="2:65" s="1" customFormat="1" ht="22.5" customHeight="1" x14ac:dyDescent="0.3">
      <c r="B120" s="38"/>
      <c r="C120" s="190" t="s">
        <v>9</v>
      </c>
      <c r="D120" s="190" t="s">
        <v>128</v>
      </c>
      <c r="E120" s="191" t="s">
        <v>228</v>
      </c>
      <c r="F120" s="192" t="s">
        <v>229</v>
      </c>
      <c r="G120" s="193" t="s">
        <v>226</v>
      </c>
      <c r="H120" s="194">
        <v>11</v>
      </c>
      <c r="I120" s="195"/>
      <c r="J120" s="196">
        <f>ROUND(I120*H120,2)</f>
        <v>0</v>
      </c>
      <c r="K120" s="192" t="s">
        <v>132</v>
      </c>
      <c r="L120" s="58"/>
      <c r="M120" s="197" t="s">
        <v>21</v>
      </c>
      <c r="N120" s="198" t="s">
        <v>41</v>
      </c>
      <c r="O120" s="39"/>
      <c r="P120" s="199">
        <f>O120*H120</f>
        <v>0</v>
      </c>
      <c r="Q120" s="199">
        <v>1.7260000000000001E-2</v>
      </c>
      <c r="R120" s="199">
        <f>Q120*H120</f>
        <v>0.18986</v>
      </c>
      <c r="S120" s="199">
        <v>0</v>
      </c>
      <c r="T120" s="200">
        <f>S120*H120</f>
        <v>0</v>
      </c>
      <c r="AR120" s="21" t="s">
        <v>179</v>
      </c>
      <c r="AT120" s="21" t="s">
        <v>128</v>
      </c>
      <c r="AU120" s="21" t="s">
        <v>80</v>
      </c>
      <c r="AY120" s="21" t="s">
        <v>125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1" t="s">
        <v>78</v>
      </c>
      <c r="BK120" s="201">
        <f>ROUND(I120*H120,2)</f>
        <v>0</v>
      </c>
      <c r="BL120" s="21" t="s">
        <v>179</v>
      </c>
      <c r="BM120" s="21" t="s">
        <v>230</v>
      </c>
    </row>
    <row r="121" spans="2:65" s="1" customFormat="1" ht="22.5" customHeight="1" x14ac:dyDescent="0.3">
      <c r="B121" s="38"/>
      <c r="C121" s="190" t="s">
        <v>231</v>
      </c>
      <c r="D121" s="190" t="s">
        <v>128</v>
      </c>
      <c r="E121" s="191" t="s">
        <v>232</v>
      </c>
      <c r="F121" s="192" t="s">
        <v>233</v>
      </c>
      <c r="G121" s="193" t="s">
        <v>200</v>
      </c>
      <c r="H121" s="194">
        <v>12</v>
      </c>
      <c r="I121" s="195"/>
      <c r="J121" s="196">
        <f>ROUND(I121*H121,2)</f>
        <v>0</v>
      </c>
      <c r="K121" s="192" t="s">
        <v>132</v>
      </c>
      <c r="L121" s="58"/>
      <c r="M121" s="197" t="s">
        <v>21</v>
      </c>
      <c r="N121" s="198" t="s">
        <v>41</v>
      </c>
      <c r="O121" s="39"/>
      <c r="P121" s="199">
        <f>O121*H121</f>
        <v>0</v>
      </c>
      <c r="Q121" s="199">
        <v>3.1E-4</v>
      </c>
      <c r="R121" s="199">
        <f>Q121*H121</f>
        <v>3.7200000000000002E-3</v>
      </c>
      <c r="S121" s="199">
        <v>0</v>
      </c>
      <c r="T121" s="200">
        <f>S121*H121</f>
        <v>0</v>
      </c>
      <c r="AR121" s="21" t="s">
        <v>179</v>
      </c>
      <c r="AT121" s="21" t="s">
        <v>128</v>
      </c>
      <c r="AU121" s="21" t="s">
        <v>80</v>
      </c>
      <c r="AY121" s="21" t="s">
        <v>125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1" t="s">
        <v>78</v>
      </c>
      <c r="BK121" s="201">
        <f>ROUND(I121*H121,2)</f>
        <v>0</v>
      </c>
      <c r="BL121" s="21" t="s">
        <v>179</v>
      </c>
      <c r="BM121" s="21" t="s">
        <v>234</v>
      </c>
    </row>
    <row r="122" spans="2:65" s="1" customFormat="1" ht="22.5" customHeight="1" x14ac:dyDescent="0.3">
      <c r="B122" s="38"/>
      <c r="C122" s="190" t="s">
        <v>235</v>
      </c>
      <c r="D122" s="190" t="s">
        <v>128</v>
      </c>
      <c r="E122" s="191" t="s">
        <v>236</v>
      </c>
      <c r="F122" s="192" t="s">
        <v>237</v>
      </c>
      <c r="G122" s="193" t="s">
        <v>151</v>
      </c>
      <c r="H122" s="194">
        <v>0.19400000000000001</v>
      </c>
      <c r="I122" s="195"/>
      <c r="J122" s="196">
        <f>ROUND(I122*H122,2)</f>
        <v>0</v>
      </c>
      <c r="K122" s="192" t="s">
        <v>132</v>
      </c>
      <c r="L122" s="58"/>
      <c r="M122" s="197" t="s">
        <v>21</v>
      </c>
      <c r="N122" s="198" t="s">
        <v>41</v>
      </c>
      <c r="O122" s="39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1" t="s">
        <v>179</v>
      </c>
      <c r="AT122" s="21" t="s">
        <v>128</v>
      </c>
      <c r="AU122" s="21" t="s">
        <v>80</v>
      </c>
      <c r="AY122" s="21" t="s">
        <v>125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78</v>
      </c>
      <c r="BK122" s="201">
        <f>ROUND(I122*H122,2)</f>
        <v>0</v>
      </c>
      <c r="BL122" s="21" t="s">
        <v>179</v>
      </c>
      <c r="BM122" s="21" t="s">
        <v>238</v>
      </c>
    </row>
    <row r="123" spans="2:65" s="10" customFormat="1" ht="29.85" customHeight="1" x14ac:dyDescent="0.3">
      <c r="B123" s="173"/>
      <c r="C123" s="174"/>
      <c r="D123" s="187" t="s">
        <v>69</v>
      </c>
      <c r="E123" s="188" t="s">
        <v>239</v>
      </c>
      <c r="F123" s="188" t="s">
        <v>240</v>
      </c>
      <c r="G123" s="174"/>
      <c r="H123" s="174"/>
      <c r="I123" s="177"/>
      <c r="J123" s="189">
        <f>BK123</f>
        <v>0</v>
      </c>
      <c r="K123" s="174"/>
      <c r="L123" s="179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0.73619999999999997</v>
      </c>
      <c r="AR123" s="184" t="s">
        <v>80</v>
      </c>
      <c r="AT123" s="185" t="s">
        <v>69</v>
      </c>
      <c r="AU123" s="185" t="s">
        <v>78</v>
      </c>
      <c r="AY123" s="184" t="s">
        <v>125</v>
      </c>
      <c r="BK123" s="186">
        <f>BK124</f>
        <v>0</v>
      </c>
    </row>
    <row r="124" spans="2:65" s="1" customFormat="1" ht="22.5" customHeight="1" x14ac:dyDescent="0.3">
      <c r="B124" s="38"/>
      <c r="C124" s="190" t="s">
        <v>241</v>
      </c>
      <c r="D124" s="190" t="s">
        <v>128</v>
      </c>
      <c r="E124" s="191" t="s">
        <v>242</v>
      </c>
      <c r="F124" s="192" t="s">
        <v>243</v>
      </c>
      <c r="G124" s="193" t="s">
        <v>139</v>
      </c>
      <c r="H124" s="194">
        <v>81.8</v>
      </c>
      <c r="I124" s="195"/>
      <c r="J124" s="196">
        <f>ROUND(I124*H124,2)</f>
        <v>0</v>
      </c>
      <c r="K124" s="192" t="s">
        <v>21</v>
      </c>
      <c r="L124" s="58"/>
      <c r="M124" s="197" t="s">
        <v>21</v>
      </c>
      <c r="N124" s="198" t="s">
        <v>41</v>
      </c>
      <c r="O124" s="39"/>
      <c r="P124" s="199">
        <f>O124*H124</f>
        <v>0</v>
      </c>
      <c r="Q124" s="199">
        <v>0</v>
      </c>
      <c r="R124" s="199">
        <f>Q124*H124</f>
        <v>0</v>
      </c>
      <c r="S124" s="199">
        <v>8.9999999999999993E-3</v>
      </c>
      <c r="T124" s="200">
        <f>S124*H124</f>
        <v>0.73619999999999997</v>
      </c>
      <c r="AR124" s="21" t="s">
        <v>179</v>
      </c>
      <c r="AT124" s="21" t="s">
        <v>128</v>
      </c>
      <c r="AU124" s="21" t="s">
        <v>80</v>
      </c>
      <c r="AY124" s="21" t="s">
        <v>125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78</v>
      </c>
      <c r="BK124" s="201">
        <f>ROUND(I124*H124,2)</f>
        <v>0</v>
      </c>
      <c r="BL124" s="21" t="s">
        <v>179</v>
      </c>
      <c r="BM124" s="21" t="s">
        <v>244</v>
      </c>
    </row>
    <row r="125" spans="2:65" s="10" customFormat="1" ht="29.85" customHeight="1" x14ac:dyDescent="0.3">
      <c r="B125" s="173"/>
      <c r="C125" s="174"/>
      <c r="D125" s="187" t="s">
        <v>69</v>
      </c>
      <c r="E125" s="188" t="s">
        <v>245</v>
      </c>
      <c r="F125" s="188" t="s">
        <v>246</v>
      </c>
      <c r="G125" s="174"/>
      <c r="H125" s="174"/>
      <c r="I125" s="177"/>
      <c r="J125" s="189">
        <f>BK125</f>
        <v>0</v>
      </c>
      <c r="K125" s="174"/>
      <c r="L125" s="179"/>
      <c r="M125" s="180"/>
      <c r="N125" s="181"/>
      <c r="O125" s="181"/>
      <c r="P125" s="182">
        <f>SUM(P126:P127)</f>
        <v>0</v>
      </c>
      <c r="Q125" s="181"/>
      <c r="R125" s="182">
        <f>SUM(R126:R127)</f>
        <v>1.47E-2</v>
      </c>
      <c r="S125" s="181"/>
      <c r="T125" s="183">
        <f>SUM(T126:T127)</f>
        <v>0</v>
      </c>
      <c r="AR125" s="184" t="s">
        <v>80</v>
      </c>
      <c r="AT125" s="185" t="s">
        <v>69</v>
      </c>
      <c r="AU125" s="185" t="s">
        <v>78</v>
      </c>
      <c r="AY125" s="184" t="s">
        <v>125</v>
      </c>
      <c r="BK125" s="186">
        <f>SUM(BK126:BK127)</f>
        <v>0</v>
      </c>
    </row>
    <row r="126" spans="2:65" s="1" customFormat="1" ht="22.5" customHeight="1" x14ac:dyDescent="0.3">
      <c r="B126" s="38"/>
      <c r="C126" s="190" t="s">
        <v>247</v>
      </c>
      <c r="D126" s="190" t="s">
        <v>128</v>
      </c>
      <c r="E126" s="191" t="s">
        <v>248</v>
      </c>
      <c r="F126" s="192" t="s">
        <v>249</v>
      </c>
      <c r="G126" s="193" t="s">
        <v>178</v>
      </c>
      <c r="H126" s="194">
        <v>30</v>
      </c>
      <c r="I126" s="195"/>
      <c r="J126" s="196">
        <f>ROUND(I126*H126,2)</f>
        <v>0</v>
      </c>
      <c r="K126" s="192" t="s">
        <v>132</v>
      </c>
      <c r="L126" s="58"/>
      <c r="M126" s="197" t="s">
        <v>21</v>
      </c>
      <c r="N126" s="198" t="s">
        <v>41</v>
      </c>
      <c r="O126" s="39"/>
      <c r="P126" s="199">
        <f>O126*H126</f>
        <v>0</v>
      </c>
      <c r="Q126" s="199">
        <v>4.0000000000000003E-5</v>
      </c>
      <c r="R126" s="199">
        <f>Q126*H126</f>
        <v>1.2000000000000001E-3</v>
      </c>
      <c r="S126" s="199">
        <v>0</v>
      </c>
      <c r="T126" s="200">
        <f>S126*H126</f>
        <v>0</v>
      </c>
      <c r="AR126" s="21" t="s">
        <v>179</v>
      </c>
      <c r="AT126" s="21" t="s">
        <v>128</v>
      </c>
      <c r="AU126" s="21" t="s">
        <v>80</v>
      </c>
      <c r="AY126" s="21" t="s">
        <v>125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78</v>
      </c>
      <c r="BK126" s="201">
        <f>ROUND(I126*H126,2)</f>
        <v>0</v>
      </c>
      <c r="BL126" s="21" t="s">
        <v>179</v>
      </c>
      <c r="BM126" s="21" t="s">
        <v>250</v>
      </c>
    </row>
    <row r="127" spans="2:65" s="1" customFormat="1" ht="22.5" customHeight="1" x14ac:dyDescent="0.3">
      <c r="B127" s="38"/>
      <c r="C127" s="214" t="s">
        <v>251</v>
      </c>
      <c r="D127" s="214" t="s">
        <v>252</v>
      </c>
      <c r="E127" s="215" t="s">
        <v>253</v>
      </c>
      <c r="F127" s="216" t="s">
        <v>254</v>
      </c>
      <c r="G127" s="217" t="s">
        <v>178</v>
      </c>
      <c r="H127" s="218">
        <v>30</v>
      </c>
      <c r="I127" s="219"/>
      <c r="J127" s="220">
        <f>ROUND(I127*H127,2)</f>
        <v>0</v>
      </c>
      <c r="K127" s="216" t="s">
        <v>21</v>
      </c>
      <c r="L127" s="221"/>
      <c r="M127" s="222" t="s">
        <v>21</v>
      </c>
      <c r="N127" s="223" t="s">
        <v>41</v>
      </c>
      <c r="O127" s="39"/>
      <c r="P127" s="199">
        <f>O127*H127</f>
        <v>0</v>
      </c>
      <c r="Q127" s="199">
        <v>4.4999999999999999E-4</v>
      </c>
      <c r="R127" s="199">
        <f>Q127*H127</f>
        <v>1.35E-2</v>
      </c>
      <c r="S127" s="199">
        <v>0</v>
      </c>
      <c r="T127" s="200">
        <f>S127*H127</f>
        <v>0</v>
      </c>
      <c r="AR127" s="21" t="s">
        <v>255</v>
      </c>
      <c r="AT127" s="21" t="s">
        <v>252</v>
      </c>
      <c r="AU127" s="21" t="s">
        <v>80</v>
      </c>
      <c r="AY127" s="21" t="s">
        <v>125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1" t="s">
        <v>78</v>
      </c>
      <c r="BK127" s="201">
        <f>ROUND(I127*H127,2)</f>
        <v>0</v>
      </c>
      <c r="BL127" s="21" t="s">
        <v>179</v>
      </c>
      <c r="BM127" s="21" t="s">
        <v>256</v>
      </c>
    </row>
    <row r="128" spans="2:65" s="10" customFormat="1" ht="29.85" customHeight="1" x14ac:dyDescent="0.3">
      <c r="B128" s="173"/>
      <c r="C128" s="174"/>
      <c r="D128" s="187" t="s">
        <v>69</v>
      </c>
      <c r="E128" s="188" t="s">
        <v>257</v>
      </c>
      <c r="F128" s="188" t="s">
        <v>258</v>
      </c>
      <c r="G128" s="174"/>
      <c r="H128" s="174"/>
      <c r="I128" s="177"/>
      <c r="J128" s="189">
        <f>BK128</f>
        <v>0</v>
      </c>
      <c r="K128" s="174"/>
      <c r="L128" s="179"/>
      <c r="M128" s="180"/>
      <c r="N128" s="181"/>
      <c r="O128" s="181"/>
      <c r="P128" s="182">
        <f>P129</f>
        <v>0</v>
      </c>
      <c r="Q128" s="181"/>
      <c r="R128" s="182">
        <f>R129</f>
        <v>1.2269999999999998E-2</v>
      </c>
      <c r="S128" s="181"/>
      <c r="T128" s="183">
        <f>T129</f>
        <v>0</v>
      </c>
      <c r="AR128" s="184" t="s">
        <v>80</v>
      </c>
      <c r="AT128" s="185" t="s">
        <v>69</v>
      </c>
      <c r="AU128" s="185" t="s">
        <v>78</v>
      </c>
      <c r="AY128" s="184" t="s">
        <v>125</v>
      </c>
      <c r="BK128" s="186">
        <f>BK129</f>
        <v>0</v>
      </c>
    </row>
    <row r="129" spans="2:65" s="1" customFormat="1" ht="31.5" customHeight="1" x14ac:dyDescent="0.3">
      <c r="B129" s="38"/>
      <c r="C129" s="190" t="s">
        <v>259</v>
      </c>
      <c r="D129" s="190" t="s">
        <v>128</v>
      </c>
      <c r="E129" s="191" t="s">
        <v>260</v>
      </c>
      <c r="F129" s="192" t="s">
        <v>261</v>
      </c>
      <c r="G129" s="193" t="s">
        <v>139</v>
      </c>
      <c r="H129" s="194">
        <v>81.8</v>
      </c>
      <c r="I129" s="195"/>
      <c r="J129" s="196">
        <f>ROUND(I129*H129,2)</f>
        <v>0</v>
      </c>
      <c r="K129" s="192" t="s">
        <v>132</v>
      </c>
      <c r="L129" s="58"/>
      <c r="M129" s="197" t="s">
        <v>21</v>
      </c>
      <c r="N129" s="224" t="s">
        <v>41</v>
      </c>
      <c r="O129" s="225"/>
      <c r="P129" s="226">
        <f>O129*H129</f>
        <v>0</v>
      </c>
      <c r="Q129" s="226">
        <v>1.4999999999999999E-4</v>
      </c>
      <c r="R129" s="226">
        <f>Q129*H129</f>
        <v>1.2269999999999998E-2</v>
      </c>
      <c r="S129" s="226">
        <v>0</v>
      </c>
      <c r="T129" s="227">
        <f>S129*H129</f>
        <v>0</v>
      </c>
      <c r="AR129" s="21" t="s">
        <v>179</v>
      </c>
      <c r="AT129" s="21" t="s">
        <v>128</v>
      </c>
      <c r="AU129" s="21" t="s">
        <v>80</v>
      </c>
      <c r="AY129" s="21" t="s">
        <v>125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78</v>
      </c>
      <c r="BK129" s="201">
        <f>ROUND(I129*H129,2)</f>
        <v>0</v>
      </c>
      <c r="BL129" s="21" t="s">
        <v>179</v>
      </c>
      <c r="BM129" s="21" t="s">
        <v>262</v>
      </c>
    </row>
    <row r="130" spans="2:65" s="1" customFormat="1" ht="6.95" customHeight="1" x14ac:dyDescent="0.3">
      <c r="B130" s="53"/>
      <c r="C130" s="54"/>
      <c r="D130" s="54"/>
      <c r="E130" s="54"/>
      <c r="F130" s="54"/>
      <c r="G130" s="54"/>
      <c r="H130" s="54"/>
      <c r="I130" s="136"/>
      <c r="J130" s="54"/>
      <c r="K130" s="54"/>
      <c r="L130" s="58"/>
    </row>
  </sheetData>
  <sheetProtection password="CC35" sheet="1" objects="1" scenarios="1" formatCells="0" formatColumns="0" formatRows="0" sort="0" autoFilter="0"/>
  <autoFilter ref="C87:K129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showGridLines="0" workbookViewId="0">
      <pane ySplit="1" topLeftCell="A2" activePane="bottomLeft" state="frozen"/>
      <selection pane="bottomLeft" activeCell="C2" sqref="C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8"/>
      <c r="B1" s="109"/>
      <c r="C1" s="109"/>
      <c r="D1" s="110" t="s">
        <v>1</v>
      </c>
      <c r="E1" s="109"/>
      <c r="F1" s="111" t="s">
        <v>84</v>
      </c>
      <c r="G1" s="347" t="s">
        <v>85</v>
      </c>
      <c r="H1" s="347"/>
      <c r="I1" s="112"/>
      <c r="J1" s="111" t="s">
        <v>86</v>
      </c>
      <c r="K1" s="110" t="s">
        <v>87</v>
      </c>
      <c r="L1" s="111" t="s">
        <v>88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 x14ac:dyDescent="0.3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21" t="s">
        <v>83</v>
      </c>
    </row>
    <row r="3" spans="1:70" ht="6.95" customHeight="1" x14ac:dyDescent="0.3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80</v>
      </c>
    </row>
    <row r="4" spans="1:70" ht="36.950000000000003" customHeight="1" x14ac:dyDescent="0.3">
      <c r="B4" s="25"/>
      <c r="C4" s="26"/>
      <c r="D4" s="27" t="s">
        <v>89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1:70" ht="6.95" customHeight="1" x14ac:dyDescent="0.3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1:70" ht="15" x14ac:dyDescent="0.3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1:70" ht="22.5" customHeight="1" x14ac:dyDescent="0.3">
      <c r="B7" s="25"/>
      <c r="C7" s="26"/>
      <c r="D7" s="26"/>
      <c r="E7" s="348" t="str">
        <f>'Rekapitulace stavby'!K6</f>
        <v>Výměna stoupacích potrubí a obezdění instalačních šachet - hlavní budova H v areálu ZŠ Boletice</v>
      </c>
      <c r="F7" s="349"/>
      <c r="G7" s="349"/>
      <c r="H7" s="349"/>
      <c r="I7" s="114"/>
      <c r="J7" s="26"/>
      <c r="K7" s="28"/>
    </row>
    <row r="8" spans="1:70" s="1" customFormat="1" ht="15" x14ac:dyDescent="0.3">
      <c r="B8" s="38"/>
      <c r="C8" s="39"/>
      <c r="D8" s="34" t="s">
        <v>90</v>
      </c>
      <c r="E8" s="39"/>
      <c r="F8" s="39"/>
      <c r="G8" s="39"/>
      <c r="H8" s="39"/>
      <c r="I8" s="115"/>
      <c r="J8" s="39"/>
      <c r="K8" s="42"/>
    </row>
    <row r="9" spans="1:70" s="1" customFormat="1" ht="36.950000000000003" customHeight="1" x14ac:dyDescent="0.3">
      <c r="B9" s="38"/>
      <c r="C9" s="39"/>
      <c r="D9" s="39"/>
      <c r="E9" s="350" t="s">
        <v>263</v>
      </c>
      <c r="F9" s="351"/>
      <c r="G9" s="351"/>
      <c r="H9" s="351"/>
      <c r="I9" s="115"/>
      <c r="J9" s="39"/>
      <c r="K9" s="42"/>
    </row>
    <row r="10" spans="1:70" s="1" customFormat="1" x14ac:dyDescent="0.3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1:70" s="1" customFormat="1" ht="14.45" customHeight="1" x14ac:dyDescent="0.3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1:70" s="1" customFormat="1" ht="14.45" customHeight="1" x14ac:dyDescent="0.3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 xml:space="preserve"> </v>
      </c>
      <c r="K12" s="42"/>
    </row>
    <row r="13" spans="1:70" s="1" customFormat="1" ht="10.9" customHeight="1" x14ac:dyDescent="0.3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1:70" s="1" customFormat="1" ht="14.45" customHeight="1" x14ac:dyDescent="0.3">
      <c r="B14" s="38"/>
      <c r="C14" s="39"/>
      <c r="D14" s="34" t="s">
        <v>26</v>
      </c>
      <c r="E14" s="39"/>
      <c r="F14" s="39"/>
      <c r="G14" s="39"/>
      <c r="H14" s="39"/>
      <c r="I14" s="116" t="s">
        <v>27</v>
      </c>
      <c r="J14" s="32" t="s">
        <v>21</v>
      </c>
      <c r="K14" s="42"/>
    </row>
    <row r="15" spans="1:70" s="1" customFormat="1" ht="18" customHeight="1" x14ac:dyDescent="0.3">
      <c r="B15" s="38"/>
      <c r="C15" s="39"/>
      <c r="D15" s="39"/>
      <c r="E15" s="32" t="s">
        <v>28</v>
      </c>
      <c r="F15" s="39"/>
      <c r="G15" s="39"/>
      <c r="H15" s="39"/>
      <c r="I15" s="116" t="s">
        <v>29</v>
      </c>
      <c r="J15" s="32" t="s">
        <v>21</v>
      </c>
      <c r="K15" s="42"/>
    </row>
    <row r="16" spans="1:70" s="1" customFormat="1" ht="6.95" customHeight="1" x14ac:dyDescent="0.3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 x14ac:dyDescent="0.3">
      <c r="B17" s="38"/>
      <c r="C17" s="39"/>
      <c r="D17" s="34" t="s">
        <v>30</v>
      </c>
      <c r="E17" s="39"/>
      <c r="F17" s="39"/>
      <c r="G17" s="39"/>
      <c r="H17" s="39"/>
      <c r="I17" s="116" t="s">
        <v>27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 x14ac:dyDescent="0.3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 x14ac:dyDescent="0.3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 x14ac:dyDescent="0.3">
      <c r="B20" s="38"/>
      <c r="C20" s="39"/>
      <c r="D20" s="34" t="s">
        <v>32</v>
      </c>
      <c r="E20" s="39"/>
      <c r="F20" s="39"/>
      <c r="G20" s="39"/>
      <c r="H20" s="39"/>
      <c r="I20" s="116" t="s">
        <v>27</v>
      </c>
      <c r="J20" s="32" t="s">
        <v>21</v>
      </c>
      <c r="K20" s="42"/>
    </row>
    <row r="21" spans="2:11" s="1" customFormat="1" ht="18" customHeight="1" x14ac:dyDescent="0.3">
      <c r="B21" s="38"/>
      <c r="C21" s="39"/>
      <c r="D21" s="39"/>
      <c r="E21" s="32" t="s">
        <v>33</v>
      </c>
      <c r="F21" s="39"/>
      <c r="G21" s="39"/>
      <c r="H21" s="39"/>
      <c r="I21" s="116" t="s">
        <v>29</v>
      </c>
      <c r="J21" s="32" t="s">
        <v>21</v>
      </c>
      <c r="K21" s="42"/>
    </row>
    <row r="22" spans="2:11" s="1" customFormat="1" ht="6.95" customHeight="1" x14ac:dyDescent="0.3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 x14ac:dyDescent="0.3">
      <c r="B23" s="38"/>
      <c r="C23" s="39"/>
      <c r="D23" s="34" t="s">
        <v>35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 x14ac:dyDescent="0.3">
      <c r="B24" s="118"/>
      <c r="C24" s="119"/>
      <c r="D24" s="119"/>
      <c r="E24" s="340" t="s">
        <v>21</v>
      </c>
      <c r="F24" s="340"/>
      <c r="G24" s="340"/>
      <c r="H24" s="340"/>
      <c r="I24" s="120"/>
      <c r="J24" s="119"/>
      <c r="K24" s="121"/>
    </row>
    <row r="25" spans="2:11" s="1" customFormat="1" ht="6.95" customHeight="1" x14ac:dyDescent="0.3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 x14ac:dyDescent="0.3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 x14ac:dyDescent="0.3">
      <c r="B27" s="38"/>
      <c r="C27" s="39"/>
      <c r="D27" s="124" t="s">
        <v>36</v>
      </c>
      <c r="E27" s="39"/>
      <c r="F27" s="39"/>
      <c r="G27" s="39"/>
      <c r="H27" s="39"/>
      <c r="I27" s="115"/>
      <c r="J27" s="125">
        <f>ROUND(J88,2)</f>
        <v>0</v>
      </c>
      <c r="K27" s="42"/>
    </row>
    <row r="28" spans="2:11" s="1" customFormat="1" ht="6.95" customHeight="1" x14ac:dyDescent="0.3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 x14ac:dyDescent="0.3">
      <c r="B29" s="38"/>
      <c r="C29" s="39"/>
      <c r="D29" s="39"/>
      <c r="E29" s="39"/>
      <c r="F29" s="43" t="s">
        <v>38</v>
      </c>
      <c r="G29" s="39"/>
      <c r="H29" s="39"/>
      <c r="I29" s="126" t="s">
        <v>37</v>
      </c>
      <c r="J29" s="43" t="s">
        <v>39</v>
      </c>
      <c r="K29" s="42"/>
    </row>
    <row r="30" spans="2:11" s="1" customFormat="1" ht="14.45" customHeight="1" x14ac:dyDescent="0.3">
      <c r="B30" s="38"/>
      <c r="C30" s="39"/>
      <c r="D30" s="46" t="s">
        <v>40</v>
      </c>
      <c r="E30" s="46" t="s">
        <v>41</v>
      </c>
      <c r="F30" s="127">
        <f>ROUND(SUM(BE88:BE132), 2)</f>
        <v>0</v>
      </c>
      <c r="G30" s="39"/>
      <c r="H30" s="39"/>
      <c r="I30" s="128">
        <v>0.21</v>
      </c>
      <c r="J30" s="127">
        <f>ROUND(ROUND((SUM(BE88:BE132)), 2)*I30, 2)</f>
        <v>0</v>
      </c>
      <c r="K30" s="42"/>
    </row>
    <row r="31" spans="2:11" s="1" customFormat="1" ht="14.45" customHeight="1" x14ac:dyDescent="0.3">
      <c r="B31" s="38"/>
      <c r="C31" s="39"/>
      <c r="D31" s="39"/>
      <c r="E31" s="46" t="s">
        <v>42</v>
      </c>
      <c r="F31" s="127">
        <f>ROUND(SUM(BF88:BF132), 2)</f>
        <v>0</v>
      </c>
      <c r="G31" s="39"/>
      <c r="H31" s="39"/>
      <c r="I31" s="128">
        <v>0.15</v>
      </c>
      <c r="J31" s="127">
        <f>ROUND(ROUND((SUM(BF88:BF132)), 2)*I31, 2)</f>
        <v>0</v>
      </c>
      <c r="K31" s="42"/>
    </row>
    <row r="32" spans="2:11" s="1" customFormat="1" ht="14.45" hidden="1" customHeight="1" x14ac:dyDescent="0.3">
      <c r="B32" s="38"/>
      <c r="C32" s="39"/>
      <c r="D32" s="39"/>
      <c r="E32" s="46" t="s">
        <v>43</v>
      </c>
      <c r="F32" s="127">
        <f>ROUND(SUM(BG88:BG132), 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hidden="1" customHeight="1" x14ac:dyDescent="0.3">
      <c r="B33" s="38"/>
      <c r="C33" s="39"/>
      <c r="D33" s="39"/>
      <c r="E33" s="46" t="s">
        <v>44</v>
      </c>
      <c r="F33" s="127">
        <f>ROUND(SUM(BH88:BH132), 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hidden="1" customHeight="1" x14ac:dyDescent="0.3">
      <c r="B34" s="38"/>
      <c r="C34" s="39"/>
      <c r="D34" s="39"/>
      <c r="E34" s="46" t="s">
        <v>45</v>
      </c>
      <c r="F34" s="127">
        <f>ROUND(SUM(BI88:BI132), 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 x14ac:dyDescent="0.3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 x14ac:dyDescent="0.3">
      <c r="B36" s="38"/>
      <c r="C36" s="129"/>
      <c r="D36" s="130" t="s">
        <v>46</v>
      </c>
      <c r="E36" s="76"/>
      <c r="F36" s="76"/>
      <c r="G36" s="131" t="s">
        <v>47</v>
      </c>
      <c r="H36" s="132" t="s">
        <v>48</v>
      </c>
      <c r="I36" s="133"/>
      <c r="J36" s="134">
        <f>SUM(J27:J34)</f>
        <v>0</v>
      </c>
      <c r="K36" s="135"/>
    </row>
    <row r="37" spans="2:11" s="1" customFormat="1" ht="14.45" customHeight="1" x14ac:dyDescent="0.3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 x14ac:dyDescent="0.3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0000000000003" customHeight="1" x14ac:dyDescent="0.3">
      <c r="B42" s="38"/>
      <c r="C42" s="27" t="s">
        <v>92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 x14ac:dyDescent="0.3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 x14ac:dyDescent="0.3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 x14ac:dyDescent="0.3">
      <c r="B45" s="38"/>
      <c r="C45" s="39"/>
      <c r="D45" s="39"/>
      <c r="E45" s="348" t="str">
        <f>E7</f>
        <v>Výměna stoupacích potrubí a obezdění instalačních šachet - hlavní budova H v areálu ZŠ Boletice</v>
      </c>
      <c r="F45" s="349"/>
      <c r="G45" s="349"/>
      <c r="H45" s="349"/>
      <c r="I45" s="115"/>
      <c r="J45" s="39"/>
      <c r="K45" s="42"/>
    </row>
    <row r="46" spans="2:11" s="1" customFormat="1" ht="14.45" customHeight="1" x14ac:dyDescent="0.3">
      <c r="B46" s="38"/>
      <c r="C46" s="34" t="s">
        <v>90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 x14ac:dyDescent="0.3">
      <c r="B47" s="38"/>
      <c r="C47" s="39"/>
      <c r="D47" s="39"/>
      <c r="E47" s="350" t="str">
        <f>E9</f>
        <v>objekt 02 - Západní část</v>
      </c>
      <c r="F47" s="351"/>
      <c r="G47" s="351"/>
      <c r="H47" s="351"/>
      <c r="I47" s="115"/>
      <c r="J47" s="39"/>
      <c r="K47" s="42"/>
    </row>
    <row r="48" spans="2:11" s="1" customFormat="1" ht="6.95" customHeight="1" x14ac:dyDescent="0.3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47" s="1" customFormat="1" ht="18" customHeight="1" x14ac:dyDescent="0.3">
      <c r="B49" s="38"/>
      <c r="C49" s="34" t="s">
        <v>23</v>
      </c>
      <c r="D49" s="39"/>
      <c r="E49" s="39"/>
      <c r="F49" s="32" t="str">
        <f>F12</f>
        <v>ul. Míru 152, Děčín XXXII</v>
      </c>
      <c r="G49" s="39"/>
      <c r="H49" s="39"/>
      <c r="I49" s="116" t="s">
        <v>25</v>
      </c>
      <c r="J49" s="117" t="str">
        <f>IF(J12="","",J12)</f>
        <v xml:space="preserve"> </v>
      </c>
      <c r="K49" s="42"/>
    </row>
    <row r="50" spans="2:47" s="1" customFormat="1" ht="6.95" customHeight="1" x14ac:dyDescent="0.3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47" s="1" customFormat="1" ht="15" x14ac:dyDescent="0.3">
      <c r="B51" s="38"/>
      <c r="C51" s="34" t="s">
        <v>26</v>
      </c>
      <c r="D51" s="39"/>
      <c r="E51" s="39"/>
      <c r="F51" s="32" t="str">
        <f>E15</f>
        <v>Město Děčín, Mírové náměstí 1175/5, Děčín IV</v>
      </c>
      <c r="G51" s="39"/>
      <c r="H51" s="39"/>
      <c r="I51" s="116" t="s">
        <v>32</v>
      </c>
      <c r="J51" s="32" t="str">
        <f>E21</f>
        <v>Josef Vlk, Drážďanská 23, Děčín XVI</v>
      </c>
      <c r="K51" s="42"/>
    </row>
    <row r="52" spans="2:47" s="1" customFormat="1" ht="14.45" customHeight="1" x14ac:dyDescent="0.3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47" s="1" customFormat="1" ht="10.35" customHeight="1" x14ac:dyDescent="0.3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47" s="1" customFormat="1" ht="29.25" customHeight="1" x14ac:dyDescent="0.3">
      <c r="B54" s="38"/>
      <c r="C54" s="141" t="s">
        <v>93</v>
      </c>
      <c r="D54" s="129"/>
      <c r="E54" s="129"/>
      <c r="F54" s="129"/>
      <c r="G54" s="129"/>
      <c r="H54" s="129"/>
      <c r="I54" s="142"/>
      <c r="J54" s="143" t="s">
        <v>94</v>
      </c>
      <c r="K54" s="144"/>
    </row>
    <row r="55" spans="2:47" s="1" customFormat="1" ht="10.35" customHeight="1" x14ac:dyDescent="0.3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 x14ac:dyDescent="0.3">
      <c r="B56" s="38"/>
      <c r="C56" s="145" t="s">
        <v>95</v>
      </c>
      <c r="D56" s="39"/>
      <c r="E56" s="39"/>
      <c r="F56" s="39"/>
      <c r="G56" s="39"/>
      <c r="H56" s="39"/>
      <c r="I56" s="115"/>
      <c r="J56" s="125">
        <f>J88</f>
        <v>0</v>
      </c>
      <c r="K56" s="42"/>
      <c r="AU56" s="21" t="s">
        <v>96</v>
      </c>
    </row>
    <row r="57" spans="2:47" s="7" customFormat="1" ht="24.95" customHeight="1" x14ac:dyDescent="0.3">
      <c r="B57" s="146"/>
      <c r="C57" s="147"/>
      <c r="D57" s="148" t="s">
        <v>97</v>
      </c>
      <c r="E57" s="149"/>
      <c r="F57" s="149"/>
      <c r="G57" s="149"/>
      <c r="H57" s="149"/>
      <c r="I57" s="150"/>
      <c r="J57" s="151">
        <f>J89</f>
        <v>0</v>
      </c>
      <c r="K57" s="152"/>
    </row>
    <row r="58" spans="2:47" s="8" customFormat="1" ht="19.899999999999999" customHeight="1" x14ac:dyDescent="0.3">
      <c r="B58" s="153"/>
      <c r="C58" s="154"/>
      <c r="D58" s="155" t="s">
        <v>98</v>
      </c>
      <c r="E58" s="156"/>
      <c r="F58" s="156"/>
      <c r="G58" s="156"/>
      <c r="H58" s="156"/>
      <c r="I58" s="157"/>
      <c r="J58" s="158">
        <f>J90</f>
        <v>0</v>
      </c>
      <c r="K58" s="159"/>
    </row>
    <row r="59" spans="2:47" s="8" customFormat="1" ht="19.899999999999999" customHeight="1" x14ac:dyDescent="0.3">
      <c r="B59" s="153"/>
      <c r="C59" s="154"/>
      <c r="D59" s="155" t="s">
        <v>99</v>
      </c>
      <c r="E59" s="156"/>
      <c r="F59" s="156"/>
      <c r="G59" s="156"/>
      <c r="H59" s="156"/>
      <c r="I59" s="157"/>
      <c r="J59" s="158">
        <f>J92</f>
        <v>0</v>
      </c>
      <c r="K59" s="159"/>
    </row>
    <row r="60" spans="2:47" s="8" customFormat="1" ht="19.899999999999999" customHeight="1" x14ac:dyDescent="0.3">
      <c r="B60" s="153"/>
      <c r="C60" s="154"/>
      <c r="D60" s="155" t="s">
        <v>100</v>
      </c>
      <c r="E60" s="156"/>
      <c r="F60" s="156"/>
      <c r="G60" s="156"/>
      <c r="H60" s="156"/>
      <c r="I60" s="157"/>
      <c r="J60" s="158">
        <f>J94</f>
        <v>0</v>
      </c>
      <c r="K60" s="159"/>
    </row>
    <row r="61" spans="2:47" s="8" customFormat="1" ht="19.899999999999999" customHeight="1" x14ac:dyDescent="0.3">
      <c r="B61" s="153"/>
      <c r="C61" s="154"/>
      <c r="D61" s="155" t="s">
        <v>101</v>
      </c>
      <c r="E61" s="156"/>
      <c r="F61" s="156"/>
      <c r="G61" s="156"/>
      <c r="H61" s="156"/>
      <c r="I61" s="157"/>
      <c r="J61" s="158">
        <f>J96</f>
        <v>0</v>
      </c>
      <c r="K61" s="159"/>
    </row>
    <row r="62" spans="2:47" s="8" customFormat="1" ht="19.899999999999999" customHeight="1" x14ac:dyDescent="0.3">
      <c r="B62" s="153"/>
      <c r="C62" s="154"/>
      <c r="D62" s="155" t="s">
        <v>102</v>
      </c>
      <c r="E62" s="156"/>
      <c r="F62" s="156"/>
      <c r="G62" s="156"/>
      <c r="H62" s="156"/>
      <c r="I62" s="157"/>
      <c r="J62" s="158">
        <f>J102</f>
        <v>0</v>
      </c>
      <c r="K62" s="159"/>
    </row>
    <row r="63" spans="2:47" s="7" customFormat="1" ht="24.95" customHeight="1" x14ac:dyDescent="0.3">
      <c r="B63" s="146"/>
      <c r="C63" s="147"/>
      <c r="D63" s="148" t="s">
        <v>103</v>
      </c>
      <c r="E63" s="149"/>
      <c r="F63" s="149"/>
      <c r="G63" s="149"/>
      <c r="H63" s="149"/>
      <c r="I63" s="150"/>
      <c r="J63" s="151">
        <f>J104</f>
        <v>0</v>
      </c>
      <c r="K63" s="152"/>
    </row>
    <row r="64" spans="2:47" s="8" customFormat="1" ht="19.899999999999999" customHeight="1" x14ac:dyDescent="0.3">
      <c r="B64" s="153"/>
      <c r="C64" s="154"/>
      <c r="D64" s="155" t="s">
        <v>104</v>
      </c>
      <c r="E64" s="156"/>
      <c r="F64" s="156"/>
      <c r="G64" s="156"/>
      <c r="H64" s="156"/>
      <c r="I64" s="157"/>
      <c r="J64" s="158">
        <f>J105</f>
        <v>0</v>
      </c>
      <c r="K64" s="159"/>
    </row>
    <row r="65" spans="2:12" s="8" customFormat="1" ht="19.899999999999999" customHeight="1" x14ac:dyDescent="0.3">
      <c r="B65" s="153"/>
      <c r="C65" s="154"/>
      <c r="D65" s="155" t="s">
        <v>105</v>
      </c>
      <c r="E65" s="156"/>
      <c r="F65" s="156"/>
      <c r="G65" s="156"/>
      <c r="H65" s="156"/>
      <c r="I65" s="157"/>
      <c r="J65" s="158">
        <f>J115</f>
        <v>0</v>
      </c>
      <c r="K65" s="159"/>
    </row>
    <row r="66" spans="2:12" s="8" customFormat="1" ht="19.899999999999999" customHeight="1" x14ac:dyDescent="0.3">
      <c r="B66" s="153"/>
      <c r="C66" s="154"/>
      <c r="D66" s="155" t="s">
        <v>106</v>
      </c>
      <c r="E66" s="156"/>
      <c r="F66" s="156"/>
      <c r="G66" s="156"/>
      <c r="H66" s="156"/>
      <c r="I66" s="157"/>
      <c r="J66" s="158">
        <f>J126</f>
        <v>0</v>
      </c>
      <c r="K66" s="159"/>
    </row>
    <row r="67" spans="2:12" s="8" customFormat="1" ht="19.899999999999999" customHeight="1" x14ac:dyDescent="0.3">
      <c r="B67" s="153"/>
      <c r="C67" s="154"/>
      <c r="D67" s="155" t="s">
        <v>107</v>
      </c>
      <c r="E67" s="156"/>
      <c r="F67" s="156"/>
      <c r="G67" s="156"/>
      <c r="H67" s="156"/>
      <c r="I67" s="157"/>
      <c r="J67" s="158">
        <f>J128</f>
        <v>0</v>
      </c>
      <c r="K67" s="159"/>
    </row>
    <row r="68" spans="2:12" s="8" customFormat="1" ht="19.899999999999999" customHeight="1" x14ac:dyDescent="0.3">
      <c r="B68" s="153"/>
      <c r="C68" s="154"/>
      <c r="D68" s="155" t="s">
        <v>108</v>
      </c>
      <c r="E68" s="156"/>
      <c r="F68" s="156"/>
      <c r="G68" s="156"/>
      <c r="H68" s="156"/>
      <c r="I68" s="157"/>
      <c r="J68" s="158">
        <f>J131</f>
        <v>0</v>
      </c>
      <c r="K68" s="159"/>
    </row>
    <row r="69" spans="2:12" s="1" customFormat="1" ht="21.75" customHeight="1" x14ac:dyDescent="0.3">
      <c r="B69" s="38"/>
      <c r="C69" s="39"/>
      <c r="D69" s="39"/>
      <c r="E69" s="39"/>
      <c r="F69" s="39"/>
      <c r="G69" s="39"/>
      <c r="H69" s="39"/>
      <c r="I69" s="115"/>
      <c r="J69" s="39"/>
      <c r="K69" s="42"/>
    </row>
    <row r="70" spans="2:12" s="1" customFormat="1" ht="6.95" customHeight="1" x14ac:dyDescent="0.3">
      <c r="B70" s="53"/>
      <c r="C70" s="54"/>
      <c r="D70" s="54"/>
      <c r="E70" s="54"/>
      <c r="F70" s="54"/>
      <c r="G70" s="54"/>
      <c r="H70" s="54"/>
      <c r="I70" s="136"/>
      <c r="J70" s="54"/>
      <c r="K70" s="55"/>
    </row>
    <row r="74" spans="2:12" s="1" customFormat="1" ht="6.95" customHeight="1" x14ac:dyDescent="0.3">
      <c r="B74" s="56"/>
      <c r="C74" s="57"/>
      <c r="D74" s="57"/>
      <c r="E74" s="57"/>
      <c r="F74" s="57"/>
      <c r="G74" s="57"/>
      <c r="H74" s="57"/>
      <c r="I74" s="139"/>
      <c r="J74" s="57"/>
      <c r="K74" s="57"/>
      <c r="L74" s="58"/>
    </row>
    <row r="75" spans="2:12" s="1" customFormat="1" ht="36.950000000000003" customHeight="1" x14ac:dyDescent="0.3">
      <c r="B75" s="38"/>
      <c r="C75" s="59" t="s">
        <v>109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6.95" customHeight="1" x14ac:dyDescent="0.3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4.45" customHeight="1" x14ac:dyDescent="0.3">
      <c r="B77" s="38"/>
      <c r="C77" s="62" t="s">
        <v>18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22.5" customHeight="1" x14ac:dyDescent="0.3">
      <c r="B78" s="38"/>
      <c r="C78" s="60"/>
      <c r="D78" s="60"/>
      <c r="E78" s="344" t="str">
        <f>E7</f>
        <v>Výměna stoupacích potrubí a obezdění instalačních šachet - hlavní budova H v areálu ZŠ Boletice</v>
      </c>
      <c r="F78" s="345"/>
      <c r="G78" s="345"/>
      <c r="H78" s="345"/>
      <c r="I78" s="160"/>
      <c r="J78" s="60"/>
      <c r="K78" s="60"/>
      <c r="L78" s="58"/>
    </row>
    <row r="79" spans="2:12" s="1" customFormat="1" ht="14.45" customHeight="1" x14ac:dyDescent="0.3">
      <c r="B79" s="38"/>
      <c r="C79" s="62" t="s">
        <v>90</v>
      </c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23.25" customHeight="1" x14ac:dyDescent="0.3">
      <c r="B80" s="38"/>
      <c r="C80" s="60"/>
      <c r="D80" s="60"/>
      <c r="E80" s="311" t="str">
        <f>E9</f>
        <v>objekt 02 - Západní část</v>
      </c>
      <c r="F80" s="346"/>
      <c r="G80" s="346"/>
      <c r="H80" s="346"/>
      <c r="I80" s="160"/>
      <c r="J80" s="60"/>
      <c r="K80" s="60"/>
      <c r="L80" s="58"/>
    </row>
    <row r="81" spans="2:65" s="1" customFormat="1" ht="6.95" customHeight="1" x14ac:dyDescent="0.3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65" s="1" customFormat="1" ht="18" customHeight="1" x14ac:dyDescent="0.3">
      <c r="B82" s="38"/>
      <c r="C82" s="62" t="s">
        <v>23</v>
      </c>
      <c r="D82" s="60"/>
      <c r="E82" s="60"/>
      <c r="F82" s="161" t="str">
        <f>F12</f>
        <v>ul. Míru 152, Děčín XXXII</v>
      </c>
      <c r="G82" s="60"/>
      <c r="H82" s="60"/>
      <c r="I82" s="162" t="s">
        <v>25</v>
      </c>
      <c r="J82" s="70" t="str">
        <f>IF(J12="","",J12)</f>
        <v xml:space="preserve"> </v>
      </c>
      <c r="K82" s="60"/>
      <c r="L82" s="58"/>
    </row>
    <row r="83" spans="2:65" s="1" customFormat="1" ht="6.95" customHeight="1" x14ac:dyDescent="0.3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65" s="1" customFormat="1" ht="15" x14ac:dyDescent="0.3">
      <c r="B84" s="38"/>
      <c r="C84" s="62" t="s">
        <v>26</v>
      </c>
      <c r="D84" s="60"/>
      <c r="E84" s="60"/>
      <c r="F84" s="161" t="str">
        <f>E15</f>
        <v>Město Děčín, Mírové náměstí 1175/5, Děčín IV</v>
      </c>
      <c r="G84" s="60"/>
      <c r="H84" s="60"/>
      <c r="I84" s="162" t="s">
        <v>32</v>
      </c>
      <c r="J84" s="161" t="str">
        <f>E21</f>
        <v>Josef Vlk, Drážďanská 23, Děčín XVI</v>
      </c>
      <c r="K84" s="60"/>
      <c r="L84" s="58"/>
    </row>
    <row r="85" spans="2:65" s="1" customFormat="1" ht="14.45" customHeight="1" x14ac:dyDescent="0.3">
      <c r="B85" s="38"/>
      <c r="C85" s="62" t="s">
        <v>30</v>
      </c>
      <c r="D85" s="60"/>
      <c r="E85" s="60"/>
      <c r="F85" s="161" t="str">
        <f>IF(E18="","",E18)</f>
        <v/>
      </c>
      <c r="G85" s="60"/>
      <c r="H85" s="60"/>
      <c r="I85" s="160"/>
      <c r="J85" s="60"/>
      <c r="K85" s="60"/>
      <c r="L85" s="58"/>
    </row>
    <row r="86" spans="2:65" s="1" customFormat="1" ht="10.35" customHeight="1" x14ac:dyDescent="0.3">
      <c r="B86" s="38"/>
      <c r="C86" s="60"/>
      <c r="D86" s="60"/>
      <c r="E86" s="60"/>
      <c r="F86" s="60"/>
      <c r="G86" s="60"/>
      <c r="H86" s="60"/>
      <c r="I86" s="160"/>
      <c r="J86" s="60"/>
      <c r="K86" s="60"/>
      <c r="L86" s="58"/>
    </row>
    <row r="87" spans="2:65" s="9" customFormat="1" ht="29.25" customHeight="1" x14ac:dyDescent="0.3">
      <c r="B87" s="163"/>
      <c r="C87" s="164" t="s">
        <v>110</v>
      </c>
      <c r="D87" s="165" t="s">
        <v>55</v>
      </c>
      <c r="E87" s="165" t="s">
        <v>51</v>
      </c>
      <c r="F87" s="165" t="s">
        <v>111</v>
      </c>
      <c r="G87" s="165" t="s">
        <v>112</v>
      </c>
      <c r="H87" s="165" t="s">
        <v>113</v>
      </c>
      <c r="I87" s="166" t="s">
        <v>114</v>
      </c>
      <c r="J87" s="165" t="s">
        <v>94</v>
      </c>
      <c r="K87" s="167" t="s">
        <v>115</v>
      </c>
      <c r="L87" s="168"/>
      <c r="M87" s="78" t="s">
        <v>116</v>
      </c>
      <c r="N87" s="79" t="s">
        <v>40</v>
      </c>
      <c r="O87" s="79" t="s">
        <v>117</v>
      </c>
      <c r="P87" s="79" t="s">
        <v>118</v>
      </c>
      <c r="Q87" s="79" t="s">
        <v>119</v>
      </c>
      <c r="R87" s="79" t="s">
        <v>120</v>
      </c>
      <c r="S87" s="79" t="s">
        <v>121</v>
      </c>
      <c r="T87" s="80" t="s">
        <v>122</v>
      </c>
    </row>
    <row r="88" spans="2:65" s="1" customFormat="1" ht="29.25" customHeight="1" x14ac:dyDescent="0.35">
      <c r="B88" s="38"/>
      <c r="C88" s="84" t="s">
        <v>95</v>
      </c>
      <c r="D88" s="60"/>
      <c r="E88" s="60"/>
      <c r="F88" s="60"/>
      <c r="G88" s="60"/>
      <c r="H88" s="60"/>
      <c r="I88" s="160"/>
      <c r="J88" s="169">
        <f>BK88</f>
        <v>0</v>
      </c>
      <c r="K88" s="60"/>
      <c r="L88" s="58"/>
      <c r="M88" s="81"/>
      <c r="N88" s="82"/>
      <c r="O88" s="82"/>
      <c r="P88" s="170">
        <f>P89+P104</f>
        <v>0</v>
      </c>
      <c r="Q88" s="82"/>
      <c r="R88" s="170">
        <f>R89+R104</f>
        <v>13.347305000000002</v>
      </c>
      <c r="S88" s="82"/>
      <c r="T88" s="171">
        <f>T89+T104</f>
        <v>1.6771400000000001</v>
      </c>
      <c r="AT88" s="21" t="s">
        <v>69</v>
      </c>
      <c r="AU88" s="21" t="s">
        <v>96</v>
      </c>
      <c r="BK88" s="172">
        <f>BK89+BK104</f>
        <v>0</v>
      </c>
    </row>
    <row r="89" spans="2:65" s="10" customFormat="1" ht="37.35" customHeight="1" x14ac:dyDescent="0.35">
      <c r="B89" s="173"/>
      <c r="C89" s="174"/>
      <c r="D89" s="175" t="s">
        <v>69</v>
      </c>
      <c r="E89" s="176" t="s">
        <v>123</v>
      </c>
      <c r="F89" s="176" t="s">
        <v>124</v>
      </c>
      <c r="G89" s="174"/>
      <c r="H89" s="174"/>
      <c r="I89" s="177"/>
      <c r="J89" s="178">
        <f>BK89</f>
        <v>0</v>
      </c>
      <c r="K89" s="174"/>
      <c r="L89" s="179"/>
      <c r="M89" s="180"/>
      <c r="N89" s="181"/>
      <c r="O89" s="181"/>
      <c r="P89" s="182">
        <f>P90+P92+P94+P96+P102</f>
        <v>0</v>
      </c>
      <c r="Q89" s="181"/>
      <c r="R89" s="182">
        <f>R90+R92+R94+R96+R102</f>
        <v>12.938283000000002</v>
      </c>
      <c r="S89" s="181"/>
      <c r="T89" s="183">
        <f>T90+T92+T94+T96+T102</f>
        <v>0</v>
      </c>
      <c r="AR89" s="184" t="s">
        <v>78</v>
      </c>
      <c r="AT89" s="185" t="s">
        <v>69</v>
      </c>
      <c r="AU89" s="185" t="s">
        <v>70</v>
      </c>
      <c r="AY89" s="184" t="s">
        <v>125</v>
      </c>
      <c r="BK89" s="186">
        <f>BK90+BK92+BK94+BK96+BK102</f>
        <v>0</v>
      </c>
    </row>
    <row r="90" spans="2:65" s="10" customFormat="1" ht="19.899999999999999" customHeight="1" x14ac:dyDescent="0.3">
      <c r="B90" s="173"/>
      <c r="C90" s="174"/>
      <c r="D90" s="187" t="s">
        <v>69</v>
      </c>
      <c r="E90" s="188" t="s">
        <v>126</v>
      </c>
      <c r="F90" s="188" t="s">
        <v>127</v>
      </c>
      <c r="G90" s="174"/>
      <c r="H90" s="174"/>
      <c r="I90" s="177"/>
      <c r="J90" s="189">
        <f>BK90</f>
        <v>0</v>
      </c>
      <c r="K90" s="174"/>
      <c r="L90" s="179"/>
      <c r="M90" s="180"/>
      <c r="N90" s="181"/>
      <c r="O90" s="181"/>
      <c r="P90" s="182">
        <f>P91</f>
        <v>0</v>
      </c>
      <c r="Q90" s="181"/>
      <c r="R90" s="182">
        <f>R91</f>
        <v>11.717811000000001</v>
      </c>
      <c r="S90" s="181"/>
      <c r="T90" s="183">
        <f>T91</f>
        <v>0</v>
      </c>
      <c r="AR90" s="184" t="s">
        <v>78</v>
      </c>
      <c r="AT90" s="185" t="s">
        <v>69</v>
      </c>
      <c r="AU90" s="185" t="s">
        <v>78</v>
      </c>
      <c r="AY90" s="184" t="s">
        <v>125</v>
      </c>
      <c r="BK90" s="186">
        <f>BK91</f>
        <v>0</v>
      </c>
    </row>
    <row r="91" spans="2:65" s="1" customFormat="1" ht="31.5" customHeight="1" x14ac:dyDescent="0.3">
      <c r="B91" s="38"/>
      <c r="C91" s="190" t="s">
        <v>78</v>
      </c>
      <c r="D91" s="190" t="s">
        <v>128</v>
      </c>
      <c r="E91" s="191" t="s">
        <v>129</v>
      </c>
      <c r="F91" s="192" t="s">
        <v>130</v>
      </c>
      <c r="G91" s="193" t="s">
        <v>131</v>
      </c>
      <c r="H91" s="194">
        <v>15.63</v>
      </c>
      <c r="I91" s="195"/>
      <c r="J91" s="196">
        <f>ROUND(I91*H91,2)</f>
        <v>0</v>
      </c>
      <c r="K91" s="192" t="s">
        <v>132</v>
      </c>
      <c r="L91" s="58"/>
      <c r="M91" s="197" t="s">
        <v>21</v>
      </c>
      <c r="N91" s="198" t="s">
        <v>41</v>
      </c>
      <c r="O91" s="39"/>
      <c r="P91" s="199">
        <f>O91*H91</f>
        <v>0</v>
      </c>
      <c r="Q91" s="199">
        <v>0.74970000000000003</v>
      </c>
      <c r="R91" s="199">
        <f>Q91*H91</f>
        <v>11.717811000000001</v>
      </c>
      <c r="S91" s="199">
        <v>0</v>
      </c>
      <c r="T91" s="200">
        <f>S91*H91</f>
        <v>0</v>
      </c>
      <c r="AR91" s="21" t="s">
        <v>133</v>
      </c>
      <c r="AT91" s="21" t="s">
        <v>128</v>
      </c>
      <c r="AU91" s="21" t="s">
        <v>80</v>
      </c>
      <c r="AY91" s="21" t="s">
        <v>125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78</v>
      </c>
      <c r="BK91" s="201">
        <f>ROUND(I91*H91,2)</f>
        <v>0</v>
      </c>
      <c r="BL91" s="21" t="s">
        <v>133</v>
      </c>
      <c r="BM91" s="21" t="s">
        <v>134</v>
      </c>
    </row>
    <row r="92" spans="2:65" s="10" customFormat="1" ht="29.85" customHeight="1" x14ac:dyDescent="0.3">
      <c r="B92" s="173"/>
      <c r="C92" s="174"/>
      <c r="D92" s="187" t="s">
        <v>69</v>
      </c>
      <c r="E92" s="188" t="s">
        <v>135</v>
      </c>
      <c r="F92" s="188" t="s">
        <v>136</v>
      </c>
      <c r="G92" s="174"/>
      <c r="H92" s="174"/>
      <c r="I92" s="177"/>
      <c r="J92" s="189">
        <f>BK92</f>
        <v>0</v>
      </c>
      <c r="K92" s="174"/>
      <c r="L92" s="179"/>
      <c r="M92" s="180"/>
      <c r="N92" s="181"/>
      <c r="O92" s="181"/>
      <c r="P92" s="182">
        <f>P93</f>
        <v>0</v>
      </c>
      <c r="Q92" s="181"/>
      <c r="R92" s="182">
        <f>R93</f>
        <v>1.2204320000000002</v>
      </c>
      <c r="S92" s="181"/>
      <c r="T92" s="183">
        <f>T93</f>
        <v>0</v>
      </c>
      <c r="AR92" s="184" t="s">
        <v>78</v>
      </c>
      <c r="AT92" s="185" t="s">
        <v>69</v>
      </c>
      <c r="AU92" s="185" t="s">
        <v>78</v>
      </c>
      <c r="AY92" s="184" t="s">
        <v>125</v>
      </c>
      <c r="BK92" s="186">
        <f>BK93</f>
        <v>0</v>
      </c>
    </row>
    <row r="93" spans="2:65" s="1" customFormat="1" ht="22.5" customHeight="1" x14ac:dyDescent="0.3">
      <c r="B93" s="38"/>
      <c r="C93" s="190" t="s">
        <v>80</v>
      </c>
      <c r="D93" s="190" t="s">
        <v>128</v>
      </c>
      <c r="E93" s="191" t="s">
        <v>137</v>
      </c>
      <c r="F93" s="192" t="s">
        <v>138</v>
      </c>
      <c r="G93" s="193" t="s">
        <v>139</v>
      </c>
      <c r="H93" s="194">
        <v>66.400000000000006</v>
      </c>
      <c r="I93" s="195"/>
      <c r="J93" s="196">
        <f>ROUND(I93*H93,2)</f>
        <v>0</v>
      </c>
      <c r="K93" s="192" t="s">
        <v>132</v>
      </c>
      <c r="L93" s="58"/>
      <c r="M93" s="197" t="s">
        <v>21</v>
      </c>
      <c r="N93" s="198" t="s">
        <v>41</v>
      </c>
      <c r="O93" s="39"/>
      <c r="P93" s="199">
        <f>O93*H93</f>
        <v>0</v>
      </c>
      <c r="Q93" s="199">
        <v>1.8380000000000001E-2</v>
      </c>
      <c r="R93" s="199">
        <f>Q93*H93</f>
        <v>1.2204320000000002</v>
      </c>
      <c r="S93" s="199">
        <v>0</v>
      </c>
      <c r="T93" s="200">
        <f>S93*H93</f>
        <v>0</v>
      </c>
      <c r="AR93" s="21" t="s">
        <v>133</v>
      </c>
      <c r="AT93" s="21" t="s">
        <v>128</v>
      </c>
      <c r="AU93" s="21" t="s">
        <v>80</v>
      </c>
      <c r="AY93" s="21" t="s">
        <v>125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78</v>
      </c>
      <c r="BK93" s="201">
        <f>ROUND(I93*H93,2)</f>
        <v>0</v>
      </c>
      <c r="BL93" s="21" t="s">
        <v>133</v>
      </c>
      <c r="BM93" s="21" t="s">
        <v>140</v>
      </c>
    </row>
    <row r="94" spans="2:65" s="10" customFormat="1" ht="29.85" customHeight="1" x14ac:dyDescent="0.3">
      <c r="B94" s="173"/>
      <c r="C94" s="174"/>
      <c r="D94" s="187" t="s">
        <v>69</v>
      </c>
      <c r="E94" s="188" t="s">
        <v>141</v>
      </c>
      <c r="F94" s="188" t="s">
        <v>142</v>
      </c>
      <c r="G94" s="174"/>
      <c r="H94" s="174"/>
      <c r="I94" s="177"/>
      <c r="J94" s="189">
        <f>BK94</f>
        <v>0</v>
      </c>
      <c r="K94" s="174"/>
      <c r="L94" s="179"/>
      <c r="M94" s="180"/>
      <c r="N94" s="181"/>
      <c r="O94" s="181"/>
      <c r="P94" s="182">
        <f>P95</f>
        <v>0</v>
      </c>
      <c r="Q94" s="181"/>
      <c r="R94" s="182">
        <f>R95</f>
        <v>4.0000000000000003E-5</v>
      </c>
      <c r="S94" s="181"/>
      <c r="T94" s="183">
        <f>T95</f>
        <v>0</v>
      </c>
      <c r="AR94" s="184" t="s">
        <v>78</v>
      </c>
      <c r="AT94" s="185" t="s">
        <v>69</v>
      </c>
      <c r="AU94" s="185" t="s">
        <v>78</v>
      </c>
      <c r="AY94" s="184" t="s">
        <v>125</v>
      </c>
      <c r="BK94" s="186">
        <f>BK95</f>
        <v>0</v>
      </c>
    </row>
    <row r="95" spans="2:65" s="1" customFormat="1" ht="22.5" customHeight="1" x14ac:dyDescent="0.3">
      <c r="B95" s="38"/>
      <c r="C95" s="190" t="s">
        <v>126</v>
      </c>
      <c r="D95" s="190" t="s">
        <v>128</v>
      </c>
      <c r="E95" s="191" t="s">
        <v>143</v>
      </c>
      <c r="F95" s="192" t="s">
        <v>144</v>
      </c>
      <c r="G95" s="193" t="s">
        <v>145</v>
      </c>
      <c r="H95" s="194">
        <v>1</v>
      </c>
      <c r="I95" s="195"/>
      <c r="J95" s="196">
        <f>ROUND(I95*H95,2)</f>
        <v>0</v>
      </c>
      <c r="K95" s="192" t="s">
        <v>21</v>
      </c>
      <c r="L95" s="58"/>
      <c r="M95" s="197" t="s">
        <v>21</v>
      </c>
      <c r="N95" s="198" t="s">
        <v>41</v>
      </c>
      <c r="O95" s="39"/>
      <c r="P95" s="199">
        <f>O95*H95</f>
        <v>0</v>
      </c>
      <c r="Q95" s="199">
        <v>4.0000000000000003E-5</v>
      </c>
      <c r="R95" s="199">
        <f>Q95*H95</f>
        <v>4.0000000000000003E-5</v>
      </c>
      <c r="S95" s="199">
        <v>0</v>
      </c>
      <c r="T95" s="200">
        <f>S95*H95</f>
        <v>0</v>
      </c>
      <c r="AR95" s="21" t="s">
        <v>133</v>
      </c>
      <c r="AT95" s="21" t="s">
        <v>128</v>
      </c>
      <c r="AU95" s="21" t="s">
        <v>80</v>
      </c>
      <c r="AY95" s="21" t="s">
        <v>125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78</v>
      </c>
      <c r="BK95" s="201">
        <f>ROUND(I95*H95,2)</f>
        <v>0</v>
      </c>
      <c r="BL95" s="21" t="s">
        <v>133</v>
      </c>
      <c r="BM95" s="21" t="s">
        <v>264</v>
      </c>
    </row>
    <row r="96" spans="2:65" s="10" customFormat="1" ht="29.85" customHeight="1" x14ac:dyDescent="0.3">
      <c r="B96" s="173"/>
      <c r="C96" s="174"/>
      <c r="D96" s="187" t="s">
        <v>69</v>
      </c>
      <c r="E96" s="188" t="s">
        <v>147</v>
      </c>
      <c r="F96" s="188" t="s">
        <v>148</v>
      </c>
      <c r="G96" s="174"/>
      <c r="H96" s="174"/>
      <c r="I96" s="177"/>
      <c r="J96" s="189">
        <f>BK96</f>
        <v>0</v>
      </c>
      <c r="K96" s="174"/>
      <c r="L96" s="179"/>
      <c r="M96" s="180"/>
      <c r="N96" s="181"/>
      <c r="O96" s="181"/>
      <c r="P96" s="182">
        <f>SUM(P97:P101)</f>
        <v>0</v>
      </c>
      <c r="Q96" s="181"/>
      <c r="R96" s="182">
        <f>SUM(R97:R101)</f>
        <v>0</v>
      </c>
      <c r="S96" s="181"/>
      <c r="T96" s="183">
        <f>SUM(T97:T101)</f>
        <v>0</v>
      </c>
      <c r="AR96" s="184" t="s">
        <v>78</v>
      </c>
      <c r="AT96" s="185" t="s">
        <v>69</v>
      </c>
      <c r="AU96" s="185" t="s">
        <v>78</v>
      </c>
      <c r="AY96" s="184" t="s">
        <v>125</v>
      </c>
      <c r="BK96" s="186">
        <f>SUM(BK97:BK101)</f>
        <v>0</v>
      </c>
    </row>
    <row r="97" spans="2:65" s="1" customFormat="1" ht="22.5" customHeight="1" x14ac:dyDescent="0.3">
      <c r="B97" s="38"/>
      <c r="C97" s="190" t="s">
        <v>133</v>
      </c>
      <c r="D97" s="190" t="s">
        <v>128</v>
      </c>
      <c r="E97" s="191" t="s">
        <v>149</v>
      </c>
      <c r="F97" s="192" t="s">
        <v>150</v>
      </c>
      <c r="G97" s="193" t="s">
        <v>151</v>
      </c>
      <c r="H97" s="194">
        <v>1.677</v>
      </c>
      <c r="I97" s="195"/>
      <c r="J97" s="196">
        <f>ROUND(I97*H97,2)</f>
        <v>0</v>
      </c>
      <c r="K97" s="192" t="s">
        <v>132</v>
      </c>
      <c r="L97" s="58"/>
      <c r="M97" s="197" t="s">
        <v>21</v>
      </c>
      <c r="N97" s="198" t="s">
        <v>41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133</v>
      </c>
      <c r="AT97" s="21" t="s">
        <v>128</v>
      </c>
      <c r="AU97" s="21" t="s">
        <v>80</v>
      </c>
      <c r="AY97" s="21" t="s">
        <v>125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78</v>
      </c>
      <c r="BK97" s="201">
        <f>ROUND(I97*H97,2)</f>
        <v>0</v>
      </c>
      <c r="BL97" s="21" t="s">
        <v>133</v>
      </c>
      <c r="BM97" s="21" t="s">
        <v>152</v>
      </c>
    </row>
    <row r="98" spans="2:65" s="1" customFormat="1" ht="22.5" customHeight="1" x14ac:dyDescent="0.3">
      <c r="B98" s="38"/>
      <c r="C98" s="190" t="s">
        <v>153</v>
      </c>
      <c r="D98" s="190" t="s">
        <v>128</v>
      </c>
      <c r="E98" s="191" t="s">
        <v>154</v>
      </c>
      <c r="F98" s="192" t="s">
        <v>155</v>
      </c>
      <c r="G98" s="193" t="s">
        <v>151</v>
      </c>
      <c r="H98" s="194">
        <v>1.677</v>
      </c>
      <c r="I98" s="195"/>
      <c r="J98" s="196">
        <f>ROUND(I98*H98,2)</f>
        <v>0</v>
      </c>
      <c r="K98" s="192" t="s">
        <v>132</v>
      </c>
      <c r="L98" s="58"/>
      <c r="M98" s="197" t="s">
        <v>21</v>
      </c>
      <c r="N98" s="198" t="s">
        <v>41</v>
      </c>
      <c r="O98" s="39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1" t="s">
        <v>133</v>
      </c>
      <c r="AT98" s="21" t="s">
        <v>128</v>
      </c>
      <c r="AU98" s="21" t="s">
        <v>80</v>
      </c>
      <c r="AY98" s="21" t="s">
        <v>125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1" t="s">
        <v>78</v>
      </c>
      <c r="BK98" s="201">
        <f>ROUND(I98*H98,2)</f>
        <v>0</v>
      </c>
      <c r="BL98" s="21" t="s">
        <v>133</v>
      </c>
      <c r="BM98" s="21" t="s">
        <v>156</v>
      </c>
    </row>
    <row r="99" spans="2:65" s="1" customFormat="1" ht="22.5" customHeight="1" x14ac:dyDescent="0.3">
      <c r="B99" s="38"/>
      <c r="C99" s="190" t="s">
        <v>135</v>
      </c>
      <c r="D99" s="190" t="s">
        <v>128</v>
      </c>
      <c r="E99" s="191" t="s">
        <v>157</v>
      </c>
      <c r="F99" s="192" t="s">
        <v>158</v>
      </c>
      <c r="G99" s="193" t="s">
        <v>151</v>
      </c>
      <c r="H99" s="194">
        <v>6.7080000000000002</v>
      </c>
      <c r="I99" s="195"/>
      <c r="J99" s="196">
        <f>ROUND(I99*H99,2)</f>
        <v>0</v>
      </c>
      <c r="K99" s="192" t="s">
        <v>132</v>
      </c>
      <c r="L99" s="58"/>
      <c r="M99" s="197" t="s">
        <v>21</v>
      </c>
      <c r="N99" s="198" t="s">
        <v>41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133</v>
      </c>
      <c r="AT99" s="21" t="s">
        <v>128</v>
      </c>
      <c r="AU99" s="21" t="s">
        <v>80</v>
      </c>
      <c r="AY99" s="21" t="s">
        <v>125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78</v>
      </c>
      <c r="BK99" s="201">
        <f>ROUND(I99*H99,2)</f>
        <v>0</v>
      </c>
      <c r="BL99" s="21" t="s">
        <v>133</v>
      </c>
      <c r="BM99" s="21" t="s">
        <v>159</v>
      </c>
    </row>
    <row r="100" spans="2:65" s="11" customFormat="1" x14ac:dyDescent="0.3">
      <c r="B100" s="202"/>
      <c r="C100" s="203"/>
      <c r="D100" s="204" t="s">
        <v>160</v>
      </c>
      <c r="E100" s="203"/>
      <c r="F100" s="205" t="s">
        <v>265</v>
      </c>
      <c r="G100" s="203"/>
      <c r="H100" s="206">
        <v>6.7080000000000002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160</v>
      </c>
      <c r="AU100" s="212" t="s">
        <v>80</v>
      </c>
      <c r="AV100" s="11" t="s">
        <v>80</v>
      </c>
      <c r="AW100" s="11" t="s">
        <v>6</v>
      </c>
      <c r="AX100" s="11" t="s">
        <v>78</v>
      </c>
      <c r="AY100" s="212" t="s">
        <v>125</v>
      </c>
    </row>
    <row r="101" spans="2:65" s="1" customFormat="1" ht="22.5" customHeight="1" x14ac:dyDescent="0.3">
      <c r="B101" s="38"/>
      <c r="C101" s="190" t="s">
        <v>162</v>
      </c>
      <c r="D101" s="190" t="s">
        <v>128</v>
      </c>
      <c r="E101" s="191" t="s">
        <v>163</v>
      </c>
      <c r="F101" s="192" t="s">
        <v>164</v>
      </c>
      <c r="G101" s="193" t="s">
        <v>151</v>
      </c>
      <c r="H101" s="194">
        <v>1.677</v>
      </c>
      <c r="I101" s="195"/>
      <c r="J101" s="196">
        <f>ROUND(I101*H101,2)</f>
        <v>0</v>
      </c>
      <c r="K101" s="192" t="s">
        <v>132</v>
      </c>
      <c r="L101" s="58"/>
      <c r="M101" s="197" t="s">
        <v>21</v>
      </c>
      <c r="N101" s="198" t="s">
        <v>41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1" t="s">
        <v>133</v>
      </c>
      <c r="AT101" s="21" t="s">
        <v>128</v>
      </c>
      <c r="AU101" s="21" t="s">
        <v>80</v>
      </c>
      <c r="AY101" s="21" t="s">
        <v>125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78</v>
      </c>
      <c r="BK101" s="201">
        <f>ROUND(I101*H101,2)</f>
        <v>0</v>
      </c>
      <c r="BL101" s="21" t="s">
        <v>133</v>
      </c>
      <c r="BM101" s="21" t="s">
        <v>165</v>
      </c>
    </row>
    <row r="102" spans="2:65" s="10" customFormat="1" ht="29.85" customHeight="1" x14ac:dyDescent="0.3">
      <c r="B102" s="173"/>
      <c r="C102" s="174"/>
      <c r="D102" s="187" t="s">
        <v>69</v>
      </c>
      <c r="E102" s="188" t="s">
        <v>166</v>
      </c>
      <c r="F102" s="188" t="s">
        <v>167</v>
      </c>
      <c r="G102" s="174"/>
      <c r="H102" s="174"/>
      <c r="I102" s="177"/>
      <c r="J102" s="189">
        <f>BK102</f>
        <v>0</v>
      </c>
      <c r="K102" s="174"/>
      <c r="L102" s="179"/>
      <c r="M102" s="180"/>
      <c r="N102" s="181"/>
      <c r="O102" s="181"/>
      <c r="P102" s="182">
        <f>P103</f>
        <v>0</v>
      </c>
      <c r="Q102" s="181"/>
      <c r="R102" s="182">
        <f>R103</f>
        <v>0</v>
      </c>
      <c r="S102" s="181"/>
      <c r="T102" s="183">
        <f>T103</f>
        <v>0</v>
      </c>
      <c r="AR102" s="184" t="s">
        <v>78</v>
      </c>
      <c r="AT102" s="185" t="s">
        <v>69</v>
      </c>
      <c r="AU102" s="185" t="s">
        <v>78</v>
      </c>
      <c r="AY102" s="184" t="s">
        <v>125</v>
      </c>
      <c r="BK102" s="186">
        <f>BK103</f>
        <v>0</v>
      </c>
    </row>
    <row r="103" spans="2:65" s="1" customFormat="1" ht="22.5" customHeight="1" x14ac:dyDescent="0.3">
      <c r="B103" s="38"/>
      <c r="C103" s="190" t="s">
        <v>168</v>
      </c>
      <c r="D103" s="190" t="s">
        <v>128</v>
      </c>
      <c r="E103" s="191" t="s">
        <v>169</v>
      </c>
      <c r="F103" s="192" t="s">
        <v>170</v>
      </c>
      <c r="G103" s="193" t="s">
        <v>151</v>
      </c>
      <c r="H103" s="194">
        <v>12.938000000000001</v>
      </c>
      <c r="I103" s="195"/>
      <c r="J103" s="196">
        <f>ROUND(I103*H103,2)</f>
        <v>0</v>
      </c>
      <c r="K103" s="192" t="s">
        <v>132</v>
      </c>
      <c r="L103" s="58"/>
      <c r="M103" s="197" t="s">
        <v>21</v>
      </c>
      <c r="N103" s="198" t="s">
        <v>41</v>
      </c>
      <c r="O103" s="39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1" t="s">
        <v>133</v>
      </c>
      <c r="AT103" s="21" t="s">
        <v>128</v>
      </c>
      <c r="AU103" s="21" t="s">
        <v>80</v>
      </c>
      <c r="AY103" s="21" t="s">
        <v>125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78</v>
      </c>
      <c r="BK103" s="201">
        <f>ROUND(I103*H103,2)</f>
        <v>0</v>
      </c>
      <c r="BL103" s="21" t="s">
        <v>133</v>
      </c>
      <c r="BM103" s="21" t="s">
        <v>171</v>
      </c>
    </row>
    <row r="104" spans="2:65" s="10" customFormat="1" ht="37.35" customHeight="1" x14ac:dyDescent="0.35">
      <c r="B104" s="173"/>
      <c r="C104" s="174"/>
      <c r="D104" s="175" t="s">
        <v>69</v>
      </c>
      <c r="E104" s="176" t="s">
        <v>172</v>
      </c>
      <c r="F104" s="176" t="s">
        <v>173</v>
      </c>
      <c r="G104" s="174"/>
      <c r="H104" s="174"/>
      <c r="I104" s="177"/>
      <c r="J104" s="178">
        <f>BK104</f>
        <v>0</v>
      </c>
      <c r="K104" s="174"/>
      <c r="L104" s="179"/>
      <c r="M104" s="180"/>
      <c r="N104" s="181"/>
      <c r="O104" s="181"/>
      <c r="P104" s="182">
        <f>P105+P115+P126+P128+P131</f>
        <v>0</v>
      </c>
      <c r="Q104" s="181"/>
      <c r="R104" s="182">
        <f>R105+R115+R126+R128+R131</f>
        <v>0.409022</v>
      </c>
      <c r="S104" s="181"/>
      <c r="T104" s="183">
        <f>T105+T115+T126+T128+T131</f>
        <v>1.6771400000000001</v>
      </c>
      <c r="AR104" s="184" t="s">
        <v>80</v>
      </c>
      <c r="AT104" s="185" t="s">
        <v>69</v>
      </c>
      <c r="AU104" s="185" t="s">
        <v>70</v>
      </c>
      <c r="AY104" s="184" t="s">
        <v>125</v>
      </c>
      <c r="BK104" s="186">
        <f>BK105+BK115+BK126+BK128+BK131</f>
        <v>0</v>
      </c>
    </row>
    <row r="105" spans="2:65" s="10" customFormat="1" ht="19.899999999999999" customHeight="1" x14ac:dyDescent="0.3">
      <c r="B105" s="173"/>
      <c r="C105" s="174"/>
      <c r="D105" s="187" t="s">
        <v>69</v>
      </c>
      <c r="E105" s="188" t="s">
        <v>174</v>
      </c>
      <c r="F105" s="188" t="s">
        <v>175</v>
      </c>
      <c r="G105" s="174"/>
      <c r="H105" s="174"/>
      <c r="I105" s="177"/>
      <c r="J105" s="189">
        <f>BK105</f>
        <v>0</v>
      </c>
      <c r="K105" s="174"/>
      <c r="L105" s="179"/>
      <c r="M105" s="180"/>
      <c r="N105" s="181"/>
      <c r="O105" s="181"/>
      <c r="P105" s="182">
        <f>SUM(P106:P114)</f>
        <v>0</v>
      </c>
      <c r="Q105" s="181"/>
      <c r="R105" s="182">
        <f>SUM(R106:R114)</f>
        <v>7.9922000000000021E-2</v>
      </c>
      <c r="S105" s="181"/>
      <c r="T105" s="183">
        <f>SUM(T106:T114)</f>
        <v>0.68876000000000004</v>
      </c>
      <c r="AR105" s="184" t="s">
        <v>80</v>
      </c>
      <c r="AT105" s="185" t="s">
        <v>69</v>
      </c>
      <c r="AU105" s="185" t="s">
        <v>78</v>
      </c>
      <c r="AY105" s="184" t="s">
        <v>125</v>
      </c>
      <c r="BK105" s="186">
        <f>SUM(BK106:BK114)</f>
        <v>0</v>
      </c>
    </row>
    <row r="106" spans="2:65" s="1" customFormat="1" ht="22.5" customHeight="1" x14ac:dyDescent="0.3">
      <c r="B106" s="38"/>
      <c r="C106" s="190" t="s">
        <v>141</v>
      </c>
      <c r="D106" s="190" t="s">
        <v>128</v>
      </c>
      <c r="E106" s="191" t="s">
        <v>176</v>
      </c>
      <c r="F106" s="192" t="s">
        <v>177</v>
      </c>
      <c r="G106" s="193" t="s">
        <v>178</v>
      </c>
      <c r="H106" s="194">
        <v>102.8</v>
      </c>
      <c r="I106" s="195"/>
      <c r="J106" s="196">
        <f t="shared" ref="J106:J112" si="0">ROUND(I106*H106,2)</f>
        <v>0</v>
      </c>
      <c r="K106" s="192" t="s">
        <v>21</v>
      </c>
      <c r="L106" s="58"/>
      <c r="M106" s="197" t="s">
        <v>21</v>
      </c>
      <c r="N106" s="198" t="s">
        <v>41</v>
      </c>
      <c r="O106" s="39"/>
      <c r="P106" s="199">
        <f t="shared" ref="P106:P112" si="1">O106*H106</f>
        <v>0</v>
      </c>
      <c r="Q106" s="199">
        <v>0</v>
      </c>
      <c r="R106" s="199">
        <f t="shared" ref="R106:R112" si="2">Q106*H106</f>
        <v>0</v>
      </c>
      <c r="S106" s="199">
        <v>6.7000000000000002E-3</v>
      </c>
      <c r="T106" s="200">
        <f t="shared" ref="T106:T112" si="3">S106*H106</f>
        <v>0.68876000000000004</v>
      </c>
      <c r="AR106" s="21" t="s">
        <v>179</v>
      </c>
      <c r="AT106" s="21" t="s">
        <v>128</v>
      </c>
      <c r="AU106" s="21" t="s">
        <v>80</v>
      </c>
      <c r="AY106" s="21" t="s">
        <v>125</v>
      </c>
      <c r="BE106" s="201">
        <f t="shared" ref="BE106:BE112" si="4">IF(N106="základní",J106,0)</f>
        <v>0</v>
      </c>
      <c r="BF106" s="201">
        <f t="shared" ref="BF106:BF112" si="5">IF(N106="snížená",J106,0)</f>
        <v>0</v>
      </c>
      <c r="BG106" s="201">
        <f t="shared" ref="BG106:BG112" si="6">IF(N106="zákl. přenesená",J106,0)</f>
        <v>0</v>
      </c>
      <c r="BH106" s="201">
        <f t="shared" ref="BH106:BH112" si="7">IF(N106="sníž. přenesená",J106,0)</f>
        <v>0</v>
      </c>
      <c r="BI106" s="201">
        <f t="shared" ref="BI106:BI112" si="8">IF(N106="nulová",J106,0)</f>
        <v>0</v>
      </c>
      <c r="BJ106" s="21" t="s">
        <v>78</v>
      </c>
      <c r="BK106" s="201">
        <f t="shared" ref="BK106:BK112" si="9">ROUND(I106*H106,2)</f>
        <v>0</v>
      </c>
      <c r="BL106" s="21" t="s">
        <v>179</v>
      </c>
      <c r="BM106" s="21" t="s">
        <v>180</v>
      </c>
    </row>
    <row r="107" spans="2:65" s="1" customFormat="1" ht="22.5" customHeight="1" x14ac:dyDescent="0.3">
      <c r="B107" s="38"/>
      <c r="C107" s="190" t="s">
        <v>181</v>
      </c>
      <c r="D107" s="190" t="s">
        <v>128</v>
      </c>
      <c r="E107" s="191" t="s">
        <v>182</v>
      </c>
      <c r="F107" s="192" t="s">
        <v>183</v>
      </c>
      <c r="G107" s="193" t="s">
        <v>178</v>
      </c>
      <c r="H107" s="194">
        <v>1.5</v>
      </c>
      <c r="I107" s="195"/>
      <c r="J107" s="196">
        <f t="shared" si="0"/>
        <v>0</v>
      </c>
      <c r="K107" s="192" t="s">
        <v>132</v>
      </c>
      <c r="L107" s="58"/>
      <c r="M107" s="197" t="s">
        <v>21</v>
      </c>
      <c r="N107" s="198" t="s">
        <v>41</v>
      </c>
      <c r="O107" s="39"/>
      <c r="P107" s="199">
        <f t="shared" si="1"/>
        <v>0</v>
      </c>
      <c r="Q107" s="199">
        <v>4.0000000000000002E-4</v>
      </c>
      <c r="R107" s="199">
        <f t="shared" si="2"/>
        <v>6.0000000000000006E-4</v>
      </c>
      <c r="S107" s="199">
        <v>0</v>
      </c>
      <c r="T107" s="200">
        <f t="shared" si="3"/>
        <v>0</v>
      </c>
      <c r="AR107" s="21" t="s">
        <v>179</v>
      </c>
      <c r="AT107" s="21" t="s">
        <v>128</v>
      </c>
      <c r="AU107" s="21" t="s">
        <v>80</v>
      </c>
      <c r="AY107" s="21" t="s">
        <v>125</v>
      </c>
      <c r="BE107" s="201">
        <f t="shared" si="4"/>
        <v>0</v>
      </c>
      <c r="BF107" s="201">
        <f t="shared" si="5"/>
        <v>0</v>
      </c>
      <c r="BG107" s="201">
        <f t="shared" si="6"/>
        <v>0</v>
      </c>
      <c r="BH107" s="201">
        <f t="shared" si="7"/>
        <v>0</v>
      </c>
      <c r="BI107" s="201">
        <f t="shared" si="8"/>
        <v>0</v>
      </c>
      <c r="BJ107" s="21" t="s">
        <v>78</v>
      </c>
      <c r="BK107" s="201">
        <f t="shared" si="9"/>
        <v>0</v>
      </c>
      <c r="BL107" s="21" t="s">
        <v>179</v>
      </c>
      <c r="BM107" s="21" t="s">
        <v>184</v>
      </c>
    </row>
    <row r="108" spans="2:65" s="1" customFormat="1" ht="22.5" customHeight="1" x14ac:dyDescent="0.3">
      <c r="B108" s="38"/>
      <c r="C108" s="190" t="s">
        <v>185</v>
      </c>
      <c r="D108" s="190" t="s">
        <v>128</v>
      </c>
      <c r="E108" s="191" t="s">
        <v>186</v>
      </c>
      <c r="F108" s="192" t="s">
        <v>187</v>
      </c>
      <c r="G108" s="193" t="s">
        <v>178</v>
      </c>
      <c r="H108" s="194">
        <v>12.5</v>
      </c>
      <c r="I108" s="195"/>
      <c r="J108" s="196">
        <f t="shared" si="0"/>
        <v>0</v>
      </c>
      <c r="K108" s="192" t="s">
        <v>132</v>
      </c>
      <c r="L108" s="58"/>
      <c r="M108" s="197" t="s">
        <v>21</v>
      </c>
      <c r="N108" s="198" t="s">
        <v>41</v>
      </c>
      <c r="O108" s="39"/>
      <c r="P108" s="199">
        <f t="shared" si="1"/>
        <v>0</v>
      </c>
      <c r="Q108" s="199">
        <v>6.6E-4</v>
      </c>
      <c r="R108" s="199">
        <f t="shared" si="2"/>
        <v>8.2500000000000004E-3</v>
      </c>
      <c r="S108" s="199">
        <v>0</v>
      </c>
      <c r="T108" s="200">
        <f t="shared" si="3"/>
        <v>0</v>
      </c>
      <c r="AR108" s="21" t="s">
        <v>179</v>
      </c>
      <c r="AT108" s="21" t="s">
        <v>128</v>
      </c>
      <c r="AU108" s="21" t="s">
        <v>80</v>
      </c>
      <c r="AY108" s="21" t="s">
        <v>125</v>
      </c>
      <c r="BE108" s="201">
        <f t="shared" si="4"/>
        <v>0</v>
      </c>
      <c r="BF108" s="201">
        <f t="shared" si="5"/>
        <v>0</v>
      </c>
      <c r="BG108" s="201">
        <f t="shared" si="6"/>
        <v>0</v>
      </c>
      <c r="BH108" s="201">
        <f t="shared" si="7"/>
        <v>0</v>
      </c>
      <c r="BI108" s="201">
        <f t="shared" si="8"/>
        <v>0</v>
      </c>
      <c r="BJ108" s="21" t="s">
        <v>78</v>
      </c>
      <c r="BK108" s="201">
        <f t="shared" si="9"/>
        <v>0</v>
      </c>
      <c r="BL108" s="21" t="s">
        <v>179</v>
      </c>
      <c r="BM108" s="21" t="s">
        <v>188</v>
      </c>
    </row>
    <row r="109" spans="2:65" s="1" customFormat="1" ht="22.5" customHeight="1" x14ac:dyDescent="0.3">
      <c r="B109" s="38"/>
      <c r="C109" s="190" t="s">
        <v>189</v>
      </c>
      <c r="D109" s="190" t="s">
        <v>128</v>
      </c>
      <c r="E109" s="191" t="s">
        <v>190</v>
      </c>
      <c r="F109" s="192" t="s">
        <v>191</v>
      </c>
      <c r="G109" s="193" t="s">
        <v>178</v>
      </c>
      <c r="H109" s="194">
        <v>47.6</v>
      </c>
      <c r="I109" s="195"/>
      <c r="J109" s="196">
        <f t="shared" si="0"/>
        <v>0</v>
      </c>
      <c r="K109" s="192" t="s">
        <v>132</v>
      </c>
      <c r="L109" s="58"/>
      <c r="M109" s="197" t="s">
        <v>21</v>
      </c>
      <c r="N109" s="198" t="s">
        <v>41</v>
      </c>
      <c r="O109" s="39"/>
      <c r="P109" s="199">
        <f t="shared" si="1"/>
        <v>0</v>
      </c>
      <c r="Q109" s="199">
        <v>9.1E-4</v>
      </c>
      <c r="R109" s="199">
        <f t="shared" si="2"/>
        <v>4.3316E-2</v>
      </c>
      <c r="S109" s="199">
        <v>0</v>
      </c>
      <c r="T109" s="200">
        <f t="shared" si="3"/>
        <v>0</v>
      </c>
      <c r="AR109" s="21" t="s">
        <v>179</v>
      </c>
      <c r="AT109" s="21" t="s">
        <v>128</v>
      </c>
      <c r="AU109" s="21" t="s">
        <v>80</v>
      </c>
      <c r="AY109" s="21" t="s">
        <v>125</v>
      </c>
      <c r="BE109" s="201">
        <f t="shared" si="4"/>
        <v>0</v>
      </c>
      <c r="BF109" s="201">
        <f t="shared" si="5"/>
        <v>0</v>
      </c>
      <c r="BG109" s="201">
        <f t="shared" si="6"/>
        <v>0</v>
      </c>
      <c r="BH109" s="201">
        <f t="shared" si="7"/>
        <v>0</v>
      </c>
      <c r="BI109" s="201">
        <f t="shared" si="8"/>
        <v>0</v>
      </c>
      <c r="BJ109" s="21" t="s">
        <v>78</v>
      </c>
      <c r="BK109" s="201">
        <f t="shared" si="9"/>
        <v>0</v>
      </c>
      <c r="BL109" s="21" t="s">
        <v>179</v>
      </c>
      <c r="BM109" s="21" t="s">
        <v>192</v>
      </c>
    </row>
    <row r="110" spans="2:65" s="1" customFormat="1" ht="22.5" customHeight="1" x14ac:dyDescent="0.3">
      <c r="B110" s="38"/>
      <c r="C110" s="190" t="s">
        <v>193</v>
      </c>
      <c r="D110" s="190" t="s">
        <v>128</v>
      </c>
      <c r="E110" s="191" t="s">
        <v>202</v>
      </c>
      <c r="F110" s="192" t="s">
        <v>203</v>
      </c>
      <c r="G110" s="193" t="s">
        <v>200</v>
      </c>
      <c r="H110" s="194">
        <v>5</v>
      </c>
      <c r="I110" s="195"/>
      <c r="J110" s="196">
        <f t="shared" si="0"/>
        <v>0</v>
      </c>
      <c r="K110" s="192" t="s">
        <v>21</v>
      </c>
      <c r="L110" s="58"/>
      <c r="M110" s="197" t="s">
        <v>21</v>
      </c>
      <c r="N110" s="198" t="s">
        <v>41</v>
      </c>
      <c r="O110" s="39"/>
      <c r="P110" s="199">
        <f t="shared" si="1"/>
        <v>0</v>
      </c>
      <c r="Q110" s="199">
        <v>5.0000000000000001E-4</v>
      </c>
      <c r="R110" s="199">
        <f t="shared" si="2"/>
        <v>2.5000000000000001E-3</v>
      </c>
      <c r="S110" s="199">
        <v>0</v>
      </c>
      <c r="T110" s="200">
        <f t="shared" si="3"/>
        <v>0</v>
      </c>
      <c r="AR110" s="21" t="s">
        <v>179</v>
      </c>
      <c r="AT110" s="21" t="s">
        <v>128</v>
      </c>
      <c r="AU110" s="21" t="s">
        <v>80</v>
      </c>
      <c r="AY110" s="21" t="s">
        <v>125</v>
      </c>
      <c r="BE110" s="201">
        <f t="shared" si="4"/>
        <v>0</v>
      </c>
      <c r="BF110" s="201">
        <f t="shared" si="5"/>
        <v>0</v>
      </c>
      <c r="BG110" s="201">
        <f t="shared" si="6"/>
        <v>0</v>
      </c>
      <c r="BH110" s="201">
        <f t="shared" si="7"/>
        <v>0</v>
      </c>
      <c r="BI110" s="201">
        <f t="shared" si="8"/>
        <v>0</v>
      </c>
      <c r="BJ110" s="21" t="s">
        <v>78</v>
      </c>
      <c r="BK110" s="201">
        <f t="shared" si="9"/>
        <v>0</v>
      </c>
      <c r="BL110" s="21" t="s">
        <v>179</v>
      </c>
      <c r="BM110" s="21" t="s">
        <v>204</v>
      </c>
    </row>
    <row r="111" spans="2:65" s="1" customFormat="1" ht="22.5" customHeight="1" x14ac:dyDescent="0.3">
      <c r="B111" s="38"/>
      <c r="C111" s="190" t="s">
        <v>197</v>
      </c>
      <c r="D111" s="190" t="s">
        <v>128</v>
      </c>
      <c r="E111" s="191" t="s">
        <v>209</v>
      </c>
      <c r="F111" s="192" t="s">
        <v>210</v>
      </c>
      <c r="G111" s="193" t="s">
        <v>178</v>
      </c>
      <c r="H111" s="194">
        <v>61.6</v>
      </c>
      <c r="I111" s="195"/>
      <c r="J111" s="196">
        <f t="shared" si="0"/>
        <v>0</v>
      </c>
      <c r="K111" s="192" t="s">
        <v>132</v>
      </c>
      <c r="L111" s="58"/>
      <c r="M111" s="197" t="s">
        <v>21</v>
      </c>
      <c r="N111" s="198" t="s">
        <v>41</v>
      </c>
      <c r="O111" s="39"/>
      <c r="P111" s="199">
        <f t="shared" si="1"/>
        <v>0</v>
      </c>
      <c r="Q111" s="199">
        <v>4.0000000000000002E-4</v>
      </c>
      <c r="R111" s="199">
        <f t="shared" si="2"/>
        <v>2.4640000000000002E-2</v>
      </c>
      <c r="S111" s="199">
        <v>0</v>
      </c>
      <c r="T111" s="200">
        <f t="shared" si="3"/>
        <v>0</v>
      </c>
      <c r="AR111" s="21" t="s">
        <v>179</v>
      </c>
      <c r="AT111" s="21" t="s">
        <v>128</v>
      </c>
      <c r="AU111" s="21" t="s">
        <v>80</v>
      </c>
      <c r="AY111" s="21" t="s">
        <v>125</v>
      </c>
      <c r="BE111" s="201">
        <f t="shared" si="4"/>
        <v>0</v>
      </c>
      <c r="BF111" s="201">
        <f t="shared" si="5"/>
        <v>0</v>
      </c>
      <c r="BG111" s="201">
        <f t="shared" si="6"/>
        <v>0</v>
      </c>
      <c r="BH111" s="201">
        <f t="shared" si="7"/>
        <v>0</v>
      </c>
      <c r="BI111" s="201">
        <f t="shared" si="8"/>
        <v>0</v>
      </c>
      <c r="BJ111" s="21" t="s">
        <v>78</v>
      </c>
      <c r="BK111" s="201">
        <f t="shared" si="9"/>
        <v>0</v>
      </c>
      <c r="BL111" s="21" t="s">
        <v>179</v>
      </c>
      <c r="BM111" s="21" t="s">
        <v>211</v>
      </c>
    </row>
    <row r="112" spans="2:65" s="1" customFormat="1" ht="22.5" customHeight="1" x14ac:dyDescent="0.3">
      <c r="B112" s="38"/>
      <c r="C112" s="190" t="s">
        <v>10</v>
      </c>
      <c r="D112" s="190" t="s">
        <v>128</v>
      </c>
      <c r="E112" s="191" t="s">
        <v>213</v>
      </c>
      <c r="F112" s="192" t="s">
        <v>214</v>
      </c>
      <c r="G112" s="193" t="s">
        <v>178</v>
      </c>
      <c r="H112" s="194">
        <v>61.6</v>
      </c>
      <c r="I112" s="195"/>
      <c r="J112" s="196">
        <f t="shared" si="0"/>
        <v>0</v>
      </c>
      <c r="K112" s="192" t="s">
        <v>132</v>
      </c>
      <c r="L112" s="58"/>
      <c r="M112" s="197" t="s">
        <v>21</v>
      </c>
      <c r="N112" s="198" t="s">
        <v>41</v>
      </c>
      <c r="O112" s="39"/>
      <c r="P112" s="199">
        <f t="shared" si="1"/>
        <v>0</v>
      </c>
      <c r="Q112" s="199">
        <v>1.0000000000000001E-5</v>
      </c>
      <c r="R112" s="199">
        <f t="shared" si="2"/>
        <v>6.1600000000000001E-4</v>
      </c>
      <c r="S112" s="199">
        <v>0</v>
      </c>
      <c r="T112" s="200">
        <f t="shared" si="3"/>
        <v>0</v>
      </c>
      <c r="AR112" s="21" t="s">
        <v>179</v>
      </c>
      <c r="AT112" s="21" t="s">
        <v>128</v>
      </c>
      <c r="AU112" s="21" t="s">
        <v>80</v>
      </c>
      <c r="AY112" s="21" t="s">
        <v>125</v>
      </c>
      <c r="BE112" s="201">
        <f t="shared" si="4"/>
        <v>0</v>
      </c>
      <c r="BF112" s="201">
        <f t="shared" si="5"/>
        <v>0</v>
      </c>
      <c r="BG112" s="201">
        <f t="shared" si="6"/>
        <v>0</v>
      </c>
      <c r="BH112" s="201">
        <f t="shared" si="7"/>
        <v>0</v>
      </c>
      <c r="BI112" s="201">
        <f t="shared" si="8"/>
        <v>0</v>
      </c>
      <c r="BJ112" s="21" t="s">
        <v>78</v>
      </c>
      <c r="BK112" s="201">
        <f t="shared" si="9"/>
        <v>0</v>
      </c>
      <c r="BL112" s="21" t="s">
        <v>179</v>
      </c>
      <c r="BM112" s="21" t="s">
        <v>215</v>
      </c>
    </row>
    <row r="113" spans="2:65" s="11" customFormat="1" x14ac:dyDescent="0.3">
      <c r="B113" s="202"/>
      <c r="C113" s="203"/>
      <c r="D113" s="204" t="s">
        <v>160</v>
      </c>
      <c r="E113" s="213" t="s">
        <v>21</v>
      </c>
      <c r="F113" s="205" t="s">
        <v>266</v>
      </c>
      <c r="G113" s="203"/>
      <c r="H113" s="206">
        <v>61.6</v>
      </c>
      <c r="I113" s="207"/>
      <c r="J113" s="203"/>
      <c r="K113" s="203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160</v>
      </c>
      <c r="AU113" s="212" t="s">
        <v>80</v>
      </c>
      <c r="AV113" s="11" t="s">
        <v>80</v>
      </c>
      <c r="AW113" s="11" t="s">
        <v>34</v>
      </c>
      <c r="AX113" s="11" t="s">
        <v>78</v>
      </c>
      <c r="AY113" s="212" t="s">
        <v>125</v>
      </c>
    </row>
    <row r="114" spans="2:65" s="1" customFormat="1" ht="22.5" customHeight="1" x14ac:dyDescent="0.3">
      <c r="B114" s="38"/>
      <c r="C114" s="190" t="s">
        <v>179</v>
      </c>
      <c r="D114" s="190" t="s">
        <v>128</v>
      </c>
      <c r="E114" s="191" t="s">
        <v>218</v>
      </c>
      <c r="F114" s="192" t="s">
        <v>219</v>
      </c>
      <c r="G114" s="193" t="s">
        <v>151</v>
      </c>
      <c r="H114" s="194">
        <v>0.08</v>
      </c>
      <c r="I114" s="195"/>
      <c r="J114" s="196">
        <f>ROUND(I114*H114,2)</f>
        <v>0</v>
      </c>
      <c r="K114" s="192" t="s">
        <v>132</v>
      </c>
      <c r="L114" s="58"/>
      <c r="M114" s="197" t="s">
        <v>21</v>
      </c>
      <c r="N114" s="198" t="s">
        <v>41</v>
      </c>
      <c r="O114" s="39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179</v>
      </c>
      <c r="AT114" s="21" t="s">
        <v>128</v>
      </c>
      <c r="AU114" s="21" t="s">
        <v>80</v>
      </c>
      <c r="AY114" s="21" t="s">
        <v>125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78</v>
      </c>
      <c r="BK114" s="201">
        <f>ROUND(I114*H114,2)</f>
        <v>0</v>
      </c>
      <c r="BL114" s="21" t="s">
        <v>179</v>
      </c>
      <c r="BM114" s="21" t="s">
        <v>220</v>
      </c>
    </row>
    <row r="115" spans="2:65" s="10" customFormat="1" ht="29.85" customHeight="1" x14ac:dyDescent="0.3">
      <c r="B115" s="173"/>
      <c r="C115" s="174"/>
      <c r="D115" s="187" t="s">
        <v>69</v>
      </c>
      <c r="E115" s="188" t="s">
        <v>221</v>
      </c>
      <c r="F115" s="188" t="s">
        <v>222</v>
      </c>
      <c r="G115" s="174"/>
      <c r="H115" s="174"/>
      <c r="I115" s="177"/>
      <c r="J115" s="189">
        <f>BK115</f>
        <v>0</v>
      </c>
      <c r="K115" s="174"/>
      <c r="L115" s="179"/>
      <c r="M115" s="180"/>
      <c r="N115" s="181"/>
      <c r="O115" s="181"/>
      <c r="P115" s="182">
        <f>SUM(P116:P125)</f>
        <v>0</v>
      </c>
      <c r="Q115" s="181"/>
      <c r="R115" s="182">
        <f>SUM(R116:R125)</f>
        <v>0.30443999999999999</v>
      </c>
      <c r="S115" s="181"/>
      <c r="T115" s="183">
        <f>SUM(T116:T125)</f>
        <v>0.39078000000000007</v>
      </c>
      <c r="AR115" s="184" t="s">
        <v>80</v>
      </c>
      <c r="AT115" s="185" t="s">
        <v>69</v>
      </c>
      <c r="AU115" s="185" t="s">
        <v>78</v>
      </c>
      <c r="AY115" s="184" t="s">
        <v>125</v>
      </c>
      <c r="BK115" s="186">
        <f>SUM(BK116:BK125)</f>
        <v>0</v>
      </c>
    </row>
    <row r="116" spans="2:65" s="1" customFormat="1" ht="22.5" customHeight="1" x14ac:dyDescent="0.3">
      <c r="B116" s="38"/>
      <c r="C116" s="190" t="s">
        <v>208</v>
      </c>
      <c r="D116" s="190" t="s">
        <v>128</v>
      </c>
      <c r="E116" s="191" t="s">
        <v>267</v>
      </c>
      <c r="F116" s="192" t="s">
        <v>268</v>
      </c>
      <c r="G116" s="193" t="s">
        <v>226</v>
      </c>
      <c r="H116" s="194">
        <v>2</v>
      </c>
      <c r="I116" s="195"/>
      <c r="J116" s="196">
        <f t="shared" ref="J116:J125" si="10">ROUND(I116*H116,2)</f>
        <v>0</v>
      </c>
      <c r="K116" s="192" t="s">
        <v>132</v>
      </c>
      <c r="L116" s="58"/>
      <c r="M116" s="197" t="s">
        <v>21</v>
      </c>
      <c r="N116" s="198" t="s">
        <v>41</v>
      </c>
      <c r="O116" s="39"/>
      <c r="P116" s="199">
        <f t="shared" ref="P116:P125" si="11">O116*H116</f>
        <v>0</v>
      </c>
      <c r="Q116" s="199">
        <v>0</v>
      </c>
      <c r="R116" s="199">
        <f t="shared" ref="R116:R125" si="12">Q116*H116</f>
        <v>0</v>
      </c>
      <c r="S116" s="199">
        <v>3.4200000000000001E-2</v>
      </c>
      <c r="T116" s="200">
        <f t="shared" ref="T116:T125" si="13">S116*H116</f>
        <v>6.8400000000000002E-2</v>
      </c>
      <c r="AR116" s="21" t="s">
        <v>179</v>
      </c>
      <c r="AT116" s="21" t="s">
        <v>128</v>
      </c>
      <c r="AU116" s="21" t="s">
        <v>80</v>
      </c>
      <c r="AY116" s="21" t="s">
        <v>125</v>
      </c>
      <c r="BE116" s="201">
        <f t="shared" ref="BE116:BE125" si="14">IF(N116="základní",J116,0)</f>
        <v>0</v>
      </c>
      <c r="BF116" s="201">
        <f t="shared" ref="BF116:BF125" si="15">IF(N116="snížená",J116,0)</f>
        <v>0</v>
      </c>
      <c r="BG116" s="201">
        <f t="shared" ref="BG116:BG125" si="16">IF(N116="zákl. přenesená",J116,0)</f>
        <v>0</v>
      </c>
      <c r="BH116" s="201">
        <f t="shared" ref="BH116:BH125" si="17">IF(N116="sníž. přenesená",J116,0)</f>
        <v>0</v>
      </c>
      <c r="BI116" s="201">
        <f t="shared" ref="BI116:BI125" si="18">IF(N116="nulová",J116,0)</f>
        <v>0</v>
      </c>
      <c r="BJ116" s="21" t="s">
        <v>78</v>
      </c>
      <c r="BK116" s="201">
        <f t="shared" ref="BK116:BK125" si="19">ROUND(I116*H116,2)</f>
        <v>0</v>
      </c>
      <c r="BL116" s="21" t="s">
        <v>179</v>
      </c>
      <c r="BM116" s="21" t="s">
        <v>269</v>
      </c>
    </row>
    <row r="117" spans="2:65" s="1" customFormat="1" ht="22.5" customHeight="1" x14ac:dyDescent="0.3">
      <c r="B117" s="38"/>
      <c r="C117" s="190" t="s">
        <v>212</v>
      </c>
      <c r="D117" s="190" t="s">
        <v>128</v>
      </c>
      <c r="E117" s="191" t="s">
        <v>270</v>
      </c>
      <c r="F117" s="192" t="s">
        <v>271</v>
      </c>
      <c r="G117" s="193" t="s">
        <v>226</v>
      </c>
      <c r="H117" s="194">
        <v>2</v>
      </c>
      <c r="I117" s="195"/>
      <c r="J117" s="196">
        <f t="shared" si="10"/>
        <v>0</v>
      </c>
      <c r="K117" s="192" t="s">
        <v>132</v>
      </c>
      <c r="L117" s="58"/>
      <c r="M117" s="197" t="s">
        <v>21</v>
      </c>
      <c r="N117" s="198" t="s">
        <v>41</v>
      </c>
      <c r="O117" s="39"/>
      <c r="P117" s="199">
        <f t="shared" si="11"/>
        <v>0</v>
      </c>
      <c r="Q117" s="199">
        <v>1.6920000000000001E-2</v>
      </c>
      <c r="R117" s="199">
        <f t="shared" si="12"/>
        <v>3.3840000000000002E-2</v>
      </c>
      <c r="S117" s="199">
        <v>0</v>
      </c>
      <c r="T117" s="200">
        <f t="shared" si="13"/>
        <v>0</v>
      </c>
      <c r="AR117" s="21" t="s">
        <v>179</v>
      </c>
      <c r="AT117" s="21" t="s">
        <v>128</v>
      </c>
      <c r="AU117" s="21" t="s">
        <v>80</v>
      </c>
      <c r="AY117" s="21" t="s">
        <v>125</v>
      </c>
      <c r="BE117" s="201">
        <f t="shared" si="14"/>
        <v>0</v>
      </c>
      <c r="BF117" s="201">
        <f t="shared" si="15"/>
        <v>0</v>
      </c>
      <c r="BG117" s="201">
        <f t="shared" si="16"/>
        <v>0</v>
      </c>
      <c r="BH117" s="201">
        <f t="shared" si="17"/>
        <v>0</v>
      </c>
      <c r="BI117" s="201">
        <f t="shared" si="18"/>
        <v>0</v>
      </c>
      <c r="BJ117" s="21" t="s">
        <v>78</v>
      </c>
      <c r="BK117" s="201">
        <f t="shared" si="19"/>
        <v>0</v>
      </c>
      <c r="BL117" s="21" t="s">
        <v>179</v>
      </c>
      <c r="BM117" s="21" t="s">
        <v>272</v>
      </c>
    </row>
    <row r="118" spans="2:65" s="1" customFormat="1" ht="22.5" customHeight="1" x14ac:dyDescent="0.3">
      <c r="B118" s="38"/>
      <c r="C118" s="190" t="s">
        <v>217</v>
      </c>
      <c r="D118" s="190" t="s">
        <v>128</v>
      </c>
      <c r="E118" s="191" t="s">
        <v>224</v>
      </c>
      <c r="F118" s="192" t="s">
        <v>225</v>
      </c>
      <c r="G118" s="193" t="s">
        <v>226</v>
      </c>
      <c r="H118" s="194">
        <v>13</v>
      </c>
      <c r="I118" s="195"/>
      <c r="J118" s="196">
        <f t="shared" si="10"/>
        <v>0</v>
      </c>
      <c r="K118" s="192" t="s">
        <v>132</v>
      </c>
      <c r="L118" s="58"/>
      <c r="M118" s="197" t="s">
        <v>21</v>
      </c>
      <c r="N118" s="198" t="s">
        <v>41</v>
      </c>
      <c r="O118" s="39"/>
      <c r="P118" s="199">
        <f t="shared" si="11"/>
        <v>0</v>
      </c>
      <c r="Q118" s="199">
        <v>0</v>
      </c>
      <c r="R118" s="199">
        <f t="shared" si="12"/>
        <v>0</v>
      </c>
      <c r="S118" s="199">
        <v>1.9460000000000002E-2</v>
      </c>
      <c r="T118" s="200">
        <f t="shared" si="13"/>
        <v>0.25298000000000004</v>
      </c>
      <c r="AR118" s="21" t="s">
        <v>179</v>
      </c>
      <c r="AT118" s="21" t="s">
        <v>128</v>
      </c>
      <c r="AU118" s="21" t="s">
        <v>80</v>
      </c>
      <c r="AY118" s="21" t="s">
        <v>125</v>
      </c>
      <c r="BE118" s="201">
        <f t="shared" si="14"/>
        <v>0</v>
      </c>
      <c r="BF118" s="201">
        <f t="shared" si="15"/>
        <v>0</v>
      </c>
      <c r="BG118" s="201">
        <f t="shared" si="16"/>
        <v>0</v>
      </c>
      <c r="BH118" s="201">
        <f t="shared" si="17"/>
        <v>0</v>
      </c>
      <c r="BI118" s="201">
        <f t="shared" si="18"/>
        <v>0</v>
      </c>
      <c r="BJ118" s="21" t="s">
        <v>78</v>
      </c>
      <c r="BK118" s="201">
        <f t="shared" si="19"/>
        <v>0</v>
      </c>
      <c r="BL118" s="21" t="s">
        <v>179</v>
      </c>
      <c r="BM118" s="21" t="s">
        <v>227</v>
      </c>
    </row>
    <row r="119" spans="2:65" s="1" customFormat="1" ht="22.5" customHeight="1" x14ac:dyDescent="0.3">
      <c r="B119" s="38"/>
      <c r="C119" s="190" t="s">
        <v>223</v>
      </c>
      <c r="D119" s="190" t="s">
        <v>128</v>
      </c>
      <c r="E119" s="191" t="s">
        <v>228</v>
      </c>
      <c r="F119" s="192" t="s">
        <v>229</v>
      </c>
      <c r="G119" s="193" t="s">
        <v>226</v>
      </c>
      <c r="H119" s="194">
        <v>13</v>
      </c>
      <c r="I119" s="195"/>
      <c r="J119" s="196">
        <f t="shared" si="10"/>
        <v>0</v>
      </c>
      <c r="K119" s="192" t="s">
        <v>132</v>
      </c>
      <c r="L119" s="58"/>
      <c r="M119" s="197" t="s">
        <v>21</v>
      </c>
      <c r="N119" s="198" t="s">
        <v>41</v>
      </c>
      <c r="O119" s="39"/>
      <c r="P119" s="199">
        <f t="shared" si="11"/>
        <v>0</v>
      </c>
      <c r="Q119" s="199">
        <v>1.7260000000000001E-2</v>
      </c>
      <c r="R119" s="199">
        <f t="shared" si="12"/>
        <v>0.22438000000000002</v>
      </c>
      <c r="S119" s="199">
        <v>0</v>
      </c>
      <c r="T119" s="200">
        <f t="shared" si="13"/>
        <v>0</v>
      </c>
      <c r="AR119" s="21" t="s">
        <v>179</v>
      </c>
      <c r="AT119" s="21" t="s">
        <v>128</v>
      </c>
      <c r="AU119" s="21" t="s">
        <v>80</v>
      </c>
      <c r="AY119" s="21" t="s">
        <v>125</v>
      </c>
      <c r="BE119" s="201">
        <f t="shared" si="14"/>
        <v>0</v>
      </c>
      <c r="BF119" s="201">
        <f t="shared" si="15"/>
        <v>0</v>
      </c>
      <c r="BG119" s="201">
        <f t="shared" si="16"/>
        <v>0</v>
      </c>
      <c r="BH119" s="201">
        <f t="shared" si="17"/>
        <v>0</v>
      </c>
      <c r="BI119" s="201">
        <f t="shared" si="18"/>
        <v>0</v>
      </c>
      <c r="BJ119" s="21" t="s">
        <v>78</v>
      </c>
      <c r="BK119" s="201">
        <f t="shared" si="19"/>
        <v>0</v>
      </c>
      <c r="BL119" s="21" t="s">
        <v>179</v>
      </c>
      <c r="BM119" s="21" t="s">
        <v>230</v>
      </c>
    </row>
    <row r="120" spans="2:65" s="1" customFormat="1" ht="22.5" customHeight="1" x14ac:dyDescent="0.3">
      <c r="B120" s="38"/>
      <c r="C120" s="190" t="s">
        <v>9</v>
      </c>
      <c r="D120" s="190" t="s">
        <v>128</v>
      </c>
      <c r="E120" s="191" t="s">
        <v>273</v>
      </c>
      <c r="F120" s="192" t="s">
        <v>274</v>
      </c>
      <c r="G120" s="193" t="s">
        <v>226</v>
      </c>
      <c r="H120" s="194">
        <v>2</v>
      </c>
      <c r="I120" s="195"/>
      <c r="J120" s="196">
        <f t="shared" si="10"/>
        <v>0</v>
      </c>
      <c r="K120" s="192" t="s">
        <v>132</v>
      </c>
      <c r="L120" s="58"/>
      <c r="M120" s="197" t="s">
        <v>21</v>
      </c>
      <c r="N120" s="198" t="s">
        <v>41</v>
      </c>
      <c r="O120" s="39"/>
      <c r="P120" s="199">
        <f t="shared" si="11"/>
        <v>0</v>
      </c>
      <c r="Q120" s="199">
        <v>0</v>
      </c>
      <c r="R120" s="199">
        <f t="shared" si="12"/>
        <v>0</v>
      </c>
      <c r="S120" s="199">
        <v>3.4700000000000002E-2</v>
      </c>
      <c r="T120" s="200">
        <f t="shared" si="13"/>
        <v>6.9400000000000003E-2</v>
      </c>
      <c r="AR120" s="21" t="s">
        <v>179</v>
      </c>
      <c r="AT120" s="21" t="s">
        <v>128</v>
      </c>
      <c r="AU120" s="21" t="s">
        <v>80</v>
      </c>
      <c r="AY120" s="21" t="s">
        <v>125</v>
      </c>
      <c r="BE120" s="201">
        <f t="shared" si="14"/>
        <v>0</v>
      </c>
      <c r="BF120" s="201">
        <f t="shared" si="15"/>
        <v>0</v>
      </c>
      <c r="BG120" s="201">
        <f t="shared" si="16"/>
        <v>0</v>
      </c>
      <c r="BH120" s="201">
        <f t="shared" si="17"/>
        <v>0</v>
      </c>
      <c r="BI120" s="201">
        <f t="shared" si="18"/>
        <v>0</v>
      </c>
      <c r="BJ120" s="21" t="s">
        <v>78</v>
      </c>
      <c r="BK120" s="201">
        <f t="shared" si="19"/>
        <v>0</v>
      </c>
      <c r="BL120" s="21" t="s">
        <v>179</v>
      </c>
      <c r="BM120" s="21" t="s">
        <v>275</v>
      </c>
    </row>
    <row r="121" spans="2:65" s="1" customFormat="1" ht="22.5" customHeight="1" x14ac:dyDescent="0.3">
      <c r="B121" s="38"/>
      <c r="C121" s="190" t="s">
        <v>231</v>
      </c>
      <c r="D121" s="190" t="s">
        <v>128</v>
      </c>
      <c r="E121" s="191" t="s">
        <v>276</v>
      </c>
      <c r="F121" s="192" t="s">
        <v>277</v>
      </c>
      <c r="G121" s="193" t="s">
        <v>226</v>
      </c>
      <c r="H121" s="194">
        <v>2</v>
      </c>
      <c r="I121" s="195"/>
      <c r="J121" s="196">
        <f t="shared" si="10"/>
        <v>0</v>
      </c>
      <c r="K121" s="192" t="s">
        <v>132</v>
      </c>
      <c r="L121" s="58"/>
      <c r="M121" s="197" t="s">
        <v>21</v>
      </c>
      <c r="N121" s="198" t="s">
        <v>41</v>
      </c>
      <c r="O121" s="39"/>
      <c r="P121" s="199">
        <f t="shared" si="11"/>
        <v>0</v>
      </c>
      <c r="Q121" s="199">
        <v>1.47E-2</v>
      </c>
      <c r="R121" s="199">
        <f t="shared" si="12"/>
        <v>2.9399999999999999E-2</v>
      </c>
      <c r="S121" s="199">
        <v>0</v>
      </c>
      <c r="T121" s="200">
        <f t="shared" si="13"/>
        <v>0</v>
      </c>
      <c r="AR121" s="21" t="s">
        <v>179</v>
      </c>
      <c r="AT121" s="21" t="s">
        <v>128</v>
      </c>
      <c r="AU121" s="21" t="s">
        <v>80</v>
      </c>
      <c r="AY121" s="21" t="s">
        <v>125</v>
      </c>
      <c r="BE121" s="201">
        <f t="shared" si="14"/>
        <v>0</v>
      </c>
      <c r="BF121" s="201">
        <f t="shared" si="15"/>
        <v>0</v>
      </c>
      <c r="BG121" s="201">
        <f t="shared" si="16"/>
        <v>0</v>
      </c>
      <c r="BH121" s="201">
        <f t="shared" si="17"/>
        <v>0</v>
      </c>
      <c r="BI121" s="201">
        <f t="shared" si="18"/>
        <v>0</v>
      </c>
      <c r="BJ121" s="21" t="s">
        <v>78</v>
      </c>
      <c r="BK121" s="201">
        <f t="shared" si="19"/>
        <v>0</v>
      </c>
      <c r="BL121" s="21" t="s">
        <v>179</v>
      </c>
      <c r="BM121" s="21" t="s">
        <v>278</v>
      </c>
    </row>
    <row r="122" spans="2:65" s="1" customFormat="1" ht="22.5" customHeight="1" x14ac:dyDescent="0.3">
      <c r="B122" s="38"/>
      <c r="C122" s="190" t="s">
        <v>235</v>
      </c>
      <c r="D122" s="190" t="s">
        <v>128</v>
      </c>
      <c r="E122" s="191" t="s">
        <v>279</v>
      </c>
      <c r="F122" s="192" t="s">
        <v>280</v>
      </c>
      <c r="G122" s="193" t="s">
        <v>226</v>
      </c>
      <c r="H122" s="194">
        <v>1</v>
      </c>
      <c r="I122" s="195"/>
      <c r="J122" s="196">
        <f t="shared" si="10"/>
        <v>0</v>
      </c>
      <c r="K122" s="192" t="s">
        <v>132</v>
      </c>
      <c r="L122" s="58"/>
      <c r="M122" s="197" t="s">
        <v>21</v>
      </c>
      <c r="N122" s="198" t="s">
        <v>41</v>
      </c>
      <c r="O122" s="39"/>
      <c r="P122" s="199">
        <f t="shared" si="11"/>
        <v>0</v>
      </c>
      <c r="Q122" s="199">
        <v>1.0659999999999999E-2</v>
      </c>
      <c r="R122" s="199">
        <f t="shared" si="12"/>
        <v>1.0659999999999999E-2</v>
      </c>
      <c r="S122" s="199">
        <v>0</v>
      </c>
      <c r="T122" s="200">
        <f t="shared" si="13"/>
        <v>0</v>
      </c>
      <c r="AR122" s="21" t="s">
        <v>179</v>
      </c>
      <c r="AT122" s="21" t="s">
        <v>128</v>
      </c>
      <c r="AU122" s="21" t="s">
        <v>80</v>
      </c>
      <c r="AY122" s="21" t="s">
        <v>125</v>
      </c>
      <c r="BE122" s="201">
        <f t="shared" si="14"/>
        <v>0</v>
      </c>
      <c r="BF122" s="201">
        <f t="shared" si="15"/>
        <v>0</v>
      </c>
      <c r="BG122" s="201">
        <f t="shared" si="16"/>
        <v>0</v>
      </c>
      <c r="BH122" s="201">
        <f t="shared" si="17"/>
        <v>0</v>
      </c>
      <c r="BI122" s="201">
        <f t="shared" si="18"/>
        <v>0</v>
      </c>
      <c r="BJ122" s="21" t="s">
        <v>78</v>
      </c>
      <c r="BK122" s="201">
        <f t="shared" si="19"/>
        <v>0</v>
      </c>
      <c r="BL122" s="21" t="s">
        <v>179</v>
      </c>
      <c r="BM122" s="21" t="s">
        <v>281</v>
      </c>
    </row>
    <row r="123" spans="2:65" s="1" customFormat="1" ht="22.5" customHeight="1" x14ac:dyDescent="0.3">
      <c r="B123" s="38"/>
      <c r="C123" s="190" t="s">
        <v>241</v>
      </c>
      <c r="D123" s="190" t="s">
        <v>128</v>
      </c>
      <c r="E123" s="191" t="s">
        <v>282</v>
      </c>
      <c r="F123" s="192" t="s">
        <v>283</v>
      </c>
      <c r="G123" s="193" t="s">
        <v>226</v>
      </c>
      <c r="H123" s="194">
        <v>2</v>
      </c>
      <c r="I123" s="195"/>
      <c r="J123" s="196">
        <f t="shared" si="10"/>
        <v>0</v>
      </c>
      <c r="K123" s="192" t="s">
        <v>132</v>
      </c>
      <c r="L123" s="58"/>
      <c r="M123" s="197" t="s">
        <v>21</v>
      </c>
      <c r="N123" s="198" t="s">
        <v>41</v>
      </c>
      <c r="O123" s="39"/>
      <c r="P123" s="199">
        <f t="shared" si="11"/>
        <v>0</v>
      </c>
      <c r="Q123" s="199">
        <v>1.8400000000000001E-3</v>
      </c>
      <c r="R123" s="199">
        <f t="shared" si="12"/>
        <v>3.6800000000000001E-3</v>
      </c>
      <c r="S123" s="199">
        <v>0</v>
      </c>
      <c r="T123" s="200">
        <f t="shared" si="13"/>
        <v>0</v>
      </c>
      <c r="AR123" s="21" t="s">
        <v>179</v>
      </c>
      <c r="AT123" s="21" t="s">
        <v>128</v>
      </c>
      <c r="AU123" s="21" t="s">
        <v>80</v>
      </c>
      <c r="AY123" s="21" t="s">
        <v>125</v>
      </c>
      <c r="BE123" s="201">
        <f t="shared" si="14"/>
        <v>0</v>
      </c>
      <c r="BF123" s="201">
        <f t="shared" si="15"/>
        <v>0</v>
      </c>
      <c r="BG123" s="201">
        <f t="shared" si="16"/>
        <v>0</v>
      </c>
      <c r="BH123" s="201">
        <f t="shared" si="17"/>
        <v>0</v>
      </c>
      <c r="BI123" s="201">
        <f t="shared" si="18"/>
        <v>0</v>
      </c>
      <c r="BJ123" s="21" t="s">
        <v>78</v>
      </c>
      <c r="BK123" s="201">
        <f t="shared" si="19"/>
        <v>0</v>
      </c>
      <c r="BL123" s="21" t="s">
        <v>179</v>
      </c>
      <c r="BM123" s="21" t="s">
        <v>284</v>
      </c>
    </row>
    <row r="124" spans="2:65" s="1" customFormat="1" ht="22.5" customHeight="1" x14ac:dyDescent="0.3">
      <c r="B124" s="38"/>
      <c r="C124" s="190" t="s">
        <v>247</v>
      </c>
      <c r="D124" s="190" t="s">
        <v>128</v>
      </c>
      <c r="E124" s="191" t="s">
        <v>232</v>
      </c>
      <c r="F124" s="192" t="s">
        <v>233</v>
      </c>
      <c r="G124" s="193" t="s">
        <v>200</v>
      </c>
      <c r="H124" s="194">
        <v>8</v>
      </c>
      <c r="I124" s="195"/>
      <c r="J124" s="196">
        <f t="shared" si="10"/>
        <v>0</v>
      </c>
      <c r="K124" s="192" t="s">
        <v>132</v>
      </c>
      <c r="L124" s="58"/>
      <c r="M124" s="197" t="s">
        <v>21</v>
      </c>
      <c r="N124" s="198" t="s">
        <v>41</v>
      </c>
      <c r="O124" s="39"/>
      <c r="P124" s="199">
        <f t="shared" si="11"/>
        <v>0</v>
      </c>
      <c r="Q124" s="199">
        <v>3.1E-4</v>
      </c>
      <c r="R124" s="199">
        <f t="shared" si="12"/>
        <v>2.48E-3</v>
      </c>
      <c r="S124" s="199">
        <v>0</v>
      </c>
      <c r="T124" s="200">
        <f t="shared" si="13"/>
        <v>0</v>
      </c>
      <c r="AR124" s="21" t="s">
        <v>179</v>
      </c>
      <c r="AT124" s="21" t="s">
        <v>128</v>
      </c>
      <c r="AU124" s="21" t="s">
        <v>80</v>
      </c>
      <c r="AY124" s="21" t="s">
        <v>125</v>
      </c>
      <c r="BE124" s="201">
        <f t="shared" si="14"/>
        <v>0</v>
      </c>
      <c r="BF124" s="201">
        <f t="shared" si="15"/>
        <v>0</v>
      </c>
      <c r="BG124" s="201">
        <f t="shared" si="16"/>
        <v>0</v>
      </c>
      <c r="BH124" s="201">
        <f t="shared" si="17"/>
        <v>0</v>
      </c>
      <c r="BI124" s="201">
        <f t="shared" si="18"/>
        <v>0</v>
      </c>
      <c r="BJ124" s="21" t="s">
        <v>78</v>
      </c>
      <c r="BK124" s="201">
        <f t="shared" si="19"/>
        <v>0</v>
      </c>
      <c r="BL124" s="21" t="s">
        <v>179</v>
      </c>
      <c r="BM124" s="21" t="s">
        <v>234</v>
      </c>
    </row>
    <row r="125" spans="2:65" s="1" customFormat="1" ht="22.5" customHeight="1" x14ac:dyDescent="0.3">
      <c r="B125" s="38"/>
      <c r="C125" s="190" t="s">
        <v>251</v>
      </c>
      <c r="D125" s="190" t="s">
        <v>128</v>
      </c>
      <c r="E125" s="191" t="s">
        <v>236</v>
      </c>
      <c r="F125" s="192" t="s">
        <v>237</v>
      </c>
      <c r="G125" s="193" t="s">
        <v>151</v>
      </c>
      <c r="H125" s="194">
        <v>0.30399999999999999</v>
      </c>
      <c r="I125" s="195"/>
      <c r="J125" s="196">
        <f t="shared" si="10"/>
        <v>0</v>
      </c>
      <c r="K125" s="192" t="s">
        <v>132</v>
      </c>
      <c r="L125" s="58"/>
      <c r="M125" s="197" t="s">
        <v>21</v>
      </c>
      <c r="N125" s="198" t="s">
        <v>41</v>
      </c>
      <c r="O125" s="39"/>
      <c r="P125" s="199">
        <f t="shared" si="11"/>
        <v>0</v>
      </c>
      <c r="Q125" s="199">
        <v>0</v>
      </c>
      <c r="R125" s="199">
        <f t="shared" si="12"/>
        <v>0</v>
      </c>
      <c r="S125" s="199">
        <v>0</v>
      </c>
      <c r="T125" s="200">
        <f t="shared" si="13"/>
        <v>0</v>
      </c>
      <c r="AR125" s="21" t="s">
        <v>179</v>
      </c>
      <c r="AT125" s="21" t="s">
        <v>128</v>
      </c>
      <c r="AU125" s="21" t="s">
        <v>80</v>
      </c>
      <c r="AY125" s="21" t="s">
        <v>125</v>
      </c>
      <c r="BE125" s="201">
        <f t="shared" si="14"/>
        <v>0</v>
      </c>
      <c r="BF125" s="201">
        <f t="shared" si="15"/>
        <v>0</v>
      </c>
      <c r="BG125" s="201">
        <f t="shared" si="16"/>
        <v>0</v>
      </c>
      <c r="BH125" s="201">
        <f t="shared" si="17"/>
        <v>0</v>
      </c>
      <c r="BI125" s="201">
        <f t="shared" si="18"/>
        <v>0</v>
      </c>
      <c r="BJ125" s="21" t="s">
        <v>78</v>
      </c>
      <c r="BK125" s="201">
        <f t="shared" si="19"/>
        <v>0</v>
      </c>
      <c r="BL125" s="21" t="s">
        <v>179</v>
      </c>
      <c r="BM125" s="21" t="s">
        <v>238</v>
      </c>
    </row>
    <row r="126" spans="2:65" s="10" customFormat="1" ht="29.85" customHeight="1" x14ac:dyDescent="0.3">
      <c r="B126" s="173"/>
      <c r="C126" s="174"/>
      <c r="D126" s="187" t="s">
        <v>69</v>
      </c>
      <c r="E126" s="188" t="s">
        <v>239</v>
      </c>
      <c r="F126" s="188" t="s">
        <v>240</v>
      </c>
      <c r="G126" s="174"/>
      <c r="H126" s="174"/>
      <c r="I126" s="177"/>
      <c r="J126" s="189">
        <f>BK126</f>
        <v>0</v>
      </c>
      <c r="K126" s="174"/>
      <c r="L126" s="179"/>
      <c r="M126" s="180"/>
      <c r="N126" s="181"/>
      <c r="O126" s="181"/>
      <c r="P126" s="182">
        <f>P127</f>
        <v>0</v>
      </c>
      <c r="Q126" s="181"/>
      <c r="R126" s="182">
        <f>R127</f>
        <v>0</v>
      </c>
      <c r="S126" s="181"/>
      <c r="T126" s="183">
        <f>T127</f>
        <v>0.59760000000000002</v>
      </c>
      <c r="AR126" s="184" t="s">
        <v>80</v>
      </c>
      <c r="AT126" s="185" t="s">
        <v>69</v>
      </c>
      <c r="AU126" s="185" t="s">
        <v>78</v>
      </c>
      <c r="AY126" s="184" t="s">
        <v>125</v>
      </c>
      <c r="BK126" s="186">
        <f>BK127</f>
        <v>0</v>
      </c>
    </row>
    <row r="127" spans="2:65" s="1" customFormat="1" ht="22.5" customHeight="1" x14ac:dyDescent="0.3">
      <c r="B127" s="38"/>
      <c r="C127" s="190" t="s">
        <v>259</v>
      </c>
      <c r="D127" s="190" t="s">
        <v>128</v>
      </c>
      <c r="E127" s="191" t="s">
        <v>242</v>
      </c>
      <c r="F127" s="192" t="s">
        <v>243</v>
      </c>
      <c r="G127" s="193" t="s">
        <v>139</v>
      </c>
      <c r="H127" s="194">
        <v>66.400000000000006</v>
      </c>
      <c r="I127" s="195"/>
      <c r="J127" s="196">
        <f>ROUND(I127*H127,2)</f>
        <v>0</v>
      </c>
      <c r="K127" s="192" t="s">
        <v>21</v>
      </c>
      <c r="L127" s="58"/>
      <c r="M127" s="197" t="s">
        <v>21</v>
      </c>
      <c r="N127" s="198" t="s">
        <v>41</v>
      </c>
      <c r="O127" s="39"/>
      <c r="P127" s="199">
        <f>O127*H127</f>
        <v>0</v>
      </c>
      <c r="Q127" s="199">
        <v>0</v>
      </c>
      <c r="R127" s="199">
        <f>Q127*H127</f>
        <v>0</v>
      </c>
      <c r="S127" s="199">
        <v>8.9999999999999993E-3</v>
      </c>
      <c r="T127" s="200">
        <f>S127*H127</f>
        <v>0.59760000000000002</v>
      </c>
      <c r="AR127" s="21" t="s">
        <v>179</v>
      </c>
      <c r="AT127" s="21" t="s">
        <v>128</v>
      </c>
      <c r="AU127" s="21" t="s">
        <v>80</v>
      </c>
      <c r="AY127" s="21" t="s">
        <v>125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1" t="s">
        <v>78</v>
      </c>
      <c r="BK127" s="201">
        <f>ROUND(I127*H127,2)</f>
        <v>0</v>
      </c>
      <c r="BL127" s="21" t="s">
        <v>179</v>
      </c>
      <c r="BM127" s="21" t="s">
        <v>244</v>
      </c>
    </row>
    <row r="128" spans="2:65" s="10" customFormat="1" ht="29.85" customHeight="1" x14ac:dyDescent="0.3">
      <c r="B128" s="173"/>
      <c r="C128" s="174"/>
      <c r="D128" s="187" t="s">
        <v>69</v>
      </c>
      <c r="E128" s="188" t="s">
        <v>245</v>
      </c>
      <c r="F128" s="188" t="s">
        <v>246</v>
      </c>
      <c r="G128" s="174"/>
      <c r="H128" s="174"/>
      <c r="I128" s="177"/>
      <c r="J128" s="189">
        <f>BK128</f>
        <v>0</v>
      </c>
      <c r="K128" s="174"/>
      <c r="L128" s="179"/>
      <c r="M128" s="180"/>
      <c r="N128" s="181"/>
      <c r="O128" s="181"/>
      <c r="P128" s="182">
        <f>SUM(P129:P130)</f>
        <v>0</v>
      </c>
      <c r="Q128" s="181"/>
      <c r="R128" s="182">
        <f>SUM(R129:R130)</f>
        <v>1.47E-2</v>
      </c>
      <c r="S128" s="181"/>
      <c r="T128" s="183">
        <f>SUM(T129:T130)</f>
        <v>0</v>
      </c>
      <c r="AR128" s="184" t="s">
        <v>80</v>
      </c>
      <c r="AT128" s="185" t="s">
        <v>69</v>
      </c>
      <c r="AU128" s="185" t="s">
        <v>78</v>
      </c>
      <c r="AY128" s="184" t="s">
        <v>125</v>
      </c>
      <c r="BK128" s="186">
        <f>SUM(BK129:BK130)</f>
        <v>0</v>
      </c>
    </row>
    <row r="129" spans="2:65" s="1" customFormat="1" ht="22.5" customHeight="1" x14ac:dyDescent="0.3">
      <c r="B129" s="38"/>
      <c r="C129" s="190" t="s">
        <v>285</v>
      </c>
      <c r="D129" s="190" t="s">
        <v>128</v>
      </c>
      <c r="E129" s="191" t="s">
        <v>248</v>
      </c>
      <c r="F129" s="192" t="s">
        <v>249</v>
      </c>
      <c r="G129" s="193" t="s">
        <v>178</v>
      </c>
      <c r="H129" s="194">
        <v>30</v>
      </c>
      <c r="I129" s="195"/>
      <c r="J129" s="196">
        <f>ROUND(I129*H129,2)</f>
        <v>0</v>
      </c>
      <c r="K129" s="192" t="s">
        <v>132</v>
      </c>
      <c r="L129" s="58"/>
      <c r="M129" s="197" t="s">
        <v>21</v>
      </c>
      <c r="N129" s="198" t="s">
        <v>41</v>
      </c>
      <c r="O129" s="39"/>
      <c r="P129" s="199">
        <f>O129*H129</f>
        <v>0</v>
      </c>
      <c r="Q129" s="199">
        <v>4.0000000000000003E-5</v>
      </c>
      <c r="R129" s="199">
        <f>Q129*H129</f>
        <v>1.2000000000000001E-3</v>
      </c>
      <c r="S129" s="199">
        <v>0</v>
      </c>
      <c r="T129" s="200">
        <f>S129*H129</f>
        <v>0</v>
      </c>
      <c r="AR129" s="21" t="s">
        <v>179</v>
      </c>
      <c r="AT129" s="21" t="s">
        <v>128</v>
      </c>
      <c r="AU129" s="21" t="s">
        <v>80</v>
      </c>
      <c r="AY129" s="21" t="s">
        <v>125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78</v>
      </c>
      <c r="BK129" s="201">
        <f>ROUND(I129*H129,2)</f>
        <v>0</v>
      </c>
      <c r="BL129" s="21" t="s">
        <v>179</v>
      </c>
      <c r="BM129" s="21" t="s">
        <v>286</v>
      </c>
    </row>
    <row r="130" spans="2:65" s="1" customFormat="1" ht="22.5" customHeight="1" x14ac:dyDescent="0.3">
      <c r="B130" s="38"/>
      <c r="C130" s="214" t="s">
        <v>287</v>
      </c>
      <c r="D130" s="214" t="s">
        <v>252</v>
      </c>
      <c r="E130" s="215" t="s">
        <v>253</v>
      </c>
      <c r="F130" s="216" t="s">
        <v>254</v>
      </c>
      <c r="G130" s="217" t="s">
        <v>178</v>
      </c>
      <c r="H130" s="218">
        <v>30</v>
      </c>
      <c r="I130" s="219"/>
      <c r="J130" s="220">
        <f>ROUND(I130*H130,2)</f>
        <v>0</v>
      </c>
      <c r="K130" s="216" t="s">
        <v>21</v>
      </c>
      <c r="L130" s="221"/>
      <c r="M130" s="222" t="s">
        <v>21</v>
      </c>
      <c r="N130" s="223" t="s">
        <v>41</v>
      </c>
      <c r="O130" s="39"/>
      <c r="P130" s="199">
        <f>O130*H130</f>
        <v>0</v>
      </c>
      <c r="Q130" s="199">
        <v>4.4999999999999999E-4</v>
      </c>
      <c r="R130" s="199">
        <f>Q130*H130</f>
        <v>1.35E-2</v>
      </c>
      <c r="S130" s="199">
        <v>0</v>
      </c>
      <c r="T130" s="200">
        <f>S130*H130</f>
        <v>0</v>
      </c>
      <c r="AR130" s="21" t="s">
        <v>255</v>
      </c>
      <c r="AT130" s="21" t="s">
        <v>252</v>
      </c>
      <c r="AU130" s="21" t="s">
        <v>80</v>
      </c>
      <c r="AY130" s="21" t="s">
        <v>125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1" t="s">
        <v>78</v>
      </c>
      <c r="BK130" s="201">
        <f>ROUND(I130*H130,2)</f>
        <v>0</v>
      </c>
      <c r="BL130" s="21" t="s">
        <v>179</v>
      </c>
      <c r="BM130" s="21" t="s">
        <v>288</v>
      </c>
    </row>
    <row r="131" spans="2:65" s="10" customFormat="1" ht="29.85" customHeight="1" x14ac:dyDescent="0.3">
      <c r="B131" s="173"/>
      <c r="C131" s="174"/>
      <c r="D131" s="187" t="s">
        <v>69</v>
      </c>
      <c r="E131" s="188" t="s">
        <v>257</v>
      </c>
      <c r="F131" s="188" t="s">
        <v>258</v>
      </c>
      <c r="G131" s="174"/>
      <c r="H131" s="174"/>
      <c r="I131" s="177"/>
      <c r="J131" s="189">
        <f>BK131</f>
        <v>0</v>
      </c>
      <c r="K131" s="174"/>
      <c r="L131" s="179"/>
      <c r="M131" s="180"/>
      <c r="N131" s="181"/>
      <c r="O131" s="181"/>
      <c r="P131" s="182">
        <f>P132</f>
        <v>0</v>
      </c>
      <c r="Q131" s="181"/>
      <c r="R131" s="182">
        <f>R132</f>
        <v>9.9600000000000001E-3</v>
      </c>
      <c r="S131" s="181"/>
      <c r="T131" s="183">
        <f>T132</f>
        <v>0</v>
      </c>
      <c r="AR131" s="184" t="s">
        <v>80</v>
      </c>
      <c r="AT131" s="185" t="s">
        <v>69</v>
      </c>
      <c r="AU131" s="185" t="s">
        <v>78</v>
      </c>
      <c r="AY131" s="184" t="s">
        <v>125</v>
      </c>
      <c r="BK131" s="186">
        <f>BK132</f>
        <v>0</v>
      </c>
    </row>
    <row r="132" spans="2:65" s="1" customFormat="1" ht="31.5" customHeight="1" x14ac:dyDescent="0.3">
      <c r="B132" s="38"/>
      <c r="C132" s="190" t="s">
        <v>289</v>
      </c>
      <c r="D132" s="190" t="s">
        <v>128</v>
      </c>
      <c r="E132" s="191" t="s">
        <v>260</v>
      </c>
      <c r="F132" s="192" t="s">
        <v>261</v>
      </c>
      <c r="G132" s="193" t="s">
        <v>139</v>
      </c>
      <c r="H132" s="194">
        <v>66.400000000000006</v>
      </c>
      <c r="I132" s="195"/>
      <c r="J132" s="196">
        <f>ROUND(I132*H132,2)</f>
        <v>0</v>
      </c>
      <c r="K132" s="192" t="s">
        <v>132</v>
      </c>
      <c r="L132" s="58"/>
      <c r="M132" s="197" t="s">
        <v>21</v>
      </c>
      <c r="N132" s="224" t="s">
        <v>41</v>
      </c>
      <c r="O132" s="225"/>
      <c r="P132" s="226">
        <f>O132*H132</f>
        <v>0</v>
      </c>
      <c r="Q132" s="226">
        <v>1.4999999999999999E-4</v>
      </c>
      <c r="R132" s="226">
        <f>Q132*H132</f>
        <v>9.9600000000000001E-3</v>
      </c>
      <c r="S132" s="226">
        <v>0</v>
      </c>
      <c r="T132" s="227">
        <f>S132*H132</f>
        <v>0</v>
      </c>
      <c r="AR132" s="21" t="s">
        <v>179</v>
      </c>
      <c r="AT132" s="21" t="s">
        <v>128</v>
      </c>
      <c r="AU132" s="21" t="s">
        <v>80</v>
      </c>
      <c r="AY132" s="21" t="s">
        <v>125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1" t="s">
        <v>78</v>
      </c>
      <c r="BK132" s="201">
        <f>ROUND(I132*H132,2)</f>
        <v>0</v>
      </c>
      <c r="BL132" s="21" t="s">
        <v>179</v>
      </c>
      <c r="BM132" s="21" t="s">
        <v>262</v>
      </c>
    </row>
    <row r="133" spans="2:65" s="1" customFormat="1" ht="6.95" customHeight="1" x14ac:dyDescent="0.3">
      <c r="B133" s="53"/>
      <c r="C133" s="54"/>
      <c r="D133" s="54"/>
      <c r="E133" s="54"/>
      <c r="F133" s="54"/>
      <c r="G133" s="54"/>
      <c r="H133" s="54"/>
      <c r="I133" s="136"/>
      <c r="J133" s="54"/>
      <c r="K133" s="54"/>
      <c r="L133" s="58"/>
    </row>
  </sheetData>
  <sheetProtection password="CC35" sheet="1" objects="1" scenarios="1" formatCells="0" formatColumns="0" formatRows="0" sort="0" autoFilter="0"/>
  <autoFilter ref="C87:K132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>
      <selection activeCell="D15" sqref="D15:J15"/>
    </sheetView>
  </sheetViews>
  <sheetFormatPr defaultRowHeight="13.5" x14ac:dyDescent="0.3"/>
  <cols>
    <col min="1" max="1" width="8.33203125" style="228" customWidth="1"/>
    <col min="2" max="2" width="1.6640625" style="228" customWidth="1"/>
    <col min="3" max="4" width="5" style="228" customWidth="1"/>
    <col min="5" max="5" width="11.6640625" style="228" customWidth="1"/>
    <col min="6" max="6" width="9.1640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40625" style="228" customWidth="1"/>
  </cols>
  <sheetData>
    <row r="1" spans="2:11" ht="37.5" customHeight="1" x14ac:dyDescent="0.3"/>
    <row r="2" spans="2:11" ht="7.5" customHeight="1" x14ac:dyDescent="0.3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2" customFormat="1" ht="45" customHeight="1" x14ac:dyDescent="0.3">
      <c r="B3" s="232"/>
      <c r="C3" s="352" t="s">
        <v>290</v>
      </c>
      <c r="D3" s="352"/>
      <c r="E3" s="352"/>
      <c r="F3" s="352"/>
      <c r="G3" s="352"/>
      <c r="H3" s="352"/>
      <c r="I3" s="352"/>
      <c r="J3" s="352"/>
      <c r="K3" s="233"/>
    </row>
    <row r="4" spans="2:11" ht="25.5" customHeight="1" x14ac:dyDescent="0.3">
      <c r="B4" s="234"/>
      <c r="C4" s="353" t="s">
        <v>291</v>
      </c>
      <c r="D4" s="353"/>
      <c r="E4" s="353"/>
      <c r="F4" s="353"/>
      <c r="G4" s="353"/>
      <c r="H4" s="353"/>
      <c r="I4" s="353"/>
      <c r="J4" s="353"/>
      <c r="K4" s="235"/>
    </row>
    <row r="5" spans="2:11" ht="5.25" customHeight="1" x14ac:dyDescent="0.3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 x14ac:dyDescent="0.3">
      <c r="B6" s="234"/>
      <c r="C6" s="354" t="s">
        <v>292</v>
      </c>
      <c r="D6" s="354"/>
      <c r="E6" s="354"/>
      <c r="F6" s="354"/>
      <c r="G6" s="354"/>
      <c r="H6" s="354"/>
      <c r="I6" s="354"/>
      <c r="J6" s="354"/>
      <c r="K6" s="235"/>
    </row>
    <row r="7" spans="2:11" ht="15" customHeight="1" x14ac:dyDescent="0.3">
      <c r="B7" s="238"/>
      <c r="C7" s="354" t="s">
        <v>293</v>
      </c>
      <c r="D7" s="354"/>
      <c r="E7" s="354"/>
      <c r="F7" s="354"/>
      <c r="G7" s="354"/>
      <c r="H7" s="354"/>
      <c r="I7" s="354"/>
      <c r="J7" s="354"/>
      <c r="K7" s="235"/>
    </row>
    <row r="8" spans="2:11" ht="12.75" customHeight="1" x14ac:dyDescent="0.3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 x14ac:dyDescent="0.3">
      <c r="B9" s="238"/>
      <c r="C9" s="354" t="s">
        <v>294</v>
      </c>
      <c r="D9" s="354"/>
      <c r="E9" s="354"/>
      <c r="F9" s="354"/>
      <c r="G9" s="354"/>
      <c r="H9" s="354"/>
      <c r="I9" s="354"/>
      <c r="J9" s="354"/>
      <c r="K9" s="235"/>
    </row>
    <row r="10" spans="2:11" ht="15" customHeight="1" x14ac:dyDescent="0.3">
      <c r="B10" s="238"/>
      <c r="C10" s="237"/>
      <c r="D10" s="354" t="s">
        <v>295</v>
      </c>
      <c r="E10" s="354"/>
      <c r="F10" s="354"/>
      <c r="G10" s="354"/>
      <c r="H10" s="354"/>
      <c r="I10" s="354"/>
      <c r="J10" s="354"/>
      <c r="K10" s="235"/>
    </row>
    <row r="11" spans="2:11" ht="15" customHeight="1" x14ac:dyDescent="0.3">
      <c r="B11" s="238"/>
      <c r="C11" s="239"/>
      <c r="D11" s="354" t="s">
        <v>296</v>
      </c>
      <c r="E11" s="354"/>
      <c r="F11" s="354"/>
      <c r="G11" s="354"/>
      <c r="H11" s="354"/>
      <c r="I11" s="354"/>
      <c r="J11" s="354"/>
      <c r="K11" s="235"/>
    </row>
    <row r="12" spans="2:11" ht="12.75" customHeight="1" x14ac:dyDescent="0.3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 x14ac:dyDescent="0.3">
      <c r="B13" s="238"/>
      <c r="C13" s="239"/>
      <c r="D13" s="354" t="s">
        <v>297</v>
      </c>
      <c r="E13" s="354"/>
      <c r="F13" s="354"/>
      <c r="G13" s="354"/>
      <c r="H13" s="354"/>
      <c r="I13" s="354"/>
      <c r="J13" s="354"/>
      <c r="K13" s="235"/>
    </row>
    <row r="14" spans="2:11" ht="15" customHeight="1" x14ac:dyDescent="0.3">
      <c r="B14" s="238"/>
      <c r="C14" s="239"/>
      <c r="D14" s="354" t="s">
        <v>298</v>
      </c>
      <c r="E14" s="354"/>
      <c r="F14" s="354"/>
      <c r="G14" s="354"/>
      <c r="H14" s="354"/>
      <c r="I14" s="354"/>
      <c r="J14" s="354"/>
      <c r="K14" s="235"/>
    </row>
    <row r="15" spans="2:11" ht="15" customHeight="1" x14ac:dyDescent="0.3">
      <c r="B15" s="238"/>
      <c r="C15" s="239"/>
      <c r="D15" s="354" t="s">
        <v>299</v>
      </c>
      <c r="E15" s="354"/>
      <c r="F15" s="354"/>
      <c r="G15" s="354"/>
      <c r="H15" s="354"/>
      <c r="I15" s="354"/>
      <c r="J15" s="354"/>
      <c r="K15" s="235"/>
    </row>
    <row r="16" spans="2:11" ht="15" customHeight="1" x14ac:dyDescent="0.3">
      <c r="B16" s="238"/>
      <c r="C16" s="239"/>
      <c r="D16" s="239"/>
      <c r="E16" s="240" t="s">
        <v>77</v>
      </c>
      <c r="F16" s="354" t="s">
        <v>300</v>
      </c>
      <c r="G16" s="354"/>
      <c r="H16" s="354"/>
      <c r="I16" s="354"/>
      <c r="J16" s="354"/>
      <c r="K16" s="235"/>
    </row>
    <row r="17" spans="2:11" ht="15" customHeight="1" x14ac:dyDescent="0.3">
      <c r="B17" s="238"/>
      <c r="C17" s="239"/>
      <c r="D17" s="239"/>
      <c r="E17" s="240" t="s">
        <v>301</v>
      </c>
      <c r="F17" s="354" t="s">
        <v>302</v>
      </c>
      <c r="G17" s="354"/>
      <c r="H17" s="354"/>
      <c r="I17" s="354"/>
      <c r="J17" s="354"/>
      <c r="K17" s="235"/>
    </row>
    <row r="18" spans="2:11" ht="15" customHeight="1" x14ac:dyDescent="0.3">
      <c r="B18" s="238"/>
      <c r="C18" s="239"/>
      <c r="D18" s="239"/>
      <c r="E18" s="240" t="s">
        <v>303</v>
      </c>
      <c r="F18" s="354" t="s">
        <v>304</v>
      </c>
      <c r="G18" s="354"/>
      <c r="H18" s="354"/>
      <c r="I18" s="354"/>
      <c r="J18" s="354"/>
      <c r="K18" s="235"/>
    </row>
    <row r="19" spans="2:11" ht="15" customHeight="1" x14ac:dyDescent="0.3">
      <c r="B19" s="238"/>
      <c r="C19" s="239"/>
      <c r="D19" s="239"/>
      <c r="E19" s="240" t="s">
        <v>305</v>
      </c>
      <c r="F19" s="354" t="s">
        <v>306</v>
      </c>
      <c r="G19" s="354"/>
      <c r="H19" s="354"/>
      <c r="I19" s="354"/>
      <c r="J19" s="354"/>
      <c r="K19" s="235"/>
    </row>
    <row r="20" spans="2:11" ht="15" customHeight="1" x14ac:dyDescent="0.3">
      <c r="B20" s="238"/>
      <c r="C20" s="239"/>
      <c r="D20" s="239"/>
      <c r="E20" s="240" t="s">
        <v>307</v>
      </c>
      <c r="F20" s="354" t="s">
        <v>308</v>
      </c>
      <c r="G20" s="354"/>
      <c r="H20" s="354"/>
      <c r="I20" s="354"/>
      <c r="J20" s="354"/>
      <c r="K20" s="235"/>
    </row>
    <row r="21" spans="2:11" ht="15" customHeight="1" x14ac:dyDescent="0.3">
      <c r="B21" s="238"/>
      <c r="C21" s="239"/>
      <c r="D21" s="239"/>
      <c r="E21" s="240" t="s">
        <v>309</v>
      </c>
      <c r="F21" s="354" t="s">
        <v>310</v>
      </c>
      <c r="G21" s="354"/>
      <c r="H21" s="354"/>
      <c r="I21" s="354"/>
      <c r="J21" s="354"/>
      <c r="K21" s="235"/>
    </row>
    <row r="22" spans="2:11" ht="12.75" customHeight="1" x14ac:dyDescent="0.3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 x14ac:dyDescent="0.3">
      <c r="B23" s="238"/>
      <c r="C23" s="354" t="s">
        <v>311</v>
      </c>
      <c r="D23" s="354"/>
      <c r="E23" s="354"/>
      <c r="F23" s="354"/>
      <c r="G23" s="354"/>
      <c r="H23" s="354"/>
      <c r="I23" s="354"/>
      <c r="J23" s="354"/>
      <c r="K23" s="235"/>
    </row>
    <row r="24" spans="2:11" ht="15" customHeight="1" x14ac:dyDescent="0.3">
      <c r="B24" s="238"/>
      <c r="C24" s="354" t="s">
        <v>312</v>
      </c>
      <c r="D24" s="354"/>
      <c r="E24" s="354"/>
      <c r="F24" s="354"/>
      <c r="G24" s="354"/>
      <c r="H24" s="354"/>
      <c r="I24" s="354"/>
      <c r="J24" s="354"/>
      <c r="K24" s="235"/>
    </row>
    <row r="25" spans="2:11" ht="15" customHeight="1" x14ac:dyDescent="0.3">
      <c r="B25" s="238"/>
      <c r="C25" s="237"/>
      <c r="D25" s="354" t="s">
        <v>313</v>
      </c>
      <c r="E25" s="354"/>
      <c r="F25" s="354"/>
      <c r="G25" s="354"/>
      <c r="H25" s="354"/>
      <c r="I25" s="354"/>
      <c r="J25" s="354"/>
      <c r="K25" s="235"/>
    </row>
    <row r="26" spans="2:11" ht="15" customHeight="1" x14ac:dyDescent="0.3">
      <c r="B26" s="238"/>
      <c r="C26" s="239"/>
      <c r="D26" s="354" t="s">
        <v>314</v>
      </c>
      <c r="E26" s="354"/>
      <c r="F26" s="354"/>
      <c r="G26" s="354"/>
      <c r="H26" s="354"/>
      <c r="I26" s="354"/>
      <c r="J26" s="354"/>
      <c r="K26" s="235"/>
    </row>
    <row r="27" spans="2:11" ht="12.75" customHeight="1" x14ac:dyDescent="0.3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 x14ac:dyDescent="0.3">
      <c r="B28" s="238"/>
      <c r="C28" s="239"/>
      <c r="D28" s="354" t="s">
        <v>315</v>
      </c>
      <c r="E28" s="354"/>
      <c r="F28" s="354"/>
      <c r="G28" s="354"/>
      <c r="H28" s="354"/>
      <c r="I28" s="354"/>
      <c r="J28" s="354"/>
      <c r="K28" s="235"/>
    </row>
    <row r="29" spans="2:11" ht="15" customHeight="1" x14ac:dyDescent="0.3">
      <c r="B29" s="238"/>
      <c r="C29" s="239"/>
      <c r="D29" s="354" t="s">
        <v>316</v>
      </c>
      <c r="E29" s="354"/>
      <c r="F29" s="354"/>
      <c r="G29" s="354"/>
      <c r="H29" s="354"/>
      <c r="I29" s="354"/>
      <c r="J29" s="354"/>
      <c r="K29" s="235"/>
    </row>
    <row r="30" spans="2:11" ht="12.75" customHeight="1" x14ac:dyDescent="0.3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 x14ac:dyDescent="0.3">
      <c r="B31" s="238"/>
      <c r="C31" s="239"/>
      <c r="D31" s="354" t="s">
        <v>317</v>
      </c>
      <c r="E31" s="354"/>
      <c r="F31" s="354"/>
      <c r="G31" s="354"/>
      <c r="H31" s="354"/>
      <c r="I31" s="354"/>
      <c r="J31" s="354"/>
      <c r="K31" s="235"/>
    </row>
    <row r="32" spans="2:11" ht="15" customHeight="1" x14ac:dyDescent="0.3">
      <c r="B32" s="238"/>
      <c r="C32" s="239"/>
      <c r="D32" s="354" t="s">
        <v>318</v>
      </c>
      <c r="E32" s="354"/>
      <c r="F32" s="354"/>
      <c r="G32" s="354"/>
      <c r="H32" s="354"/>
      <c r="I32" s="354"/>
      <c r="J32" s="354"/>
      <c r="K32" s="235"/>
    </row>
    <row r="33" spans="2:11" ht="15" customHeight="1" x14ac:dyDescent="0.3">
      <c r="B33" s="238"/>
      <c r="C33" s="239"/>
      <c r="D33" s="354" t="s">
        <v>319</v>
      </c>
      <c r="E33" s="354"/>
      <c r="F33" s="354"/>
      <c r="G33" s="354"/>
      <c r="H33" s="354"/>
      <c r="I33" s="354"/>
      <c r="J33" s="354"/>
      <c r="K33" s="235"/>
    </row>
    <row r="34" spans="2:11" ht="15" customHeight="1" x14ac:dyDescent="0.3">
      <c r="B34" s="238"/>
      <c r="C34" s="239"/>
      <c r="D34" s="237"/>
      <c r="E34" s="241" t="s">
        <v>110</v>
      </c>
      <c r="F34" s="237"/>
      <c r="G34" s="354" t="s">
        <v>320</v>
      </c>
      <c r="H34" s="354"/>
      <c r="I34" s="354"/>
      <c r="J34" s="354"/>
      <c r="K34" s="235"/>
    </row>
    <row r="35" spans="2:11" ht="30.75" customHeight="1" x14ac:dyDescent="0.3">
      <c r="B35" s="238"/>
      <c r="C35" s="239"/>
      <c r="D35" s="237"/>
      <c r="E35" s="241" t="s">
        <v>321</v>
      </c>
      <c r="F35" s="237"/>
      <c r="G35" s="354" t="s">
        <v>322</v>
      </c>
      <c r="H35" s="354"/>
      <c r="I35" s="354"/>
      <c r="J35" s="354"/>
      <c r="K35" s="235"/>
    </row>
    <row r="36" spans="2:11" ht="15" customHeight="1" x14ac:dyDescent="0.3">
      <c r="B36" s="238"/>
      <c r="C36" s="239"/>
      <c r="D36" s="237"/>
      <c r="E36" s="241" t="s">
        <v>51</v>
      </c>
      <c r="F36" s="237"/>
      <c r="G36" s="354" t="s">
        <v>323</v>
      </c>
      <c r="H36" s="354"/>
      <c r="I36" s="354"/>
      <c r="J36" s="354"/>
      <c r="K36" s="235"/>
    </row>
    <row r="37" spans="2:11" ht="15" customHeight="1" x14ac:dyDescent="0.3">
      <c r="B37" s="238"/>
      <c r="C37" s="239"/>
      <c r="D37" s="237"/>
      <c r="E37" s="241" t="s">
        <v>111</v>
      </c>
      <c r="F37" s="237"/>
      <c r="G37" s="354" t="s">
        <v>324</v>
      </c>
      <c r="H37" s="354"/>
      <c r="I37" s="354"/>
      <c r="J37" s="354"/>
      <c r="K37" s="235"/>
    </row>
    <row r="38" spans="2:11" ht="15" customHeight="1" x14ac:dyDescent="0.3">
      <c r="B38" s="238"/>
      <c r="C38" s="239"/>
      <c r="D38" s="237"/>
      <c r="E38" s="241" t="s">
        <v>112</v>
      </c>
      <c r="F38" s="237"/>
      <c r="G38" s="354" t="s">
        <v>325</v>
      </c>
      <c r="H38" s="354"/>
      <c r="I38" s="354"/>
      <c r="J38" s="354"/>
      <c r="K38" s="235"/>
    </row>
    <row r="39" spans="2:11" ht="15" customHeight="1" x14ac:dyDescent="0.3">
      <c r="B39" s="238"/>
      <c r="C39" s="239"/>
      <c r="D39" s="237"/>
      <c r="E39" s="241" t="s">
        <v>113</v>
      </c>
      <c r="F39" s="237"/>
      <c r="G39" s="354" t="s">
        <v>326</v>
      </c>
      <c r="H39" s="354"/>
      <c r="I39" s="354"/>
      <c r="J39" s="354"/>
      <c r="K39" s="235"/>
    </row>
    <row r="40" spans="2:11" ht="15" customHeight="1" x14ac:dyDescent="0.3">
      <c r="B40" s="238"/>
      <c r="C40" s="239"/>
      <c r="D40" s="237"/>
      <c r="E40" s="241" t="s">
        <v>327</v>
      </c>
      <c r="F40" s="237"/>
      <c r="G40" s="354" t="s">
        <v>328</v>
      </c>
      <c r="H40" s="354"/>
      <c r="I40" s="354"/>
      <c r="J40" s="354"/>
      <c r="K40" s="235"/>
    </row>
    <row r="41" spans="2:11" ht="15" customHeight="1" x14ac:dyDescent="0.3">
      <c r="B41" s="238"/>
      <c r="C41" s="239"/>
      <c r="D41" s="237"/>
      <c r="E41" s="241"/>
      <c r="F41" s="237"/>
      <c r="G41" s="354" t="s">
        <v>329</v>
      </c>
      <c r="H41" s="354"/>
      <c r="I41" s="354"/>
      <c r="J41" s="354"/>
      <c r="K41" s="235"/>
    </row>
    <row r="42" spans="2:11" ht="15" customHeight="1" x14ac:dyDescent="0.3">
      <c r="B42" s="238"/>
      <c r="C42" s="239"/>
      <c r="D42" s="237"/>
      <c r="E42" s="241" t="s">
        <v>330</v>
      </c>
      <c r="F42" s="237"/>
      <c r="G42" s="354" t="s">
        <v>331</v>
      </c>
      <c r="H42" s="354"/>
      <c r="I42" s="354"/>
      <c r="J42" s="354"/>
      <c r="K42" s="235"/>
    </row>
    <row r="43" spans="2:11" ht="15" customHeight="1" x14ac:dyDescent="0.3">
      <c r="B43" s="238"/>
      <c r="C43" s="239"/>
      <c r="D43" s="237"/>
      <c r="E43" s="241" t="s">
        <v>115</v>
      </c>
      <c r="F43" s="237"/>
      <c r="G43" s="354" t="s">
        <v>332</v>
      </c>
      <c r="H43" s="354"/>
      <c r="I43" s="354"/>
      <c r="J43" s="354"/>
      <c r="K43" s="235"/>
    </row>
    <row r="44" spans="2:11" ht="12.75" customHeight="1" x14ac:dyDescent="0.3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 x14ac:dyDescent="0.3">
      <c r="B45" s="238"/>
      <c r="C45" s="239"/>
      <c r="D45" s="354" t="s">
        <v>333</v>
      </c>
      <c r="E45" s="354"/>
      <c r="F45" s="354"/>
      <c r="G45" s="354"/>
      <c r="H45" s="354"/>
      <c r="I45" s="354"/>
      <c r="J45" s="354"/>
      <c r="K45" s="235"/>
    </row>
    <row r="46" spans="2:11" ht="15" customHeight="1" x14ac:dyDescent="0.3">
      <c r="B46" s="238"/>
      <c r="C46" s="239"/>
      <c r="D46" s="239"/>
      <c r="E46" s="354" t="s">
        <v>334</v>
      </c>
      <c r="F46" s="354"/>
      <c r="G46" s="354"/>
      <c r="H46" s="354"/>
      <c r="I46" s="354"/>
      <c r="J46" s="354"/>
      <c r="K46" s="235"/>
    </row>
    <row r="47" spans="2:11" ht="15" customHeight="1" x14ac:dyDescent="0.3">
      <c r="B47" s="238"/>
      <c r="C47" s="239"/>
      <c r="D47" s="239"/>
      <c r="E47" s="354" t="s">
        <v>335</v>
      </c>
      <c r="F47" s="354"/>
      <c r="G47" s="354"/>
      <c r="H47" s="354"/>
      <c r="I47" s="354"/>
      <c r="J47" s="354"/>
      <c r="K47" s="235"/>
    </row>
    <row r="48" spans="2:11" ht="15" customHeight="1" x14ac:dyDescent="0.3">
      <c r="B48" s="238"/>
      <c r="C48" s="239"/>
      <c r="D48" s="239"/>
      <c r="E48" s="354" t="s">
        <v>336</v>
      </c>
      <c r="F48" s="354"/>
      <c r="G48" s="354"/>
      <c r="H48" s="354"/>
      <c r="I48" s="354"/>
      <c r="J48" s="354"/>
      <c r="K48" s="235"/>
    </row>
    <row r="49" spans="2:11" ht="15" customHeight="1" x14ac:dyDescent="0.3">
      <c r="B49" s="238"/>
      <c r="C49" s="239"/>
      <c r="D49" s="354" t="s">
        <v>337</v>
      </c>
      <c r="E49" s="354"/>
      <c r="F49" s="354"/>
      <c r="G49" s="354"/>
      <c r="H49" s="354"/>
      <c r="I49" s="354"/>
      <c r="J49" s="354"/>
      <c r="K49" s="235"/>
    </row>
    <row r="50" spans="2:11" ht="25.5" customHeight="1" x14ac:dyDescent="0.3">
      <c r="B50" s="234"/>
      <c r="C50" s="353" t="s">
        <v>338</v>
      </c>
      <c r="D50" s="353"/>
      <c r="E50" s="353"/>
      <c r="F50" s="353"/>
      <c r="G50" s="353"/>
      <c r="H50" s="353"/>
      <c r="I50" s="353"/>
      <c r="J50" s="353"/>
      <c r="K50" s="235"/>
    </row>
    <row r="51" spans="2:11" ht="5.25" customHeight="1" x14ac:dyDescent="0.3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 x14ac:dyDescent="0.3">
      <c r="B52" s="234"/>
      <c r="C52" s="354" t="s">
        <v>339</v>
      </c>
      <c r="D52" s="354"/>
      <c r="E52" s="354"/>
      <c r="F52" s="354"/>
      <c r="G52" s="354"/>
      <c r="H52" s="354"/>
      <c r="I52" s="354"/>
      <c r="J52" s="354"/>
      <c r="K52" s="235"/>
    </row>
    <row r="53" spans="2:11" ht="15" customHeight="1" x14ac:dyDescent="0.3">
      <c r="B53" s="234"/>
      <c r="C53" s="354" t="s">
        <v>340</v>
      </c>
      <c r="D53" s="354"/>
      <c r="E53" s="354"/>
      <c r="F53" s="354"/>
      <c r="G53" s="354"/>
      <c r="H53" s="354"/>
      <c r="I53" s="354"/>
      <c r="J53" s="354"/>
      <c r="K53" s="235"/>
    </row>
    <row r="54" spans="2:11" ht="12.75" customHeight="1" x14ac:dyDescent="0.3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 x14ac:dyDescent="0.3">
      <c r="B55" s="234"/>
      <c r="C55" s="354" t="s">
        <v>341</v>
      </c>
      <c r="D55" s="354"/>
      <c r="E55" s="354"/>
      <c r="F55" s="354"/>
      <c r="G55" s="354"/>
      <c r="H55" s="354"/>
      <c r="I55" s="354"/>
      <c r="J55" s="354"/>
      <c r="K55" s="235"/>
    </row>
    <row r="56" spans="2:11" ht="15" customHeight="1" x14ac:dyDescent="0.3">
      <c r="B56" s="234"/>
      <c r="C56" s="239"/>
      <c r="D56" s="354" t="s">
        <v>342</v>
      </c>
      <c r="E56" s="354"/>
      <c r="F56" s="354"/>
      <c r="G56" s="354"/>
      <c r="H56" s="354"/>
      <c r="I56" s="354"/>
      <c r="J56" s="354"/>
      <c r="K56" s="235"/>
    </row>
    <row r="57" spans="2:11" ht="15" customHeight="1" x14ac:dyDescent="0.3">
      <c r="B57" s="234"/>
      <c r="C57" s="239"/>
      <c r="D57" s="354" t="s">
        <v>343</v>
      </c>
      <c r="E57" s="354"/>
      <c r="F57" s="354"/>
      <c r="G57" s="354"/>
      <c r="H57" s="354"/>
      <c r="I57" s="354"/>
      <c r="J57" s="354"/>
      <c r="K57" s="235"/>
    </row>
    <row r="58" spans="2:11" ht="15" customHeight="1" x14ac:dyDescent="0.3">
      <c r="B58" s="234"/>
      <c r="C58" s="239"/>
      <c r="D58" s="354" t="s">
        <v>344</v>
      </c>
      <c r="E58" s="354"/>
      <c r="F58" s="354"/>
      <c r="G58" s="354"/>
      <c r="H58" s="354"/>
      <c r="I58" s="354"/>
      <c r="J58" s="354"/>
      <c r="K58" s="235"/>
    </row>
    <row r="59" spans="2:11" ht="15" customHeight="1" x14ac:dyDescent="0.3">
      <c r="B59" s="234"/>
      <c r="C59" s="239"/>
      <c r="D59" s="354" t="s">
        <v>345</v>
      </c>
      <c r="E59" s="354"/>
      <c r="F59" s="354"/>
      <c r="G59" s="354"/>
      <c r="H59" s="354"/>
      <c r="I59" s="354"/>
      <c r="J59" s="354"/>
      <c r="K59" s="235"/>
    </row>
    <row r="60" spans="2:11" ht="15" customHeight="1" x14ac:dyDescent="0.3">
      <c r="B60" s="234"/>
      <c r="C60" s="239"/>
      <c r="D60" s="356" t="s">
        <v>346</v>
      </c>
      <c r="E60" s="356"/>
      <c r="F60" s="356"/>
      <c r="G60" s="356"/>
      <c r="H60" s="356"/>
      <c r="I60" s="356"/>
      <c r="J60" s="356"/>
      <c r="K60" s="235"/>
    </row>
    <row r="61" spans="2:11" ht="15" customHeight="1" x14ac:dyDescent="0.3">
      <c r="B61" s="234"/>
      <c r="C61" s="239"/>
      <c r="D61" s="354" t="s">
        <v>347</v>
      </c>
      <c r="E61" s="354"/>
      <c r="F61" s="354"/>
      <c r="G61" s="354"/>
      <c r="H61" s="354"/>
      <c r="I61" s="354"/>
      <c r="J61" s="354"/>
      <c r="K61" s="235"/>
    </row>
    <row r="62" spans="2:11" ht="12.75" customHeight="1" x14ac:dyDescent="0.3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 x14ac:dyDescent="0.3">
      <c r="B63" s="234"/>
      <c r="C63" s="239"/>
      <c r="D63" s="354" t="s">
        <v>348</v>
      </c>
      <c r="E63" s="354"/>
      <c r="F63" s="354"/>
      <c r="G63" s="354"/>
      <c r="H63" s="354"/>
      <c r="I63" s="354"/>
      <c r="J63" s="354"/>
      <c r="K63" s="235"/>
    </row>
    <row r="64" spans="2:11" ht="15" customHeight="1" x14ac:dyDescent="0.3">
      <c r="B64" s="234"/>
      <c r="C64" s="239"/>
      <c r="D64" s="356" t="s">
        <v>349</v>
      </c>
      <c r="E64" s="356"/>
      <c r="F64" s="356"/>
      <c r="G64" s="356"/>
      <c r="H64" s="356"/>
      <c r="I64" s="356"/>
      <c r="J64" s="356"/>
      <c r="K64" s="235"/>
    </row>
    <row r="65" spans="2:11" ht="15" customHeight="1" x14ac:dyDescent="0.3">
      <c r="B65" s="234"/>
      <c r="C65" s="239"/>
      <c r="D65" s="354" t="s">
        <v>350</v>
      </c>
      <c r="E65" s="354"/>
      <c r="F65" s="354"/>
      <c r="G65" s="354"/>
      <c r="H65" s="354"/>
      <c r="I65" s="354"/>
      <c r="J65" s="354"/>
      <c r="K65" s="235"/>
    </row>
    <row r="66" spans="2:11" ht="15" customHeight="1" x14ac:dyDescent="0.3">
      <c r="B66" s="234"/>
      <c r="C66" s="239"/>
      <c r="D66" s="354" t="s">
        <v>351</v>
      </c>
      <c r="E66" s="354"/>
      <c r="F66" s="354"/>
      <c r="G66" s="354"/>
      <c r="H66" s="354"/>
      <c r="I66" s="354"/>
      <c r="J66" s="354"/>
      <c r="K66" s="235"/>
    </row>
    <row r="67" spans="2:11" ht="15" customHeight="1" x14ac:dyDescent="0.3">
      <c r="B67" s="234"/>
      <c r="C67" s="239"/>
      <c r="D67" s="354" t="s">
        <v>352</v>
      </c>
      <c r="E67" s="354"/>
      <c r="F67" s="354"/>
      <c r="G67" s="354"/>
      <c r="H67" s="354"/>
      <c r="I67" s="354"/>
      <c r="J67" s="354"/>
      <c r="K67" s="235"/>
    </row>
    <row r="68" spans="2:11" ht="15" customHeight="1" x14ac:dyDescent="0.3">
      <c r="B68" s="234"/>
      <c r="C68" s="239"/>
      <c r="D68" s="354" t="s">
        <v>353</v>
      </c>
      <c r="E68" s="354"/>
      <c r="F68" s="354"/>
      <c r="G68" s="354"/>
      <c r="H68" s="354"/>
      <c r="I68" s="354"/>
      <c r="J68" s="354"/>
      <c r="K68" s="235"/>
    </row>
    <row r="69" spans="2:11" ht="12.75" customHeight="1" x14ac:dyDescent="0.3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 x14ac:dyDescent="0.3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 x14ac:dyDescent="0.3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 x14ac:dyDescent="0.3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 x14ac:dyDescent="0.3">
      <c r="B73" s="251"/>
      <c r="C73" s="357" t="s">
        <v>88</v>
      </c>
      <c r="D73" s="357"/>
      <c r="E73" s="357"/>
      <c r="F73" s="357"/>
      <c r="G73" s="357"/>
      <c r="H73" s="357"/>
      <c r="I73" s="357"/>
      <c r="J73" s="357"/>
      <c r="K73" s="252"/>
    </row>
    <row r="74" spans="2:11" ht="17.25" customHeight="1" x14ac:dyDescent="0.3">
      <c r="B74" s="251"/>
      <c r="C74" s="253" t="s">
        <v>354</v>
      </c>
      <c r="D74" s="253"/>
      <c r="E74" s="253"/>
      <c r="F74" s="253" t="s">
        <v>355</v>
      </c>
      <c r="G74" s="254"/>
      <c r="H74" s="253" t="s">
        <v>111</v>
      </c>
      <c r="I74" s="253" t="s">
        <v>55</v>
      </c>
      <c r="J74" s="253" t="s">
        <v>356</v>
      </c>
      <c r="K74" s="252"/>
    </row>
    <row r="75" spans="2:11" ht="17.25" customHeight="1" x14ac:dyDescent="0.3">
      <c r="B75" s="251"/>
      <c r="C75" s="255" t="s">
        <v>357</v>
      </c>
      <c r="D75" s="255"/>
      <c r="E75" s="255"/>
      <c r="F75" s="256" t="s">
        <v>358</v>
      </c>
      <c r="G75" s="257"/>
      <c r="H75" s="255"/>
      <c r="I75" s="255"/>
      <c r="J75" s="255" t="s">
        <v>359</v>
      </c>
      <c r="K75" s="252"/>
    </row>
    <row r="76" spans="2:11" ht="5.25" customHeight="1" x14ac:dyDescent="0.3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 x14ac:dyDescent="0.3">
      <c r="B77" s="251"/>
      <c r="C77" s="241" t="s">
        <v>51</v>
      </c>
      <c r="D77" s="258"/>
      <c r="E77" s="258"/>
      <c r="F77" s="260" t="s">
        <v>360</v>
      </c>
      <c r="G77" s="259"/>
      <c r="H77" s="241" t="s">
        <v>361</v>
      </c>
      <c r="I77" s="241" t="s">
        <v>362</v>
      </c>
      <c r="J77" s="241">
        <v>20</v>
      </c>
      <c r="K77" s="252"/>
    </row>
    <row r="78" spans="2:11" ht="15" customHeight="1" x14ac:dyDescent="0.3">
      <c r="B78" s="251"/>
      <c r="C78" s="241" t="s">
        <v>363</v>
      </c>
      <c r="D78" s="241"/>
      <c r="E78" s="241"/>
      <c r="F78" s="260" t="s">
        <v>360</v>
      </c>
      <c r="G78" s="259"/>
      <c r="H78" s="241" t="s">
        <v>364</v>
      </c>
      <c r="I78" s="241" t="s">
        <v>362</v>
      </c>
      <c r="J78" s="241">
        <v>120</v>
      </c>
      <c r="K78" s="252"/>
    </row>
    <row r="79" spans="2:11" ht="15" customHeight="1" x14ac:dyDescent="0.3">
      <c r="B79" s="261"/>
      <c r="C79" s="241" t="s">
        <v>365</v>
      </c>
      <c r="D79" s="241"/>
      <c r="E79" s="241"/>
      <c r="F79" s="260" t="s">
        <v>366</v>
      </c>
      <c r="G79" s="259"/>
      <c r="H79" s="241" t="s">
        <v>367</v>
      </c>
      <c r="I79" s="241" t="s">
        <v>362</v>
      </c>
      <c r="J79" s="241">
        <v>50</v>
      </c>
      <c r="K79" s="252"/>
    </row>
    <row r="80" spans="2:11" ht="15" customHeight="1" x14ac:dyDescent="0.3">
      <c r="B80" s="261"/>
      <c r="C80" s="241" t="s">
        <v>368</v>
      </c>
      <c r="D80" s="241"/>
      <c r="E80" s="241"/>
      <c r="F80" s="260" t="s">
        <v>360</v>
      </c>
      <c r="G80" s="259"/>
      <c r="H80" s="241" t="s">
        <v>369</v>
      </c>
      <c r="I80" s="241" t="s">
        <v>370</v>
      </c>
      <c r="J80" s="241"/>
      <c r="K80" s="252"/>
    </row>
    <row r="81" spans="2:11" ht="15" customHeight="1" x14ac:dyDescent="0.3">
      <c r="B81" s="261"/>
      <c r="C81" s="262" t="s">
        <v>371</v>
      </c>
      <c r="D81" s="262"/>
      <c r="E81" s="262"/>
      <c r="F81" s="263" t="s">
        <v>366</v>
      </c>
      <c r="G81" s="262"/>
      <c r="H81" s="262" t="s">
        <v>372</v>
      </c>
      <c r="I81" s="262" t="s">
        <v>362</v>
      </c>
      <c r="J81" s="262">
        <v>15</v>
      </c>
      <c r="K81" s="252"/>
    </row>
    <row r="82" spans="2:11" ht="15" customHeight="1" x14ac:dyDescent="0.3">
      <c r="B82" s="261"/>
      <c r="C82" s="262" t="s">
        <v>373</v>
      </c>
      <c r="D82" s="262"/>
      <c r="E82" s="262"/>
      <c r="F82" s="263" t="s">
        <v>366</v>
      </c>
      <c r="G82" s="262"/>
      <c r="H82" s="262" t="s">
        <v>374</v>
      </c>
      <c r="I82" s="262" t="s">
        <v>362</v>
      </c>
      <c r="J82" s="262">
        <v>15</v>
      </c>
      <c r="K82" s="252"/>
    </row>
    <row r="83" spans="2:11" ht="15" customHeight="1" x14ac:dyDescent="0.3">
      <c r="B83" s="261"/>
      <c r="C83" s="262" t="s">
        <v>375</v>
      </c>
      <c r="D83" s="262"/>
      <c r="E83" s="262"/>
      <c r="F83" s="263" t="s">
        <v>366</v>
      </c>
      <c r="G83" s="262"/>
      <c r="H83" s="262" t="s">
        <v>376</v>
      </c>
      <c r="I83" s="262" t="s">
        <v>362</v>
      </c>
      <c r="J83" s="262">
        <v>20</v>
      </c>
      <c r="K83" s="252"/>
    </row>
    <row r="84" spans="2:11" ht="15" customHeight="1" x14ac:dyDescent="0.3">
      <c r="B84" s="261"/>
      <c r="C84" s="262" t="s">
        <v>377</v>
      </c>
      <c r="D84" s="262"/>
      <c r="E84" s="262"/>
      <c r="F84" s="263" t="s">
        <v>366</v>
      </c>
      <c r="G84" s="262"/>
      <c r="H84" s="262" t="s">
        <v>378</v>
      </c>
      <c r="I84" s="262" t="s">
        <v>362</v>
      </c>
      <c r="J84" s="262">
        <v>20</v>
      </c>
      <c r="K84" s="252"/>
    </row>
    <row r="85" spans="2:11" ht="15" customHeight="1" x14ac:dyDescent="0.3">
      <c r="B85" s="261"/>
      <c r="C85" s="241" t="s">
        <v>379</v>
      </c>
      <c r="D85" s="241"/>
      <c r="E85" s="241"/>
      <c r="F85" s="260" t="s">
        <v>366</v>
      </c>
      <c r="G85" s="259"/>
      <c r="H85" s="241" t="s">
        <v>380</v>
      </c>
      <c r="I85" s="241" t="s">
        <v>362</v>
      </c>
      <c r="J85" s="241">
        <v>50</v>
      </c>
      <c r="K85" s="252"/>
    </row>
    <row r="86" spans="2:11" ht="15" customHeight="1" x14ac:dyDescent="0.3">
      <c r="B86" s="261"/>
      <c r="C86" s="241" t="s">
        <v>381</v>
      </c>
      <c r="D86" s="241"/>
      <c r="E86" s="241"/>
      <c r="F86" s="260" t="s">
        <v>366</v>
      </c>
      <c r="G86" s="259"/>
      <c r="H86" s="241" t="s">
        <v>382</v>
      </c>
      <c r="I86" s="241" t="s">
        <v>362</v>
      </c>
      <c r="J86" s="241">
        <v>20</v>
      </c>
      <c r="K86" s="252"/>
    </row>
    <row r="87" spans="2:11" ht="15" customHeight="1" x14ac:dyDescent="0.3">
      <c r="B87" s="261"/>
      <c r="C87" s="241" t="s">
        <v>383</v>
      </c>
      <c r="D87" s="241"/>
      <c r="E87" s="241"/>
      <c r="F87" s="260" t="s">
        <v>366</v>
      </c>
      <c r="G87" s="259"/>
      <c r="H87" s="241" t="s">
        <v>384</v>
      </c>
      <c r="I87" s="241" t="s">
        <v>362</v>
      </c>
      <c r="J87" s="241">
        <v>20</v>
      </c>
      <c r="K87" s="252"/>
    </row>
    <row r="88" spans="2:11" ht="15" customHeight="1" x14ac:dyDescent="0.3">
      <c r="B88" s="261"/>
      <c r="C88" s="241" t="s">
        <v>385</v>
      </c>
      <c r="D88" s="241"/>
      <c r="E88" s="241"/>
      <c r="F88" s="260" t="s">
        <v>366</v>
      </c>
      <c r="G88" s="259"/>
      <c r="H88" s="241" t="s">
        <v>386</v>
      </c>
      <c r="I88" s="241" t="s">
        <v>362</v>
      </c>
      <c r="J88" s="241">
        <v>50</v>
      </c>
      <c r="K88" s="252"/>
    </row>
    <row r="89" spans="2:11" ht="15" customHeight="1" x14ac:dyDescent="0.3">
      <c r="B89" s="261"/>
      <c r="C89" s="241" t="s">
        <v>387</v>
      </c>
      <c r="D89" s="241"/>
      <c r="E89" s="241"/>
      <c r="F89" s="260" t="s">
        <v>366</v>
      </c>
      <c r="G89" s="259"/>
      <c r="H89" s="241" t="s">
        <v>387</v>
      </c>
      <c r="I89" s="241" t="s">
        <v>362</v>
      </c>
      <c r="J89" s="241">
        <v>50</v>
      </c>
      <c r="K89" s="252"/>
    </row>
    <row r="90" spans="2:11" ht="15" customHeight="1" x14ac:dyDescent="0.3">
      <c r="B90" s="261"/>
      <c r="C90" s="241" t="s">
        <v>116</v>
      </c>
      <c r="D90" s="241"/>
      <c r="E90" s="241"/>
      <c r="F90" s="260" t="s">
        <v>366</v>
      </c>
      <c r="G90" s="259"/>
      <c r="H90" s="241" t="s">
        <v>388</v>
      </c>
      <c r="I90" s="241" t="s">
        <v>362</v>
      </c>
      <c r="J90" s="241">
        <v>255</v>
      </c>
      <c r="K90" s="252"/>
    </row>
    <row r="91" spans="2:11" ht="15" customHeight="1" x14ac:dyDescent="0.3">
      <c r="B91" s="261"/>
      <c r="C91" s="241" t="s">
        <v>389</v>
      </c>
      <c r="D91" s="241"/>
      <c r="E91" s="241"/>
      <c r="F91" s="260" t="s">
        <v>360</v>
      </c>
      <c r="G91" s="259"/>
      <c r="H91" s="241" t="s">
        <v>390</v>
      </c>
      <c r="I91" s="241" t="s">
        <v>391</v>
      </c>
      <c r="J91" s="241"/>
      <c r="K91" s="252"/>
    </row>
    <row r="92" spans="2:11" ht="15" customHeight="1" x14ac:dyDescent="0.3">
      <c r="B92" s="261"/>
      <c r="C92" s="241" t="s">
        <v>392</v>
      </c>
      <c r="D92" s="241"/>
      <c r="E92" s="241"/>
      <c r="F92" s="260" t="s">
        <v>360</v>
      </c>
      <c r="G92" s="259"/>
      <c r="H92" s="241" t="s">
        <v>393</v>
      </c>
      <c r="I92" s="241" t="s">
        <v>394</v>
      </c>
      <c r="J92" s="241"/>
      <c r="K92" s="252"/>
    </row>
    <row r="93" spans="2:11" ht="15" customHeight="1" x14ac:dyDescent="0.3">
      <c r="B93" s="261"/>
      <c r="C93" s="241" t="s">
        <v>395</v>
      </c>
      <c r="D93" s="241"/>
      <c r="E93" s="241"/>
      <c r="F93" s="260" t="s">
        <v>360</v>
      </c>
      <c r="G93" s="259"/>
      <c r="H93" s="241" t="s">
        <v>395</v>
      </c>
      <c r="I93" s="241" t="s">
        <v>394</v>
      </c>
      <c r="J93" s="241"/>
      <c r="K93" s="252"/>
    </row>
    <row r="94" spans="2:11" ht="15" customHeight="1" x14ac:dyDescent="0.3">
      <c r="B94" s="261"/>
      <c r="C94" s="241" t="s">
        <v>36</v>
      </c>
      <c r="D94" s="241"/>
      <c r="E94" s="241"/>
      <c r="F94" s="260" t="s">
        <v>360</v>
      </c>
      <c r="G94" s="259"/>
      <c r="H94" s="241" t="s">
        <v>396</v>
      </c>
      <c r="I94" s="241" t="s">
        <v>394</v>
      </c>
      <c r="J94" s="241"/>
      <c r="K94" s="252"/>
    </row>
    <row r="95" spans="2:11" ht="15" customHeight="1" x14ac:dyDescent="0.3">
      <c r="B95" s="261"/>
      <c r="C95" s="241" t="s">
        <v>46</v>
      </c>
      <c r="D95" s="241"/>
      <c r="E95" s="241"/>
      <c r="F95" s="260" t="s">
        <v>360</v>
      </c>
      <c r="G95" s="259"/>
      <c r="H95" s="241" t="s">
        <v>397</v>
      </c>
      <c r="I95" s="241" t="s">
        <v>394</v>
      </c>
      <c r="J95" s="241"/>
      <c r="K95" s="252"/>
    </row>
    <row r="96" spans="2:11" ht="15" customHeight="1" x14ac:dyDescent="0.3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 x14ac:dyDescent="0.3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 x14ac:dyDescent="0.3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 x14ac:dyDescent="0.3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 x14ac:dyDescent="0.3">
      <c r="B100" s="251"/>
      <c r="C100" s="357" t="s">
        <v>398</v>
      </c>
      <c r="D100" s="357"/>
      <c r="E100" s="357"/>
      <c r="F100" s="357"/>
      <c r="G100" s="357"/>
      <c r="H100" s="357"/>
      <c r="I100" s="357"/>
      <c r="J100" s="357"/>
      <c r="K100" s="252"/>
    </row>
    <row r="101" spans="2:11" ht="17.25" customHeight="1" x14ac:dyDescent="0.3">
      <c r="B101" s="251"/>
      <c r="C101" s="253" t="s">
        <v>354</v>
      </c>
      <c r="D101" s="253"/>
      <c r="E101" s="253"/>
      <c r="F101" s="253" t="s">
        <v>355</v>
      </c>
      <c r="G101" s="254"/>
      <c r="H101" s="253" t="s">
        <v>111</v>
      </c>
      <c r="I101" s="253" t="s">
        <v>55</v>
      </c>
      <c r="J101" s="253" t="s">
        <v>356</v>
      </c>
      <c r="K101" s="252"/>
    </row>
    <row r="102" spans="2:11" ht="17.25" customHeight="1" x14ac:dyDescent="0.3">
      <c r="B102" s="251"/>
      <c r="C102" s="255" t="s">
        <v>357</v>
      </c>
      <c r="D102" s="255"/>
      <c r="E102" s="255"/>
      <c r="F102" s="256" t="s">
        <v>358</v>
      </c>
      <c r="G102" s="257"/>
      <c r="H102" s="255"/>
      <c r="I102" s="255"/>
      <c r="J102" s="255" t="s">
        <v>359</v>
      </c>
      <c r="K102" s="252"/>
    </row>
    <row r="103" spans="2:11" ht="5.25" customHeight="1" x14ac:dyDescent="0.3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 x14ac:dyDescent="0.3">
      <c r="B104" s="251"/>
      <c r="C104" s="241" t="s">
        <v>51</v>
      </c>
      <c r="D104" s="258"/>
      <c r="E104" s="258"/>
      <c r="F104" s="260" t="s">
        <v>360</v>
      </c>
      <c r="G104" s="269"/>
      <c r="H104" s="241" t="s">
        <v>399</v>
      </c>
      <c r="I104" s="241" t="s">
        <v>362</v>
      </c>
      <c r="J104" s="241">
        <v>20</v>
      </c>
      <c r="K104" s="252"/>
    </row>
    <row r="105" spans="2:11" ht="15" customHeight="1" x14ac:dyDescent="0.3">
      <c r="B105" s="251"/>
      <c r="C105" s="241" t="s">
        <v>363</v>
      </c>
      <c r="D105" s="241"/>
      <c r="E105" s="241"/>
      <c r="F105" s="260" t="s">
        <v>360</v>
      </c>
      <c r="G105" s="241"/>
      <c r="H105" s="241" t="s">
        <v>399</v>
      </c>
      <c r="I105" s="241" t="s">
        <v>362</v>
      </c>
      <c r="J105" s="241">
        <v>120</v>
      </c>
      <c r="K105" s="252"/>
    </row>
    <row r="106" spans="2:11" ht="15" customHeight="1" x14ac:dyDescent="0.3">
      <c r="B106" s="261"/>
      <c r="C106" s="241" t="s">
        <v>365</v>
      </c>
      <c r="D106" s="241"/>
      <c r="E106" s="241"/>
      <c r="F106" s="260" t="s">
        <v>366</v>
      </c>
      <c r="G106" s="241"/>
      <c r="H106" s="241" t="s">
        <v>399</v>
      </c>
      <c r="I106" s="241" t="s">
        <v>362</v>
      </c>
      <c r="J106" s="241">
        <v>50</v>
      </c>
      <c r="K106" s="252"/>
    </row>
    <row r="107" spans="2:11" ht="15" customHeight="1" x14ac:dyDescent="0.3">
      <c r="B107" s="261"/>
      <c r="C107" s="241" t="s">
        <v>368</v>
      </c>
      <c r="D107" s="241"/>
      <c r="E107" s="241"/>
      <c r="F107" s="260" t="s">
        <v>360</v>
      </c>
      <c r="G107" s="241"/>
      <c r="H107" s="241" t="s">
        <v>399</v>
      </c>
      <c r="I107" s="241" t="s">
        <v>370</v>
      </c>
      <c r="J107" s="241"/>
      <c r="K107" s="252"/>
    </row>
    <row r="108" spans="2:11" ht="15" customHeight="1" x14ac:dyDescent="0.3">
      <c r="B108" s="261"/>
      <c r="C108" s="241" t="s">
        <v>379</v>
      </c>
      <c r="D108" s="241"/>
      <c r="E108" s="241"/>
      <c r="F108" s="260" t="s">
        <v>366</v>
      </c>
      <c r="G108" s="241"/>
      <c r="H108" s="241" t="s">
        <v>399</v>
      </c>
      <c r="I108" s="241" t="s">
        <v>362</v>
      </c>
      <c r="J108" s="241">
        <v>50</v>
      </c>
      <c r="K108" s="252"/>
    </row>
    <row r="109" spans="2:11" ht="15" customHeight="1" x14ac:dyDescent="0.3">
      <c r="B109" s="261"/>
      <c r="C109" s="241" t="s">
        <v>387</v>
      </c>
      <c r="D109" s="241"/>
      <c r="E109" s="241"/>
      <c r="F109" s="260" t="s">
        <v>366</v>
      </c>
      <c r="G109" s="241"/>
      <c r="H109" s="241" t="s">
        <v>399</v>
      </c>
      <c r="I109" s="241" t="s">
        <v>362</v>
      </c>
      <c r="J109" s="241">
        <v>50</v>
      </c>
      <c r="K109" s="252"/>
    </row>
    <row r="110" spans="2:11" ht="15" customHeight="1" x14ac:dyDescent="0.3">
      <c r="B110" s="261"/>
      <c r="C110" s="241" t="s">
        <v>385</v>
      </c>
      <c r="D110" s="241"/>
      <c r="E110" s="241"/>
      <c r="F110" s="260" t="s">
        <v>366</v>
      </c>
      <c r="G110" s="241"/>
      <c r="H110" s="241" t="s">
        <v>399</v>
      </c>
      <c r="I110" s="241" t="s">
        <v>362</v>
      </c>
      <c r="J110" s="241">
        <v>50</v>
      </c>
      <c r="K110" s="252"/>
    </row>
    <row r="111" spans="2:11" ht="15" customHeight="1" x14ac:dyDescent="0.3">
      <c r="B111" s="261"/>
      <c r="C111" s="241" t="s">
        <v>51</v>
      </c>
      <c r="D111" s="241"/>
      <c r="E111" s="241"/>
      <c r="F111" s="260" t="s">
        <v>360</v>
      </c>
      <c r="G111" s="241"/>
      <c r="H111" s="241" t="s">
        <v>400</v>
      </c>
      <c r="I111" s="241" t="s">
        <v>362</v>
      </c>
      <c r="J111" s="241">
        <v>20</v>
      </c>
      <c r="K111" s="252"/>
    </row>
    <row r="112" spans="2:11" ht="15" customHeight="1" x14ac:dyDescent="0.3">
      <c r="B112" s="261"/>
      <c r="C112" s="241" t="s">
        <v>401</v>
      </c>
      <c r="D112" s="241"/>
      <c r="E112" s="241"/>
      <c r="F112" s="260" t="s">
        <v>360</v>
      </c>
      <c r="G112" s="241"/>
      <c r="H112" s="241" t="s">
        <v>402</v>
      </c>
      <c r="I112" s="241" t="s">
        <v>362</v>
      </c>
      <c r="J112" s="241">
        <v>120</v>
      </c>
      <c r="K112" s="252"/>
    </row>
    <row r="113" spans="2:11" ht="15" customHeight="1" x14ac:dyDescent="0.3">
      <c r="B113" s="261"/>
      <c r="C113" s="241" t="s">
        <v>36</v>
      </c>
      <c r="D113" s="241"/>
      <c r="E113" s="241"/>
      <c r="F113" s="260" t="s">
        <v>360</v>
      </c>
      <c r="G113" s="241"/>
      <c r="H113" s="241" t="s">
        <v>403</v>
      </c>
      <c r="I113" s="241" t="s">
        <v>394</v>
      </c>
      <c r="J113" s="241"/>
      <c r="K113" s="252"/>
    </row>
    <row r="114" spans="2:11" ht="15" customHeight="1" x14ac:dyDescent="0.3">
      <c r="B114" s="261"/>
      <c r="C114" s="241" t="s">
        <v>46</v>
      </c>
      <c r="D114" s="241"/>
      <c r="E114" s="241"/>
      <c r="F114" s="260" t="s">
        <v>360</v>
      </c>
      <c r="G114" s="241"/>
      <c r="H114" s="241" t="s">
        <v>404</v>
      </c>
      <c r="I114" s="241" t="s">
        <v>394</v>
      </c>
      <c r="J114" s="241"/>
      <c r="K114" s="252"/>
    </row>
    <row r="115" spans="2:11" ht="15" customHeight="1" x14ac:dyDescent="0.3">
      <c r="B115" s="261"/>
      <c r="C115" s="241" t="s">
        <v>55</v>
      </c>
      <c r="D115" s="241"/>
      <c r="E115" s="241"/>
      <c r="F115" s="260" t="s">
        <v>360</v>
      </c>
      <c r="G115" s="241"/>
      <c r="H115" s="241" t="s">
        <v>405</v>
      </c>
      <c r="I115" s="241" t="s">
        <v>406</v>
      </c>
      <c r="J115" s="241"/>
      <c r="K115" s="252"/>
    </row>
    <row r="116" spans="2:11" ht="15" customHeight="1" x14ac:dyDescent="0.3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 x14ac:dyDescent="0.3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 x14ac:dyDescent="0.3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 x14ac:dyDescent="0.3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 x14ac:dyDescent="0.3">
      <c r="B120" s="276"/>
      <c r="C120" s="352" t="s">
        <v>407</v>
      </c>
      <c r="D120" s="352"/>
      <c r="E120" s="352"/>
      <c r="F120" s="352"/>
      <c r="G120" s="352"/>
      <c r="H120" s="352"/>
      <c r="I120" s="352"/>
      <c r="J120" s="352"/>
      <c r="K120" s="277"/>
    </row>
    <row r="121" spans="2:11" ht="17.25" customHeight="1" x14ac:dyDescent="0.3">
      <c r="B121" s="278"/>
      <c r="C121" s="253" t="s">
        <v>354</v>
      </c>
      <c r="D121" s="253"/>
      <c r="E121" s="253"/>
      <c r="F121" s="253" t="s">
        <v>355</v>
      </c>
      <c r="G121" s="254"/>
      <c r="H121" s="253" t="s">
        <v>111</v>
      </c>
      <c r="I121" s="253" t="s">
        <v>55</v>
      </c>
      <c r="J121" s="253" t="s">
        <v>356</v>
      </c>
      <c r="K121" s="279"/>
    </row>
    <row r="122" spans="2:11" ht="17.25" customHeight="1" x14ac:dyDescent="0.3">
      <c r="B122" s="278"/>
      <c r="C122" s="255" t="s">
        <v>357</v>
      </c>
      <c r="D122" s="255"/>
      <c r="E122" s="255"/>
      <c r="F122" s="256" t="s">
        <v>358</v>
      </c>
      <c r="G122" s="257"/>
      <c r="H122" s="255"/>
      <c r="I122" s="255"/>
      <c r="J122" s="255" t="s">
        <v>359</v>
      </c>
      <c r="K122" s="279"/>
    </row>
    <row r="123" spans="2:11" ht="5.25" customHeight="1" x14ac:dyDescent="0.3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 x14ac:dyDescent="0.3">
      <c r="B124" s="280"/>
      <c r="C124" s="241" t="s">
        <v>363</v>
      </c>
      <c r="D124" s="258"/>
      <c r="E124" s="258"/>
      <c r="F124" s="260" t="s">
        <v>360</v>
      </c>
      <c r="G124" s="241"/>
      <c r="H124" s="241" t="s">
        <v>399</v>
      </c>
      <c r="I124" s="241" t="s">
        <v>362</v>
      </c>
      <c r="J124" s="241">
        <v>120</v>
      </c>
      <c r="K124" s="282"/>
    </row>
    <row r="125" spans="2:11" ht="15" customHeight="1" x14ac:dyDescent="0.3">
      <c r="B125" s="280"/>
      <c r="C125" s="241" t="s">
        <v>408</v>
      </c>
      <c r="D125" s="241"/>
      <c r="E125" s="241"/>
      <c r="F125" s="260" t="s">
        <v>360</v>
      </c>
      <c r="G125" s="241"/>
      <c r="H125" s="241" t="s">
        <v>409</v>
      </c>
      <c r="I125" s="241" t="s">
        <v>362</v>
      </c>
      <c r="J125" s="241" t="s">
        <v>410</v>
      </c>
      <c r="K125" s="282"/>
    </row>
    <row r="126" spans="2:11" ht="15" customHeight="1" x14ac:dyDescent="0.3">
      <c r="B126" s="280"/>
      <c r="C126" s="241" t="s">
        <v>309</v>
      </c>
      <c r="D126" s="241"/>
      <c r="E126" s="241"/>
      <c r="F126" s="260" t="s">
        <v>360</v>
      </c>
      <c r="G126" s="241"/>
      <c r="H126" s="241" t="s">
        <v>411</v>
      </c>
      <c r="I126" s="241" t="s">
        <v>362</v>
      </c>
      <c r="J126" s="241" t="s">
        <v>410</v>
      </c>
      <c r="K126" s="282"/>
    </row>
    <row r="127" spans="2:11" ht="15" customHeight="1" x14ac:dyDescent="0.3">
      <c r="B127" s="280"/>
      <c r="C127" s="241" t="s">
        <v>371</v>
      </c>
      <c r="D127" s="241"/>
      <c r="E127" s="241"/>
      <c r="F127" s="260" t="s">
        <v>366</v>
      </c>
      <c r="G127" s="241"/>
      <c r="H127" s="241" t="s">
        <v>372</v>
      </c>
      <c r="I127" s="241" t="s">
        <v>362</v>
      </c>
      <c r="J127" s="241">
        <v>15</v>
      </c>
      <c r="K127" s="282"/>
    </row>
    <row r="128" spans="2:11" ht="15" customHeight="1" x14ac:dyDescent="0.3">
      <c r="B128" s="280"/>
      <c r="C128" s="262" t="s">
        <v>373</v>
      </c>
      <c r="D128" s="262"/>
      <c r="E128" s="262"/>
      <c r="F128" s="263" t="s">
        <v>366</v>
      </c>
      <c r="G128" s="262"/>
      <c r="H128" s="262" t="s">
        <v>374</v>
      </c>
      <c r="I128" s="262" t="s">
        <v>362</v>
      </c>
      <c r="J128" s="262">
        <v>15</v>
      </c>
      <c r="K128" s="282"/>
    </row>
    <row r="129" spans="2:11" ht="15" customHeight="1" x14ac:dyDescent="0.3">
      <c r="B129" s="280"/>
      <c r="C129" s="262" t="s">
        <v>375</v>
      </c>
      <c r="D129" s="262"/>
      <c r="E129" s="262"/>
      <c r="F129" s="263" t="s">
        <v>366</v>
      </c>
      <c r="G129" s="262"/>
      <c r="H129" s="262" t="s">
        <v>376</v>
      </c>
      <c r="I129" s="262" t="s">
        <v>362</v>
      </c>
      <c r="J129" s="262">
        <v>20</v>
      </c>
      <c r="K129" s="282"/>
    </row>
    <row r="130" spans="2:11" ht="15" customHeight="1" x14ac:dyDescent="0.3">
      <c r="B130" s="280"/>
      <c r="C130" s="262" t="s">
        <v>377</v>
      </c>
      <c r="D130" s="262"/>
      <c r="E130" s="262"/>
      <c r="F130" s="263" t="s">
        <v>366</v>
      </c>
      <c r="G130" s="262"/>
      <c r="H130" s="262" t="s">
        <v>378</v>
      </c>
      <c r="I130" s="262" t="s">
        <v>362</v>
      </c>
      <c r="J130" s="262">
        <v>20</v>
      </c>
      <c r="K130" s="282"/>
    </row>
    <row r="131" spans="2:11" ht="15" customHeight="1" x14ac:dyDescent="0.3">
      <c r="B131" s="280"/>
      <c r="C131" s="241" t="s">
        <v>365</v>
      </c>
      <c r="D131" s="241"/>
      <c r="E131" s="241"/>
      <c r="F131" s="260" t="s">
        <v>366</v>
      </c>
      <c r="G131" s="241"/>
      <c r="H131" s="241" t="s">
        <v>399</v>
      </c>
      <c r="I131" s="241" t="s">
        <v>362</v>
      </c>
      <c r="J131" s="241">
        <v>50</v>
      </c>
      <c r="K131" s="282"/>
    </row>
    <row r="132" spans="2:11" ht="15" customHeight="1" x14ac:dyDescent="0.3">
      <c r="B132" s="280"/>
      <c r="C132" s="241" t="s">
        <v>379</v>
      </c>
      <c r="D132" s="241"/>
      <c r="E132" s="241"/>
      <c r="F132" s="260" t="s">
        <v>366</v>
      </c>
      <c r="G132" s="241"/>
      <c r="H132" s="241" t="s">
        <v>399</v>
      </c>
      <c r="I132" s="241" t="s">
        <v>362</v>
      </c>
      <c r="J132" s="241">
        <v>50</v>
      </c>
      <c r="K132" s="282"/>
    </row>
    <row r="133" spans="2:11" ht="15" customHeight="1" x14ac:dyDescent="0.3">
      <c r="B133" s="280"/>
      <c r="C133" s="241" t="s">
        <v>385</v>
      </c>
      <c r="D133" s="241"/>
      <c r="E133" s="241"/>
      <c r="F133" s="260" t="s">
        <v>366</v>
      </c>
      <c r="G133" s="241"/>
      <c r="H133" s="241" t="s">
        <v>399</v>
      </c>
      <c r="I133" s="241" t="s">
        <v>362</v>
      </c>
      <c r="J133" s="241">
        <v>50</v>
      </c>
      <c r="K133" s="282"/>
    </row>
    <row r="134" spans="2:11" ht="15" customHeight="1" x14ac:dyDescent="0.3">
      <c r="B134" s="280"/>
      <c r="C134" s="241" t="s">
        <v>387</v>
      </c>
      <c r="D134" s="241"/>
      <c r="E134" s="241"/>
      <c r="F134" s="260" t="s">
        <v>366</v>
      </c>
      <c r="G134" s="241"/>
      <c r="H134" s="241" t="s">
        <v>399</v>
      </c>
      <c r="I134" s="241" t="s">
        <v>362</v>
      </c>
      <c r="J134" s="241">
        <v>50</v>
      </c>
      <c r="K134" s="282"/>
    </row>
    <row r="135" spans="2:11" ht="15" customHeight="1" x14ac:dyDescent="0.3">
      <c r="B135" s="280"/>
      <c r="C135" s="241" t="s">
        <v>116</v>
      </c>
      <c r="D135" s="241"/>
      <c r="E135" s="241"/>
      <c r="F135" s="260" t="s">
        <v>366</v>
      </c>
      <c r="G135" s="241"/>
      <c r="H135" s="241" t="s">
        <v>412</v>
      </c>
      <c r="I135" s="241" t="s">
        <v>362</v>
      </c>
      <c r="J135" s="241">
        <v>255</v>
      </c>
      <c r="K135" s="282"/>
    </row>
    <row r="136" spans="2:11" ht="15" customHeight="1" x14ac:dyDescent="0.3">
      <c r="B136" s="280"/>
      <c r="C136" s="241" t="s">
        <v>389</v>
      </c>
      <c r="D136" s="241"/>
      <c r="E136" s="241"/>
      <c r="F136" s="260" t="s">
        <v>360</v>
      </c>
      <c r="G136" s="241"/>
      <c r="H136" s="241" t="s">
        <v>413</v>
      </c>
      <c r="I136" s="241" t="s">
        <v>391</v>
      </c>
      <c r="J136" s="241"/>
      <c r="K136" s="282"/>
    </row>
    <row r="137" spans="2:11" ht="15" customHeight="1" x14ac:dyDescent="0.3">
      <c r="B137" s="280"/>
      <c r="C137" s="241" t="s">
        <v>392</v>
      </c>
      <c r="D137" s="241"/>
      <c r="E137" s="241"/>
      <c r="F137" s="260" t="s">
        <v>360</v>
      </c>
      <c r="G137" s="241"/>
      <c r="H137" s="241" t="s">
        <v>414</v>
      </c>
      <c r="I137" s="241" t="s">
        <v>394</v>
      </c>
      <c r="J137" s="241"/>
      <c r="K137" s="282"/>
    </row>
    <row r="138" spans="2:11" ht="15" customHeight="1" x14ac:dyDescent="0.3">
      <c r="B138" s="280"/>
      <c r="C138" s="241" t="s">
        <v>395</v>
      </c>
      <c r="D138" s="241"/>
      <c r="E138" s="241"/>
      <c r="F138" s="260" t="s">
        <v>360</v>
      </c>
      <c r="G138" s="241"/>
      <c r="H138" s="241" t="s">
        <v>395</v>
      </c>
      <c r="I138" s="241" t="s">
        <v>394</v>
      </c>
      <c r="J138" s="241"/>
      <c r="K138" s="282"/>
    </row>
    <row r="139" spans="2:11" ht="15" customHeight="1" x14ac:dyDescent="0.3">
      <c r="B139" s="280"/>
      <c r="C139" s="241" t="s">
        <v>36</v>
      </c>
      <c r="D139" s="241"/>
      <c r="E139" s="241"/>
      <c r="F139" s="260" t="s">
        <v>360</v>
      </c>
      <c r="G139" s="241"/>
      <c r="H139" s="241" t="s">
        <v>415</v>
      </c>
      <c r="I139" s="241" t="s">
        <v>394</v>
      </c>
      <c r="J139" s="241"/>
      <c r="K139" s="282"/>
    </row>
    <row r="140" spans="2:11" ht="15" customHeight="1" x14ac:dyDescent="0.3">
      <c r="B140" s="280"/>
      <c r="C140" s="241" t="s">
        <v>416</v>
      </c>
      <c r="D140" s="241"/>
      <c r="E140" s="241"/>
      <c r="F140" s="260" t="s">
        <v>360</v>
      </c>
      <c r="G140" s="241"/>
      <c r="H140" s="241" t="s">
        <v>417</v>
      </c>
      <c r="I140" s="241" t="s">
        <v>394</v>
      </c>
      <c r="J140" s="241"/>
      <c r="K140" s="282"/>
    </row>
    <row r="141" spans="2:11" ht="15" customHeight="1" x14ac:dyDescent="0.3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 x14ac:dyDescent="0.3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 x14ac:dyDescent="0.3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 x14ac:dyDescent="0.3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 x14ac:dyDescent="0.3">
      <c r="B145" s="251"/>
      <c r="C145" s="357" t="s">
        <v>418</v>
      </c>
      <c r="D145" s="357"/>
      <c r="E145" s="357"/>
      <c r="F145" s="357"/>
      <c r="G145" s="357"/>
      <c r="H145" s="357"/>
      <c r="I145" s="357"/>
      <c r="J145" s="357"/>
      <c r="K145" s="252"/>
    </row>
    <row r="146" spans="2:11" ht="17.25" customHeight="1" x14ac:dyDescent="0.3">
      <c r="B146" s="251"/>
      <c r="C146" s="253" t="s">
        <v>354</v>
      </c>
      <c r="D146" s="253"/>
      <c r="E146" s="253"/>
      <c r="F146" s="253" t="s">
        <v>355</v>
      </c>
      <c r="G146" s="254"/>
      <c r="H146" s="253" t="s">
        <v>111</v>
      </c>
      <c r="I146" s="253" t="s">
        <v>55</v>
      </c>
      <c r="J146" s="253" t="s">
        <v>356</v>
      </c>
      <c r="K146" s="252"/>
    </row>
    <row r="147" spans="2:11" ht="17.25" customHeight="1" x14ac:dyDescent="0.3">
      <c r="B147" s="251"/>
      <c r="C147" s="255" t="s">
        <v>357</v>
      </c>
      <c r="D147" s="255"/>
      <c r="E147" s="255"/>
      <c r="F147" s="256" t="s">
        <v>358</v>
      </c>
      <c r="G147" s="257"/>
      <c r="H147" s="255"/>
      <c r="I147" s="255"/>
      <c r="J147" s="255" t="s">
        <v>359</v>
      </c>
      <c r="K147" s="252"/>
    </row>
    <row r="148" spans="2:11" ht="5.25" customHeight="1" x14ac:dyDescent="0.3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 x14ac:dyDescent="0.3">
      <c r="B149" s="261"/>
      <c r="C149" s="286" t="s">
        <v>363</v>
      </c>
      <c r="D149" s="241"/>
      <c r="E149" s="241"/>
      <c r="F149" s="287" t="s">
        <v>360</v>
      </c>
      <c r="G149" s="241"/>
      <c r="H149" s="286" t="s">
        <v>399</v>
      </c>
      <c r="I149" s="286" t="s">
        <v>362</v>
      </c>
      <c r="J149" s="286">
        <v>120</v>
      </c>
      <c r="K149" s="282"/>
    </row>
    <row r="150" spans="2:11" ht="15" customHeight="1" x14ac:dyDescent="0.3">
      <c r="B150" s="261"/>
      <c r="C150" s="286" t="s">
        <v>408</v>
      </c>
      <c r="D150" s="241"/>
      <c r="E150" s="241"/>
      <c r="F150" s="287" t="s">
        <v>360</v>
      </c>
      <c r="G150" s="241"/>
      <c r="H150" s="286" t="s">
        <v>419</v>
      </c>
      <c r="I150" s="286" t="s">
        <v>362</v>
      </c>
      <c r="J150" s="286" t="s">
        <v>410</v>
      </c>
      <c r="K150" s="282"/>
    </row>
    <row r="151" spans="2:11" ht="15" customHeight="1" x14ac:dyDescent="0.3">
      <c r="B151" s="261"/>
      <c r="C151" s="286" t="s">
        <v>309</v>
      </c>
      <c r="D151" s="241"/>
      <c r="E151" s="241"/>
      <c r="F151" s="287" t="s">
        <v>360</v>
      </c>
      <c r="G151" s="241"/>
      <c r="H151" s="286" t="s">
        <v>420</v>
      </c>
      <c r="I151" s="286" t="s">
        <v>362</v>
      </c>
      <c r="J151" s="286" t="s">
        <v>410</v>
      </c>
      <c r="K151" s="282"/>
    </row>
    <row r="152" spans="2:11" ht="15" customHeight="1" x14ac:dyDescent="0.3">
      <c r="B152" s="261"/>
      <c r="C152" s="286" t="s">
        <v>365</v>
      </c>
      <c r="D152" s="241"/>
      <c r="E152" s="241"/>
      <c r="F152" s="287" t="s">
        <v>366</v>
      </c>
      <c r="G152" s="241"/>
      <c r="H152" s="286" t="s">
        <v>399</v>
      </c>
      <c r="I152" s="286" t="s">
        <v>362</v>
      </c>
      <c r="J152" s="286">
        <v>50</v>
      </c>
      <c r="K152" s="282"/>
    </row>
    <row r="153" spans="2:11" ht="15" customHeight="1" x14ac:dyDescent="0.3">
      <c r="B153" s="261"/>
      <c r="C153" s="286" t="s">
        <v>368</v>
      </c>
      <c r="D153" s="241"/>
      <c r="E153" s="241"/>
      <c r="F153" s="287" t="s">
        <v>360</v>
      </c>
      <c r="G153" s="241"/>
      <c r="H153" s="286" t="s">
        <v>399</v>
      </c>
      <c r="I153" s="286" t="s">
        <v>370</v>
      </c>
      <c r="J153" s="286"/>
      <c r="K153" s="282"/>
    </row>
    <row r="154" spans="2:11" ht="15" customHeight="1" x14ac:dyDescent="0.3">
      <c r="B154" s="261"/>
      <c r="C154" s="286" t="s">
        <v>379</v>
      </c>
      <c r="D154" s="241"/>
      <c r="E154" s="241"/>
      <c r="F154" s="287" t="s">
        <v>366</v>
      </c>
      <c r="G154" s="241"/>
      <c r="H154" s="286" t="s">
        <v>399</v>
      </c>
      <c r="I154" s="286" t="s">
        <v>362</v>
      </c>
      <c r="J154" s="286">
        <v>50</v>
      </c>
      <c r="K154" s="282"/>
    </row>
    <row r="155" spans="2:11" ht="15" customHeight="1" x14ac:dyDescent="0.3">
      <c r="B155" s="261"/>
      <c r="C155" s="286" t="s">
        <v>387</v>
      </c>
      <c r="D155" s="241"/>
      <c r="E155" s="241"/>
      <c r="F155" s="287" t="s">
        <v>366</v>
      </c>
      <c r="G155" s="241"/>
      <c r="H155" s="286" t="s">
        <v>399</v>
      </c>
      <c r="I155" s="286" t="s">
        <v>362</v>
      </c>
      <c r="J155" s="286">
        <v>50</v>
      </c>
      <c r="K155" s="282"/>
    </row>
    <row r="156" spans="2:11" ht="15" customHeight="1" x14ac:dyDescent="0.3">
      <c r="B156" s="261"/>
      <c r="C156" s="286" t="s">
        <v>385</v>
      </c>
      <c r="D156" s="241"/>
      <c r="E156" s="241"/>
      <c r="F156" s="287" t="s">
        <v>366</v>
      </c>
      <c r="G156" s="241"/>
      <c r="H156" s="286" t="s">
        <v>399</v>
      </c>
      <c r="I156" s="286" t="s">
        <v>362</v>
      </c>
      <c r="J156" s="286">
        <v>50</v>
      </c>
      <c r="K156" s="282"/>
    </row>
    <row r="157" spans="2:11" ht="15" customHeight="1" x14ac:dyDescent="0.3">
      <c r="B157" s="261"/>
      <c r="C157" s="286" t="s">
        <v>93</v>
      </c>
      <c r="D157" s="241"/>
      <c r="E157" s="241"/>
      <c r="F157" s="287" t="s">
        <v>360</v>
      </c>
      <c r="G157" s="241"/>
      <c r="H157" s="286" t="s">
        <v>421</v>
      </c>
      <c r="I157" s="286" t="s">
        <v>362</v>
      </c>
      <c r="J157" s="286" t="s">
        <v>422</v>
      </c>
      <c r="K157" s="282"/>
    </row>
    <row r="158" spans="2:11" ht="15" customHeight="1" x14ac:dyDescent="0.3">
      <c r="B158" s="261"/>
      <c r="C158" s="286" t="s">
        <v>423</v>
      </c>
      <c r="D158" s="241"/>
      <c r="E158" s="241"/>
      <c r="F158" s="287" t="s">
        <v>360</v>
      </c>
      <c r="G158" s="241"/>
      <c r="H158" s="286" t="s">
        <v>424</v>
      </c>
      <c r="I158" s="286" t="s">
        <v>394</v>
      </c>
      <c r="J158" s="286"/>
      <c r="K158" s="282"/>
    </row>
    <row r="159" spans="2:11" ht="15" customHeight="1" x14ac:dyDescent="0.3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 x14ac:dyDescent="0.3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 x14ac:dyDescent="0.3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 x14ac:dyDescent="0.3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 x14ac:dyDescent="0.3">
      <c r="B163" s="232"/>
      <c r="C163" s="352" t="s">
        <v>425</v>
      </c>
      <c r="D163" s="352"/>
      <c r="E163" s="352"/>
      <c r="F163" s="352"/>
      <c r="G163" s="352"/>
      <c r="H163" s="352"/>
      <c r="I163" s="352"/>
      <c r="J163" s="352"/>
      <c r="K163" s="233"/>
    </row>
    <row r="164" spans="2:11" ht="17.25" customHeight="1" x14ac:dyDescent="0.3">
      <c r="B164" s="232"/>
      <c r="C164" s="253" t="s">
        <v>354</v>
      </c>
      <c r="D164" s="253"/>
      <c r="E164" s="253"/>
      <c r="F164" s="253" t="s">
        <v>355</v>
      </c>
      <c r="G164" s="290"/>
      <c r="H164" s="291" t="s">
        <v>111</v>
      </c>
      <c r="I164" s="291" t="s">
        <v>55</v>
      </c>
      <c r="J164" s="253" t="s">
        <v>356</v>
      </c>
      <c r="K164" s="233"/>
    </row>
    <row r="165" spans="2:11" ht="17.25" customHeight="1" x14ac:dyDescent="0.3">
      <c r="B165" s="234"/>
      <c r="C165" s="255" t="s">
        <v>357</v>
      </c>
      <c r="D165" s="255"/>
      <c r="E165" s="255"/>
      <c r="F165" s="256" t="s">
        <v>358</v>
      </c>
      <c r="G165" s="292"/>
      <c r="H165" s="293"/>
      <c r="I165" s="293"/>
      <c r="J165" s="255" t="s">
        <v>359</v>
      </c>
      <c r="K165" s="235"/>
    </row>
    <row r="166" spans="2:11" ht="5.25" customHeight="1" x14ac:dyDescent="0.3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 x14ac:dyDescent="0.3">
      <c r="B167" s="261"/>
      <c r="C167" s="241" t="s">
        <v>363</v>
      </c>
      <c r="D167" s="241"/>
      <c r="E167" s="241"/>
      <c r="F167" s="260" t="s">
        <v>360</v>
      </c>
      <c r="G167" s="241"/>
      <c r="H167" s="241" t="s">
        <v>399</v>
      </c>
      <c r="I167" s="241" t="s">
        <v>362</v>
      </c>
      <c r="J167" s="241">
        <v>120</v>
      </c>
      <c r="K167" s="282"/>
    </row>
    <row r="168" spans="2:11" ht="15" customHeight="1" x14ac:dyDescent="0.3">
      <c r="B168" s="261"/>
      <c r="C168" s="241" t="s">
        <v>408</v>
      </c>
      <c r="D168" s="241"/>
      <c r="E168" s="241"/>
      <c r="F168" s="260" t="s">
        <v>360</v>
      </c>
      <c r="G168" s="241"/>
      <c r="H168" s="241" t="s">
        <v>409</v>
      </c>
      <c r="I168" s="241" t="s">
        <v>362</v>
      </c>
      <c r="J168" s="241" t="s">
        <v>410</v>
      </c>
      <c r="K168" s="282"/>
    </row>
    <row r="169" spans="2:11" ht="15" customHeight="1" x14ac:dyDescent="0.3">
      <c r="B169" s="261"/>
      <c r="C169" s="241" t="s">
        <v>309</v>
      </c>
      <c r="D169" s="241"/>
      <c r="E169" s="241"/>
      <c r="F169" s="260" t="s">
        <v>360</v>
      </c>
      <c r="G169" s="241"/>
      <c r="H169" s="241" t="s">
        <v>426</v>
      </c>
      <c r="I169" s="241" t="s">
        <v>362</v>
      </c>
      <c r="J169" s="241" t="s">
        <v>410</v>
      </c>
      <c r="K169" s="282"/>
    </row>
    <row r="170" spans="2:11" ht="15" customHeight="1" x14ac:dyDescent="0.3">
      <c r="B170" s="261"/>
      <c r="C170" s="241" t="s">
        <v>365</v>
      </c>
      <c r="D170" s="241"/>
      <c r="E170" s="241"/>
      <c r="F170" s="260" t="s">
        <v>366</v>
      </c>
      <c r="G170" s="241"/>
      <c r="H170" s="241" t="s">
        <v>426</v>
      </c>
      <c r="I170" s="241" t="s">
        <v>362</v>
      </c>
      <c r="J170" s="241">
        <v>50</v>
      </c>
      <c r="K170" s="282"/>
    </row>
    <row r="171" spans="2:11" ht="15" customHeight="1" x14ac:dyDescent="0.3">
      <c r="B171" s="261"/>
      <c r="C171" s="241" t="s">
        <v>368</v>
      </c>
      <c r="D171" s="241"/>
      <c r="E171" s="241"/>
      <c r="F171" s="260" t="s">
        <v>360</v>
      </c>
      <c r="G171" s="241"/>
      <c r="H171" s="241" t="s">
        <v>426</v>
      </c>
      <c r="I171" s="241" t="s">
        <v>370</v>
      </c>
      <c r="J171" s="241"/>
      <c r="K171" s="282"/>
    </row>
    <row r="172" spans="2:11" ht="15" customHeight="1" x14ac:dyDescent="0.3">
      <c r="B172" s="261"/>
      <c r="C172" s="241" t="s">
        <v>379</v>
      </c>
      <c r="D172" s="241"/>
      <c r="E172" s="241"/>
      <c r="F172" s="260" t="s">
        <v>366</v>
      </c>
      <c r="G172" s="241"/>
      <c r="H172" s="241" t="s">
        <v>426</v>
      </c>
      <c r="I172" s="241" t="s">
        <v>362</v>
      </c>
      <c r="J172" s="241">
        <v>50</v>
      </c>
      <c r="K172" s="282"/>
    </row>
    <row r="173" spans="2:11" ht="15" customHeight="1" x14ac:dyDescent="0.3">
      <c r="B173" s="261"/>
      <c r="C173" s="241" t="s">
        <v>387</v>
      </c>
      <c r="D173" s="241"/>
      <c r="E173" s="241"/>
      <c r="F173" s="260" t="s">
        <v>366</v>
      </c>
      <c r="G173" s="241"/>
      <c r="H173" s="241" t="s">
        <v>426</v>
      </c>
      <c r="I173" s="241" t="s">
        <v>362</v>
      </c>
      <c r="J173" s="241">
        <v>50</v>
      </c>
      <c r="K173" s="282"/>
    </row>
    <row r="174" spans="2:11" ht="15" customHeight="1" x14ac:dyDescent="0.3">
      <c r="B174" s="261"/>
      <c r="C174" s="241" t="s">
        <v>385</v>
      </c>
      <c r="D174" s="241"/>
      <c r="E174" s="241"/>
      <c r="F174" s="260" t="s">
        <v>366</v>
      </c>
      <c r="G174" s="241"/>
      <c r="H174" s="241" t="s">
        <v>426</v>
      </c>
      <c r="I174" s="241" t="s">
        <v>362</v>
      </c>
      <c r="J174" s="241">
        <v>50</v>
      </c>
      <c r="K174" s="282"/>
    </row>
    <row r="175" spans="2:11" ht="15" customHeight="1" x14ac:dyDescent="0.3">
      <c r="B175" s="261"/>
      <c r="C175" s="241" t="s">
        <v>110</v>
      </c>
      <c r="D175" s="241"/>
      <c r="E175" s="241"/>
      <c r="F175" s="260" t="s">
        <v>360</v>
      </c>
      <c r="G175" s="241"/>
      <c r="H175" s="241" t="s">
        <v>427</v>
      </c>
      <c r="I175" s="241" t="s">
        <v>428</v>
      </c>
      <c r="J175" s="241"/>
      <c r="K175" s="282"/>
    </row>
    <row r="176" spans="2:11" ht="15" customHeight="1" x14ac:dyDescent="0.3">
      <c r="B176" s="261"/>
      <c r="C176" s="241" t="s">
        <v>55</v>
      </c>
      <c r="D176" s="241"/>
      <c r="E176" s="241"/>
      <c r="F176" s="260" t="s">
        <v>360</v>
      </c>
      <c r="G176" s="241"/>
      <c r="H176" s="241" t="s">
        <v>429</v>
      </c>
      <c r="I176" s="241" t="s">
        <v>430</v>
      </c>
      <c r="J176" s="241">
        <v>1</v>
      </c>
      <c r="K176" s="282"/>
    </row>
    <row r="177" spans="2:11" ht="15" customHeight="1" x14ac:dyDescent="0.3">
      <c r="B177" s="261"/>
      <c r="C177" s="241" t="s">
        <v>51</v>
      </c>
      <c r="D177" s="241"/>
      <c r="E177" s="241"/>
      <c r="F177" s="260" t="s">
        <v>360</v>
      </c>
      <c r="G177" s="241"/>
      <c r="H177" s="241" t="s">
        <v>431</v>
      </c>
      <c r="I177" s="241" t="s">
        <v>362</v>
      </c>
      <c r="J177" s="241">
        <v>20</v>
      </c>
      <c r="K177" s="282"/>
    </row>
    <row r="178" spans="2:11" ht="15" customHeight="1" x14ac:dyDescent="0.3">
      <c r="B178" s="261"/>
      <c r="C178" s="241" t="s">
        <v>111</v>
      </c>
      <c r="D178" s="241"/>
      <c r="E178" s="241"/>
      <c r="F178" s="260" t="s">
        <v>360</v>
      </c>
      <c r="G178" s="241"/>
      <c r="H178" s="241" t="s">
        <v>432</v>
      </c>
      <c r="I178" s="241" t="s">
        <v>362</v>
      </c>
      <c r="J178" s="241">
        <v>255</v>
      </c>
      <c r="K178" s="282"/>
    </row>
    <row r="179" spans="2:11" ht="15" customHeight="1" x14ac:dyDescent="0.3">
      <c r="B179" s="261"/>
      <c r="C179" s="241" t="s">
        <v>112</v>
      </c>
      <c r="D179" s="241"/>
      <c r="E179" s="241"/>
      <c r="F179" s="260" t="s">
        <v>360</v>
      </c>
      <c r="G179" s="241"/>
      <c r="H179" s="241" t="s">
        <v>325</v>
      </c>
      <c r="I179" s="241" t="s">
        <v>362</v>
      </c>
      <c r="J179" s="241">
        <v>10</v>
      </c>
      <c r="K179" s="282"/>
    </row>
    <row r="180" spans="2:11" ht="15" customHeight="1" x14ac:dyDescent="0.3">
      <c r="B180" s="261"/>
      <c r="C180" s="241" t="s">
        <v>113</v>
      </c>
      <c r="D180" s="241"/>
      <c r="E180" s="241"/>
      <c r="F180" s="260" t="s">
        <v>360</v>
      </c>
      <c r="G180" s="241"/>
      <c r="H180" s="241" t="s">
        <v>433</v>
      </c>
      <c r="I180" s="241" t="s">
        <v>394</v>
      </c>
      <c r="J180" s="241"/>
      <c r="K180" s="282"/>
    </row>
    <row r="181" spans="2:11" ht="15" customHeight="1" x14ac:dyDescent="0.3">
      <c r="B181" s="261"/>
      <c r="C181" s="241" t="s">
        <v>434</v>
      </c>
      <c r="D181" s="241"/>
      <c r="E181" s="241"/>
      <c r="F181" s="260" t="s">
        <v>360</v>
      </c>
      <c r="G181" s="241"/>
      <c r="H181" s="241" t="s">
        <v>435</v>
      </c>
      <c r="I181" s="241" t="s">
        <v>394</v>
      </c>
      <c r="J181" s="241"/>
      <c r="K181" s="282"/>
    </row>
    <row r="182" spans="2:11" ht="15" customHeight="1" x14ac:dyDescent="0.3">
      <c r="B182" s="261"/>
      <c r="C182" s="241" t="s">
        <v>423</v>
      </c>
      <c r="D182" s="241"/>
      <c r="E182" s="241"/>
      <c r="F182" s="260" t="s">
        <v>360</v>
      </c>
      <c r="G182" s="241"/>
      <c r="H182" s="241" t="s">
        <v>436</v>
      </c>
      <c r="I182" s="241" t="s">
        <v>394</v>
      </c>
      <c r="J182" s="241"/>
      <c r="K182" s="282"/>
    </row>
    <row r="183" spans="2:11" ht="15" customHeight="1" x14ac:dyDescent="0.3">
      <c r="B183" s="261"/>
      <c r="C183" s="241" t="s">
        <v>115</v>
      </c>
      <c r="D183" s="241"/>
      <c r="E183" s="241"/>
      <c r="F183" s="260" t="s">
        <v>366</v>
      </c>
      <c r="G183" s="241"/>
      <c r="H183" s="241" t="s">
        <v>437</v>
      </c>
      <c r="I183" s="241" t="s">
        <v>362</v>
      </c>
      <c r="J183" s="241">
        <v>50</v>
      </c>
      <c r="K183" s="282"/>
    </row>
    <row r="184" spans="2:11" ht="15" customHeight="1" x14ac:dyDescent="0.3">
      <c r="B184" s="261"/>
      <c r="C184" s="241" t="s">
        <v>438</v>
      </c>
      <c r="D184" s="241"/>
      <c r="E184" s="241"/>
      <c r="F184" s="260" t="s">
        <v>366</v>
      </c>
      <c r="G184" s="241"/>
      <c r="H184" s="241" t="s">
        <v>439</v>
      </c>
      <c r="I184" s="241" t="s">
        <v>440</v>
      </c>
      <c r="J184" s="241"/>
      <c r="K184" s="282"/>
    </row>
    <row r="185" spans="2:11" ht="15" customHeight="1" x14ac:dyDescent="0.3">
      <c r="B185" s="261"/>
      <c r="C185" s="241" t="s">
        <v>441</v>
      </c>
      <c r="D185" s="241"/>
      <c r="E185" s="241"/>
      <c r="F185" s="260" t="s">
        <v>366</v>
      </c>
      <c r="G185" s="241"/>
      <c r="H185" s="241" t="s">
        <v>442</v>
      </c>
      <c r="I185" s="241" t="s">
        <v>440</v>
      </c>
      <c r="J185" s="241"/>
      <c r="K185" s="282"/>
    </row>
    <row r="186" spans="2:11" ht="15" customHeight="1" x14ac:dyDescent="0.3">
      <c r="B186" s="261"/>
      <c r="C186" s="241" t="s">
        <v>443</v>
      </c>
      <c r="D186" s="241"/>
      <c r="E186" s="241"/>
      <c r="F186" s="260" t="s">
        <v>366</v>
      </c>
      <c r="G186" s="241"/>
      <c r="H186" s="241" t="s">
        <v>444</v>
      </c>
      <c r="I186" s="241" t="s">
        <v>440</v>
      </c>
      <c r="J186" s="241"/>
      <c r="K186" s="282"/>
    </row>
    <row r="187" spans="2:11" ht="15" customHeight="1" x14ac:dyDescent="0.3">
      <c r="B187" s="261"/>
      <c r="C187" s="294" t="s">
        <v>445</v>
      </c>
      <c r="D187" s="241"/>
      <c r="E187" s="241"/>
      <c r="F187" s="260" t="s">
        <v>366</v>
      </c>
      <c r="G187" s="241"/>
      <c r="H187" s="241" t="s">
        <v>446</v>
      </c>
      <c r="I187" s="241" t="s">
        <v>447</v>
      </c>
      <c r="J187" s="295" t="s">
        <v>448</v>
      </c>
      <c r="K187" s="282"/>
    </row>
    <row r="188" spans="2:11" ht="15" customHeight="1" x14ac:dyDescent="0.3">
      <c r="B188" s="261"/>
      <c r="C188" s="246" t="s">
        <v>40</v>
      </c>
      <c r="D188" s="241"/>
      <c r="E188" s="241"/>
      <c r="F188" s="260" t="s">
        <v>360</v>
      </c>
      <c r="G188" s="241"/>
      <c r="H188" s="237" t="s">
        <v>449</v>
      </c>
      <c r="I188" s="241" t="s">
        <v>450</v>
      </c>
      <c r="J188" s="241"/>
      <c r="K188" s="282"/>
    </row>
    <row r="189" spans="2:11" ht="15" customHeight="1" x14ac:dyDescent="0.3">
      <c r="B189" s="261"/>
      <c r="C189" s="246" t="s">
        <v>451</v>
      </c>
      <c r="D189" s="241"/>
      <c r="E189" s="241"/>
      <c r="F189" s="260" t="s">
        <v>360</v>
      </c>
      <c r="G189" s="241"/>
      <c r="H189" s="241" t="s">
        <v>452</v>
      </c>
      <c r="I189" s="241" t="s">
        <v>394</v>
      </c>
      <c r="J189" s="241"/>
      <c r="K189" s="282"/>
    </row>
    <row r="190" spans="2:11" ht="15" customHeight="1" x14ac:dyDescent="0.3">
      <c r="B190" s="261"/>
      <c r="C190" s="246" t="s">
        <v>453</v>
      </c>
      <c r="D190" s="241"/>
      <c r="E190" s="241"/>
      <c r="F190" s="260" t="s">
        <v>360</v>
      </c>
      <c r="G190" s="241"/>
      <c r="H190" s="241" t="s">
        <v>454</v>
      </c>
      <c r="I190" s="241" t="s">
        <v>394</v>
      </c>
      <c r="J190" s="241"/>
      <c r="K190" s="282"/>
    </row>
    <row r="191" spans="2:11" ht="15" customHeight="1" x14ac:dyDescent="0.3">
      <c r="B191" s="261"/>
      <c r="C191" s="246" t="s">
        <v>455</v>
      </c>
      <c r="D191" s="241"/>
      <c r="E191" s="241"/>
      <c r="F191" s="260" t="s">
        <v>366</v>
      </c>
      <c r="G191" s="241"/>
      <c r="H191" s="241" t="s">
        <v>456</v>
      </c>
      <c r="I191" s="241" t="s">
        <v>394</v>
      </c>
      <c r="J191" s="241"/>
      <c r="K191" s="282"/>
    </row>
    <row r="192" spans="2:11" ht="15" customHeight="1" x14ac:dyDescent="0.3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 x14ac:dyDescent="0.3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 x14ac:dyDescent="0.3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 x14ac:dyDescent="0.3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 x14ac:dyDescent="0.3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 x14ac:dyDescent="0.3">
      <c r="B197" s="232"/>
      <c r="C197" s="352" t="s">
        <v>457</v>
      </c>
      <c r="D197" s="352"/>
      <c r="E197" s="352"/>
      <c r="F197" s="352"/>
      <c r="G197" s="352"/>
      <c r="H197" s="352"/>
      <c r="I197" s="352"/>
      <c r="J197" s="352"/>
      <c r="K197" s="233"/>
    </row>
    <row r="198" spans="2:11" ht="25.5" customHeight="1" x14ac:dyDescent="0.3">
      <c r="B198" s="232"/>
      <c r="C198" s="297" t="s">
        <v>458</v>
      </c>
      <c r="D198" s="297"/>
      <c r="E198" s="297"/>
      <c r="F198" s="297" t="s">
        <v>459</v>
      </c>
      <c r="G198" s="298"/>
      <c r="H198" s="358" t="s">
        <v>460</v>
      </c>
      <c r="I198" s="358"/>
      <c r="J198" s="358"/>
      <c r="K198" s="233"/>
    </row>
    <row r="199" spans="2:11" ht="5.25" customHeight="1" x14ac:dyDescent="0.3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 x14ac:dyDescent="0.3">
      <c r="B200" s="261"/>
      <c r="C200" s="241" t="s">
        <v>450</v>
      </c>
      <c r="D200" s="241"/>
      <c r="E200" s="241"/>
      <c r="F200" s="260" t="s">
        <v>41</v>
      </c>
      <c r="G200" s="241"/>
      <c r="H200" s="355" t="s">
        <v>461</v>
      </c>
      <c r="I200" s="355"/>
      <c r="J200" s="355"/>
      <c r="K200" s="282"/>
    </row>
    <row r="201" spans="2:11" ht="15" customHeight="1" x14ac:dyDescent="0.3">
      <c r="B201" s="261"/>
      <c r="C201" s="267"/>
      <c r="D201" s="241"/>
      <c r="E201" s="241"/>
      <c r="F201" s="260" t="s">
        <v>42</v>
      </c>
      <c r="G201" s="241"/>
      <c r="H201" s="355" t="s">
        <v>462</v>
      </c>
      <c r="I201" s="355"/>
      <c r="J201" s="355"/>
      <c r="K201" s="282"/>
    </row>
    <row r="202" spans="2:11" ht="15" customHeight="1" x14ac:dyDescent="0.3">
      <c r="B202" s="261"/>
      <c r="C202" s="267"/>
      <c r="D202" s="241"/>
      <c r="E202" s="241"/>
      <c r="F202" s="260" t="s">
        <v>45</v>
      </c>
      <c r="G202" s="241"/>
      <c r="H202" s="355" t="s">
        <v>463</v>
      </c>
      <c r="I202" s="355"/>
      <c r="J202" s="355"/>
      <c r="K202" s="282"/>
    </row>
    <row r="203" spans="2:11" ht="15" customHeight="1" x14ac:dyDescent="0.3">
      <c r="B203" s="261"/>
      <c r="C203" s="241"/>
      <c r="D203" s="241"/>
      <c r="E203" s="241"/>
      <c r="F203" s="260" t="s">
        <v>43</v>
      </c>
      <c r="G203" s="241"/>
      <c r="H203" s="355" t="s">
        <v>464</v>
      </c>
      <c r="I203" s="355"/>
      <c r="J203" s="355"/>
      <c r="K203" s="282"/>
    </row>
    <row r="204" spans="2:11" ht="15" customHeight="1" x14ac:dyDescent="0.3">
      <c r="B204" s="261"/>
      <c r="C204" s="241"/>
      <c r="D204" s="241"/>
      <c r="E204" s="241"/>
      <c r="F204" s="260" t="s">
        <v>44</v>
      </c>
      <c r="G204" s="241"/>
      <c r="H204" s="355" t="s">
        <v>465</v>
      </c>
      <c r="I204" s="355"/>
      <c r="J204" s="355"/>
      <c r="K204" s="282"/>
    </row>
    <row r="205" spans="2:11" ht="15" customHeight="1" x14ac:dyDescent="0.3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 x14ac:dyDescent="0.3">
      <c r="B206" s="261"/>
      <c r="C206" s="241" t="s">
        <v>406</v>
      </c>
      <c r="D206" s="241"/>
      <c r="E206" s="241"/>
      <c r="F206" s="260" t="s">
        <v>77</v>
      </c>
      <c r="G206" s="241"/>
      <c r="H206" s="355" t="s">
        <v>466</v>
      </c>
      <c r="I206" s="355"/>
      <c r="J206" s="355"/>
      <c r="K206" s="282"/>
    </row>
    <row r="207" spans="2:11" ht="15" customHeight="1" x14ac:dyDescent="0.3">
      <c r="B207" s="261"/>
      <c r="C207" s="267"/>
      <c r="D207" s="241"/>
      <c r="E207" s="241"/>
      <c r="F207" s="260" t="s">
        <v>303</v>
      </c>
      <c r="G207" s="241"/>
      <c r="H207" s="355" t="s">
        <v>304</v>
      </c>
      <c r="I207" s="355"/>
      <c r="J207" s="355"/>
      <c r="K207" s="282"/>
    </row>
    <row r="208" spans="2:11" ht="15" customHeight="1" x14ac:dyDescent="0.3">
      <c r="B208" s="261"/>
      <c r="C208" s="241"/>
      <c r="D208" s="241"/>
      <c r="E208" s="241"/>
      <c r="F208" s="260" t="s">
        <v>301</v>
      </c>
      <c r="G208" s="241"/>
      <c r="H208" s="355" t="s">
        <v>467</v>
      </c>
      <c r="I208" s="355"/>
      <c r="J208" s="355"/>
      <c r="K208" s="282"/>
    </row>
    <row r="209" spans="2:11" ht="15" customHeight="1" x14ac:dyDescent="0.3">
      <c r="B209" s="299"/>
      <c r="C209" s="267"/>
      <c r="D209" s="267"/>
      <c r="E209" s="267"/>
      <c r="F209" s="260" t="s">
        <v>305</v>
      </c>
      <c r="G209" s="246"/>
      <c r="H209" s="359" t="s">
        <v>306</v>
      </c>
      <c r="I209" s="359"/>
      <c r="J209" s="359"/>
      <c r="K209" s="300"/>
    </row>
    <row r="210" spans="2:11" ht="15" customHeight="1" x14ac:dyDescent="0.3">
      <c r="B210" s="299"/>
      <c r="C210" s="267"/>
      <c r="D210" s="267"/>
      <c r="E210" s="267"/>
      <c r="F210" s="260" t="s">
        <v>307</v>
      </c>
      <c r="G210" s="246"/>
      <c r="H210" s="359" t="s">
        <v>468</v>
      </c>
      <c r="I210" s="359"/>
      <c r="J210" s="359"/>
      <c r="K210" s="300"/>
    </row>
    <row r="211" spans="2:11" ht="15" customHeight="1" x14ac:dyDescent="0.3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 x14ac:dyDescent="0.3">
      <c r="B212" s="299"/>
      <c r="C212" s="241" t="s">
        <v>430</v>
      </c>
      <c r="D212" s="267"/>
      <c r="E212" s="267"/>
      <c r="F212" s="260">
        <v>1</v>
      </c>
      <c r="G212" s="246"/>
      <c r="H212" s="359" t="s">
        <v>469</v>
      </c>
      <c r="I212" s="359"/>
      <c r="J212" s="359"/>
      <c r="K212" s="300"/>
    </row>
    <row r="213" spans="2:11" ht="15" customHeight="1" x14ac:dyDescent="0.3">
      <c r="B213" s="299"/>
      <c r="C213" s="267"/>
      <c r="D213" s="267"/>
      <c r="E213" s="267"/>
      <c r="F213" s="260">
        <v>2</v>
      </c>
      <c r="G213" s="246"/>
      <c r="H213" s="359" t="s">
        <v>470</v>
      </c>
      <c r="I213" s="359"/>
      <c r="J213" s="359"/>
      <c r="K213" s="300"/>
    </row>
    <row r="214" spans="2:11" ht="15" customHeight="1" x14ac:dyDescent="0.3">
      <c r="B214" s="299"/>
      <c r="C214" s="267"/>
      <c r="D214" s="267"/>
      <c r="E214" s="267"/>
      <c r="F214" s="260">
        <v>3</v>
      </c>
      <c r="G214" s="246"/>
      <c r="H214" s="359" t="s">
        <v>471</v>
      </c>
      <c r="I214" s="359"/>
      <c r="J214" s="359"/>
      <c r="K214" s="300"/>
    </row>
    <row r="215" spans="2:11" ht="15" customHeight="1" x14ac:dyDescent="0.3">
      <c r="B215" s="299"/>
      <c r="C215" s="267"/>
      <c r="D215" s="267"/>
      <c r="E215" s="267"/>
      <c r="F215" s="260">
        <v>4</v>
      </c>
      <c r="G215" s="246"/>
      <c r="H215" s="359" t="s">
        <v>472</v>
      </c>
      <c r="I215" s="359"/>
      <c r="J215" s="359"/>
      <c r="K215" s="300"/>
    </row>
    <row r="216" spans="2:11" ht="12.75" customHeight="1" x14ac:dyDescent="0.3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objekt 01 - Východní část</vt:lpstr>
      <vt:lpstr>objekt 02 - Západní část</vt:lpstr>
      <vt:lpstr>Pokyny pro vyplnění</vt:lpstr>
      <vt:lpstr>'objekt 01 - Východní část'!Názvy_tisku</vt:lpstr>
      <vt:lpstr>'objekt 02 - Západní část'!Názvy_tisku</vt:lpstr>
      <vt:lpstr>'Rekapitulace stavby'!Názvy_tisku</vt:lpstr>
      <vt:lpstr>'objekt 01 - Východní část'!Oblast_tisku</vt:lpstr>
      <vt:lpstr>'objekt 02 - Západní část'!Oblast_tisku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Duben Jan</dc:creator>
  <cp:lastModifiedBy>Jaroslav Hauzírek</cp:lastModifiedBy>
  <dcterms:created xsi:type="dcterms:W3CDTF">2017-06-20T08:34:57Z</dcterms:created>
  <dcterms:modified xsi:type="dcterms:W3CDTF">2018-05-02T12:07:35Z</dcterms:modified>
</cp:coreProperties>
</file>