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0.01" sheetId="2" r:id="rId2"/>
    <sheet name="SO 101" sheetId="3" r:id="rId3"/>
    <sheet name="SO 400.01" sheetId="4" r:id="rId4"/>
  </sheets>
  <definedNames/>
  <calcPr fullCalcOnLoad="1"/>
</workbook>
</file>

<file path=xl/sharedStrings.xml><?xml version="1.0" encoding="utf-8"?>
<sst xmlns="http://schemas.openxmlformats.org/spreadsheetml/2006/main" count="1812" uniqueCount="516">
  <si>
    <t>Soupis objektů s DPH</t>
  </si>
  <si>
    <t>Stavba: 2018-002 - PD NA VÝSTAVBU CHODNÍKU MEZI UL. 2. POLSKÉ ARMÁDY X OBLOUKOVÁ</t>
  </si>
  <si>
    <t xml:space="preserve">Varianta: 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</si>
  <si>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</si>
  <si>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</si>
  <si>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</si>
  <si>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</si>
  <si>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</si>
  <si>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</si>
  <si>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</si>
  <si>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</si>
  <si>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</si>
  <si>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</si>
  <si>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</si>
  <si>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2018-002</t>
  </si>
  <si>
    <t>PD NA VÝSTAVBU CHODNÍKU MEZI UL. 2. POLSKÉ ARMÁDY X OBLOUKOVÁ</t>
  </si>
  <si>
    <t>O</t>
  </si>
  <si>
    <t>Rozpočet:</t>
  </si>
  <si>
    <t>0,00</t>
  </si>
  <si>
    <t>15,00</t>
  </si>
  <si>
    <t>21,00</t>
  </si>
  <si>
    <t>3</t>
  </si>
  <si>
    <t>2</t>
  </si>
  <si>
    <t>SO 100.01</t>
  </si>
  <si>
    <t>ZPEVNĚNÉ PLOCHY 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</si>
  <si>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</si>
  <si>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</si>
  <si>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</si>
  <si>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</si>
  <si>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</si>
  <si>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</si>
  <si>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</si>
  <si>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</si>
  <si>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</si>
  <si>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</si>
  <si>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</si>
  <si>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</si>
  <si>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</si>
  <si>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</si>
  <si>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</si>
  <si>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</si>
  <si>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</si>
  <si>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</si>
  <si>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</si>
  <si>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</si>
  <si>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</si>
  <si>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</si>
  <si>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</si>
  <si>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</si>
  <si>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</si>
  <si>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VV</t>
  </si>
  <si>
    <t>z pol. č. 113136: 5,735m3*2,2t/m3=12,6170 [A]t 
z pol. č. 113326: 7,801m3*2,2t/m3=17,1622 [B]t 
z pol. č. 11372: 0,358m3*2,2t/m3=0,7876 [C]t 
Celkem: A+B+C=30,5668 [D]t</t>
  </si>
  <si>
    <t>TS</t>
  </si>
  <si>
    <t>zahrnuje veškeré poplatky provozovateli skládky související s uložením odpadu na skládce.</t>
  </si>
  <si>
    <t>02720</t>
  </si>
  <si>
    <t>POMOC PRÁCE ZŘÍZ NEBO ZAJIŠŤ REGULACI A OCHRANU DOPRAVY</t>
  </si>
  <si>
    <t>KČ</t>
  </si>
  <si>
    <t>DOPRAVNĚ INŽENÝRSKÁ OPATŘENÍ VČETNĚ OZNAČENÍ STAVBY, VČETNĚ NÁJMU A ÚDRŽBY ZNAČEK A ZAŘÍZENÍ PO CELOU DOBU VÝSTAVBY</t>
  </si>
  <si>
    <t>zahrnuje veškeré náklady spojené s objednatelem požadovanými zařízeními</t>
  </si>
  <si>
    <t>02811</t>
  </si>
  <si>
    <t>PRŮZKUMNÉ PRÁCE GEOTECHNICKÉ NA POVRCHU</t>
  </si>
  <si>
    <t>ZKOUŠKY NA OVĚŘENÍ POŽADOVANÉHO MIN. MODULU PŘETVÁRNOSTI ZEMNÍ PLÁNĚ - 2 KS CELKEM</t>
  </si>
  <si>
    <t>zahrnuje veškeré náklady spojené s objednatelem požadovanými pracemi</t>
  </si>
  <si>
    <t>02911.a</t>
  </si>
  <si>
    <t>OSTATNÍ POŽADAVKY - GEODETICKÉ ZAMĚŘENÍ</t>
  </si>
  <si>
    <t>GEODETICKÉ PRÁCE BĚHEM VÝSTAVBY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</si>
  <si>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</si>
  <si>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</si>
  <si>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</si>
  <si>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</si>
  <si>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</si>
  <si>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</si>
  <si>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7</t>
  </si>
  <si>
    <t>02945</t>
  </si>
  <si>
    <t>OSTAT POŽADAVKY - GEOMETRICKÝ PLÁN</t>
  </si>
  <si>
    <t>GEOMETRICKÝ PLÁN SKUTEČNÉHO PROVEDENÍ STAVBY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</si>
  <si>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</si>
  <si>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8</t>
  </si>
  <si>
    <t>02990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</si>
  <si>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</si>
  <si>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</si>
  <si>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</si>
  <si>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</si>
  <si>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KPL</t>
  </si>
  <si>
    <t>zahrnuje objednatelem povolené náklady na pořízení (event. pronájem), provozování, udržování a likvidaci zhotovitelova zařízení</t>
  </si>
  <si>
    <t>Zemní práce</t>
  </si>
  <si>
    <t>113136</t>
  </si>
  <si>
    <t>ODSTRANĚNÍ KRYTU ZPEVNĚNÝCH PLOCH S ASFALT POJIVEM, ODVOZ DO 12KM</t>
  </si>
  <si>
    <t>M3</t>
  </si>
  <si>
    <t>VČETNĚ ODVOZU A ULOŽENÍ NA SKLÁDKU, POPLATEK ZA SKLÁDKU UVEDEN V POLOŽCE 014102.b</t>
  </si>
  <si>
    <t>digitálně odměřeno ze situace 
skladba 1: 7,16m2*0,1m=0,7160 [A]m3 
chodníky: 50,19m2*0,1m=5,0190 [B]m3 
Celkem: A+B=5,7350 [C]m3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</si>
  <si>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</si>
  <si>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</si>
  <si>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113326</t>
  </si>
  <si>
    <t>ODSTRAN PODKL ZPEVNĚNÝCH PLOCH Z KAMENIVA NESTMEL, ODVOZ DO 12KM</t>
  </si>
  <si>
    <t>VČETNĚ ODVOZU A ULOŽENÍ NA SKLÁDKU, POPLATEK ZA SKLÁDKU UVEDEN V POLOŽCE 014102.a</t>
  </si>
  <si>
    <t>digitálně odměřeno ze situace 
v tl. 200 mm 
skladba 1: 7,16m2*0,2m=1,4320 [A]m3 
v tl. 300 mm 
skladba 1: 7,16m2*0,3m=2,1480 [B]m3 
skladba 2: (13,6m2+0,47m2)*0,3m=4,2210 [C]m3 
Celkem: A+B+C=7,8010 [D]m3</t>
  </si>
  <si>
    <t>12</t>
  </si>
  <si>
    <t>11351</t>
  </si>
  <si>
    <t>ODSTRANĚNÍ ZÁHONOVÝCH OBRUBNÍKŮ</t>
  </si>
  <si>
    <t>M</t>
  </si>
  <si>
    <t>PONECHÁNO PRO ZPĚTNÉ POUŽITÍ</t>
  </si>
  <si>
    <t>digitálně odměřeno ze situace 
3,9m=3,9000 [A]m</t>
  </si>
  <si>
    <t>13</t>
  </si>
  <si>
    <t>11352</t>
  </si>
  <si>
    <t>ODSTRANĚNÍ CHODNÍKOVÝCH A SILNIČNÍCH OBRUBNÍKŮ BETONOVÝCH</t>
  </si>
  <si>
    <t>digitálně odměřeno ze situace 
12,0m=12,0000 [A]m</t>
  </si>
  <si>
    <t>14</t>
  </si>
  <si>
    <t>11372</t>
  </si>
  <si>
    <t>FRÉZOVÁNÍ ZPEVNĚNÝCH PLOCH ASFALTOVÝCH</t>
  </si>
  <si>
    <t>V TL. 50 MM, VČETNĚ ODVOZU A ULOŽENÍ NA SKLÁDKU, POPLATEK ZA SKLÁDKU UVEDEN V POLOŽCE 014102.a</t>
  </si>
  <si>
    <t>7,16m2*0,05m=0,3580 [A]m3</t>
  </si>
  <si>
    <t>15</t>
  </si>
  <si>
    <t>12110</t>
  </si>
  <si>
    <t>SEJMUTÍ ORNICE NEBO LESNÍ PŮDY</t>
  </si>
  <si>
    <t>V TL. 200 MM, BUDE POUŽITO NA STAVBĚ PRO ZPĚTNÉ OHUMUSOVÁNÍ</t>
  </si>
  <si>
    <t>digitálně odměřeno ze situace 
(16,93m2+8,14m2)*0,2=5,0140 [A]m3</t>
  </si>
  <si>
    <t>položka zahrnuje sejmutí ornice bez ohledu na tloušťku vrstvy a její vodorovnou dopravu 
nezahrnuje uložení na trvalou skládku</t>
  </si>
  <si>
    <t>16</t>
  </si>
  <si>
    <t>18110</t>
  </si>
  <si>
    <t>ÚPRAVA PLÁNĚ SE ZHUTNĚNÍM V HORNINĚ TŘ. I</t>
  </si>
  <si>
    <t>M2</t>
  </si>
  <si>
    <t>digitálně odměřeno ze situace 
skladba 1: 7,16m2=7,1600 [A]m2 
chodník (předláždění): 4,85m2+4,16m2=9,0100 [B]m2 
skladba 2: 27,32m2+13,6m2+0,47m2=41,3900 [C]m2 
chodník ( hmatná dlažba): 10,27m2=10,2700 [D]m2 
Celkem: A+B+C+D=67,8300 [E]m2</t>
  </si>
  <si>
    <t>položka zahrnuje úpravu pláně včetně vyrovnání výškových rozdílů. Míru zhutnění určuje projekt.</t>
  </si>
  <si>
    <t>17</t>
  </si>
  <si>
    <t>18230</t>
  </si>
  <si>
    <t>ROZPROSTŘENÍ ORNICE V ROVINĚ</t>
  </si>
  <si>
    <t>V TL. 200 MM, MATERIÁL ZE STAVBY</t>
  </si>
  <si>
    <t>24,62m2*0,2m=4,9240 [A]m3</t>
  </si>
  <si>
    <t>položka zahrnuje: 
nutné přemístění ornice z dočasných skládek vzdálených do 50m 
rozprostření ornice v předepsané tloušťce v rovině a ve svahu do 1:5</t>
  </si>
  <si>
    <t>18</t>
  </si>
  <si>
    <t>18241</t>
  </si>
  <si>
    <t>ZALOŽENÍ TRÁVNÍKU RUČNÍM VÝSEVEM</t>
  </si>
  <si>
    <t>24,62m2=24,6200 [A]m2</t>
  </si>
  <si>
    <t>Zahrnuje dodání předepsané travní směsi, její výsev na ornici, zalévání, první pokosení, to vše bez ohledu na sklon terénu</t>
  </si>
  <si>
    <t>Základy</t>
  </si>
  <si>
    <t>19</t>
  </si>
  <si>
    <t>21361</t>
  </si>
  <si>
    <t>DRENÁŽNÍ VRSTVY Z GEOTEXTILIE</t>
  </si>
  <si>
    <t>FILTRAČNÍ A SEPARAČNÍ GEOTEXTLILIE 400 G/M2</t>
  </si>
  <si>
    <t>digitálně odměřeno ze situace 
skladba 1: 7,16m2=7,1600 [A]m2 
skladba 2: 13,6m2+0,47m2=14,0700 [B]m2 
skladba 2 (napojení): 27,32m2=27,3200 [C]m2 
Celkem: A+B+C=48,5500 [D]m2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</si>
  <si>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</si>
  <si>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Komunikace</t>
  </si>
  <si>
    <t>20</t>
  </si>
  <si>
    <t>567104</t>
  </si>
  <si>
    <t>VRSTVY PRO OBNOVU A OPRAVY Z KAMENIVA ZPEV CEMENTEM</t>
  </si>
  <si>
    <t>SC 8/10 TL. 100 MM</t>
  </si>
  <si>
    <t>v tl. 150 mm 
skladba 1: 7,16m2*0,15m=1,0740 [A]m3 
v tl. 100 mm 
skladba 2: (13,6m2+0,47m2)*0,1m=1,4070 [B]m3 
skladba 2 (napojení): 27,32m2*0,1m=2,7320 [C]m3 
Celkem: A+B+C=5,2130 [D]m3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</si>
  <si>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</si>
  <si>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21</t>
  </si>
  <si>
    <t>567303</t>
  </si>
  <si>
    <t>VRSTVY PRO OBNOVU A OPRAVY ZE ŠTĚRKODRTI</t>
  </si>
  <si>
    <t>v tl. 200 mm 
skladba 1: 7,16m2*0,2m=1,4320 [A]m3 
v tl. 100 mm 
skladba 2: (13,6m2+0,47m2)*0,1m=1,4070 [B]m3 
skladba 2 (napojení): 27,32m2*0,1m=2,7320 [C]m3 
Celkem: A+B+C=5,5710 [D]m3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</si>
  <si>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</si>
  <si>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22</t>
  </si>
  <si>
    <t>57621</t>
  </si>
  <si>
    <t>POSYP KAMENIVEM DRCENÝM 5KG/M2</t>
  </si>
  <si>
    <t>4KG/M2</t>
  </si>
  <si>
    <t>dle pol. č. 5774LB: 41,39m2=41,3900 [A]m2</t>
  </si>
  <si>
    <t>- dodání kameniva předepsané kvality a zrnitosti 
- posyp předepsaným množstvím</t>
  </si>
  <si>
    <t>23</t>
  </si>
  <si>
    <t>577212</t>
  </si>
  <si>
    <t>VRSTVY PRO OBNOVU, OPRAVY - SPOJ POSTŘIK DO 0,5KG/M2</t>
  </si>
  <si>
    <t>PS-C 0,3 KG/M2</t>
  </si>
  <si>
    <t>skladba 1: 7,16m2*2vrstvy=14,3200 [A]m2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</si>
  <si>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</si>
  <si>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24</t>
  </si>
  <si>
    <t>577221</t>
  </si>
  <si>
    <t>VRSTVY PRO OBNOVU, OPRAVY - INFILTRAČ POSTŘIK DO 1,0KG/M2</t>
  </si>
  <si>
    <t>PI-C 1,0 KG/M2</t>
  </si>
  <si>
    <t>skladba 1: 7,16m2=7,1600 [A]m2</t>
  </si>
  <si>
    <t>25</t>
  </si>
  <si>
    <t>5774AE</t>
  </si>
  <si>
    <t>VRSTVY PRO OBNOVU A OPRAVY Z ASF BETONU ACO 11+, 11S</t>
  </si>
  <si>
    <t>ACO 11S, TL. 40 MM</t>
  </si>
  <si>
    <t>skladba 1: 7,16m2*0,04m=0,2864 [A]m3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</si>
  <si>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</si>
  <si>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26</t>
  </si>
  <si>
    <t>5774CG</t>
  </si>
  <si>
    <t>VRSTVY PRO OBNOVU A OPRAVY Z ASF BETONU ACL 16S, 16+</t>
  </si>
  <si>
    <t>ACL 16S, TL. 60 MM</t>
  </si>
  <si>
    <t>skladba 1: 7,16m2*0,06m=0,4296 [A]m3</t>
  </si>
  <si>
    <t>27</t>
  </si>
  <si>
    <t>5774EI</t>
  </si>
  <si>
    <t>VRSTVY PRO OBNOVU A OPRAVY Z ASF BETONU ACP 22+, 22S</t>
  </si>
  <si>
    <t>ACP 22S, TL. 60 MM</t>
  </si>
  <si>
    <t>28</t>
  </si>
  <si>
    <t>5774LB</t>
  </si>
  <si>
    <t>VRSTVY PRO OBNOVU A OPRAVY Z LITÉHO ASFALTU MA 8</t>
  </si>
  <si>
    <t>MA 8, TL. 30 MM</t>
  </si>
  <si>
    <t>skladba 2: (13,6m2+0,47m2)*0,03m=0,4221 [A]m3 
skladba 2 (napojení): 27,32m2*0,03m=0,8196 [B]m3 
Celkem: A+B=1,2417 [C]m3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</si>
  <si>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 nezahrnuje očištění podkladu po veřejném provozu</t>
  </si>
  <si>
    <t>29</t>
  </si>
  <si>
    <t>58261A</t>
  </si>
  <si>
    <t>KRYTY Z BETON DLAŽDIC SE ZÁMKEM BAREV RELIÉF TL 60MM DO LOŽE Z KAM</t>
  </si>
  <si>
    <t>VČETNĚ ŠTĚRKOPÍSKOVÉHO LOŽE TL. 30 MM, FR. 2-8 MM</t>
  </si>
  <si>
    <t>digitálně odměřeno ze situace 
chodník (doplnění hmatné dlažby): 10,27m2=10,2700 [A]m2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</si>
  <si>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</si>
  <si>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30</t>
  </si>
  <si>
    <t>587206</t>
  </si>
  <si>
    <t>PŘEDLÁŽDĚNÍ KRYTU Z BETONOVÝCH DLAŽDIC SE ZÁMKEM</t>
  </si>
  <si>
    <t>digitálně odměřeno ze situace 
chodník (předláždění): 4,85m2=4,8500 [A]m2 
chodník ( hmatná dlažba): 4,16m2=4,1600 [B]m2 
Celkem: A+B=9,0100 [C]m2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</si>
  <si>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</si>
  <si>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Ostatní konstrukce a práce</t>
  </si>
  <si>
    <t>31</t>
  </si>
  <si>
    <t>914122</t>
  </si>
  <si>
    <t>DOPRAVNÍ ZNAČKY ZÁKLADNÍ VELIKOSTI OCELOVÉ FÓLIE TŘ 1 - MONTÁŽ S PŘEMÍSTĚNÍM</t>
  </si>
  <si>
    <t>KUS</t>
  </si>
  <si>
    <t>PŘESUN PŮVODNÍ DZ</t>
  </si>
  <si>
    <t>IP6: 1ks=1,0000 [A]ks</t>
  </si>
  <si>
    <t>položka zahrnuje: 
- dopravu demontované značky z dočasné skládky 
- osazení a montáž značky na místě určeném projektem 
- nutnou opravu poškozených částí 
nezahrnuje dodávku značky</t>
  </si>
  <si>
    <t>32</t>
  </si>
  <si>
    <t>914123</t>
  </si>
  <si>
    <t>DOPRAVNÍ ZNAČKY ZÁKLADNÍ VELIKOSTI OCELOVÉ FÓLIE TŘ 1 - DEMONTÁŽ</t>
  </si>
  <si>
    <t>2ks=2,0000 [A]ks</t>
  </si>
  <si>
    <t>Položka zahrnuje odstranění, demontáž a odklizení materiálu s odvozem na předepsané místo</t>
  </si>
  <si>
    <t>33</t>
  </si>
  <si>
    <t>914123.a</t>
  </si>
  <si>
    <t>34</t>
  </si>
  <si>
    <t>915111</t>
  </si>
  <si>
    <t>VODOROVNÉ DOPRAVNÍ ZNAČENÍ BARVOU HLADKÉ - DODÁVKA A POKLÁDKA</t>
  </si>
  <si>
    <t>V7: 4*(4,22m2+4,05m2)=33,0800 [A]m2</t>
  </si>
  <si>
    <t>položka zahrnuje: 
- dodání a pokládku nátěrového materiálu (měří se pouze natíraná plocha) 
- předznačení a reflexní úpravu</t>
  </si>
  <si>
    <t>35</t>
  </si>
  <si>
    <t>915112</t>
  </si>
  <si>
    <t>VODOROVNÉ DOPRAVNÍ ZNAČENÍ BARVOU HLADKÉ - ODSTRANĚNÍ</t>
  </si>
  <si>
    <t>odstranění původního V7: 4*(4,22m2+4,05m2)=33,0800 [A]m2</t>
  </si>
  <si>
    <t>zahrnuje odstranění značení bez ohledu na způsob provedení (zatření, zbroušení) a odklizení vzniklé suti</t>
  </si>
  <si>
    <t>36</t>
  </si>
  <si>
    <t>917211.a</t>
  </si>
  <si>
    <t>ZÁHONOVÉ OBRUBY Z BETONOVÝCH OBRUBNÍKŮ ŠÍŘ 50MM</t>
  </si>
  <si>
    <t>ZÁHONOVÁ OBRUBA 50/200/1000 MM DO BET. LOŽE C20/25nXF3 TL. 100 MM, S OBOUSTRANNOU BET. OPĚROU, VČ. SPÁROVÁNÍ CEM. MALTOU 
"REZERVA NA ROZBITÍ PŘI DEMONTÁŽI"</t>
  </si>
  <si>
    <t>4,0m=4,0000 [A]m</t>
  </si>
  <si>
    <t>Položka zahrnuje: 
dodání a pokládku betonových obrubníků o rozměrech předepsaných zadávací dokumentací 
betonové lože i boční betonovou opěrku.</t>
  </si>
  <si>
    <t>37</t>
  </si>
  <si>
    <t>917211.b</t>
  </si>
  <si>
    <t>ZPĚTNÉ OSAZENÍ PŮVODNÍHO OBRUBNÍKU, VČETNĚ OČIŠTĚNÍ</t>
  </si>
  <si>
    <t>3,9m=3,9000 [A]m</t>
  </si>
  <si>
    <t>38</t>
  </si>
  <si>
    <t>917223.a</t>
  </si>
  <si>
    <t>SILNIČNÍ A CHODNÍKOVÉ OBRUBY Z BETONOVÝCH OBRUBNÍKŮ ŠÍŘ 100MM</t>
  </si>
  <si>
    <t>SILNIČNÍ OBRUBA 100/250/1000 MM DO BET. LOŽE C20/25nXF3 TL. 100 MM, S OBOUSTRANNOU BET. OPĚROU, VČ. SPÁROVÁNÍ CEM. MALTOU 
"REZERVA NA ROZBITÍ PŘI DEMONTÁŽI"</t>
  </si>
  <si>
    <t>39</t>
  </si>
  <si>
    <t>917223.b</t>
  </si>
  <si>
    <t>6,0m+6,0m=12,0000 [A]m</t>
  </si>
  <si>
    <t>40</t>
  </si>
  <si>
    <t>919111</t>
  </si>
  <si>
    <t>ŘEZÁNÍ ASFALTOVÉHO KRYTU VOZOVEK TL DO 50MM</t>
  </si>
  <si>
    <t>HL. 30 MM</t>
  </si>
  <si>
    <t>ve vozovce: 0,5m*2+7,3m+0,5m*2+7,0m=16,3000 [A]m 
podél obrubníků: 12,0m=12,0000 [B]m 
Celkem: A+B=28,3000 [C]m</t>
  </si>
  <si>
    <t>položka zahrnuje řezání vozovkové vrstvy v předepsané tloušťce, včetně spotřeby vody</t>
  </si>
  <si>
    <t>41</t>
  </si>
  <si>
    <t>919112</t>
  </si>
  <si>
    <t>ŘEZÁNÍ ASFALTOVÉHO KRYTU VOZOVEK TL DO 100MM</t>
  </si>
  <si>
    <t>HL. 100 MM</t>
  </si>
  <si>
    <t>ve vozovce: 0,5m*2+7,3m+0,5m*2+7,0m=16,3000 [A]m</t>
  </si>
  <si>
    <t>42</t>
  </si>
  <si>
    <t>931325</t>
  </si>
  <si>
    <t>TĚSNĚNÍ DILATAČ SPAR ASF ZÁLIVKOU MODIFIK PRŮŘ DO 600MM2</t>
  </si>
  <si>
    <t>ROZMĚR 15 X 30 MM</t>
  </si>
  <si>
    <t>položka zahrnuje dodávku a osazení předepsaného materiálu, očištění ploch spáry před úpravou, očištění okolí spáry po úpravě 
nezahrnuje těsnící profil</t>
  </si>
  <si>
    <t>43</t>
  </si>
  <si>
    <t>94819</t>
  </si>
  <si>
    <t>R</t>
  </si>
  <si>
    <t>POMOCNÁ KONSTRUKCE</t>
  </si>
  <si>
    <t>ZABEZPEČENÍ PLASTOVÝM OPLOCENÍM VÝŠKY DO 1,0 M, VČETNĚ ODSTRANĚNÍ</t>
  </si>
  <si>
    <t>27,0m+21,0m=48,0000 [A]m</t>
  </si>
  <si>
    <t>Položka zahrnuje dovoz, montáž, údržbu, opotřebení (nájemné), demontáž, odvoz.</t>
  </si>
  <si>
    <t>SO 101</t>
  </si>
  <si>
    <t>KOMUNIKACE PRO PĚŠÍ</t>
  </si>
  <si>
    <t>014101.a</t>
  </si>
  <si>
    <t>VÝKOPEK</t>
  </si>
  <si>
    <t>z pol. č. 17120.a: 48,138m3=48,1380 [A]m3</t>
  </si>
  <si>
    <t>014101.b</t>
  </si>
  <si>
    <t>VÝKOPEK, POLOŽKA BUDE PROVEDENA NA ŽÁDOST TDI</t>
  </si>
  <si>
    <t>z pol. č. 17120.b: 26,0m3=26,0000 [A]m3</t>
  </si>
  <si>
    <t>z pol. č. 113136: 4,959m3*2,2t/m3=10,9098 [A]t 
z pol. č. 113326: 5,06m3*2,2t/m3=11,1320 [B]t 
z pol. č. 113336: 0,585m3*2,2t/m3=1,2870 [C]t 
z pol. č. 113514: (51,5m*0,05m*0,25m)*2,2t/m3=1,4163 [D]t 
z pol. č. 113524: (9,0m*0,15m*0,25m)*2,2t/m3=0,7425 [E]t 
Celkem: A+B+C+D+E=25,4876 [F]t</t>
  </si>
  <si>
    <t>014211</t>
  </si>
  <si>
    <t>POPLATKY ZA ZEMNÍK - ORNICE</t>
  </si>
  <si>
    <t>z pol. č. 12573: 2,3m3=2,3000 [A]m3</t>
  </si>
  <si>
    <t>zahrnuje veškeré poplatky majiteli zemníku související s nákupem zeminy (nikoliv s otvírkou zemníku)</t>
  </si>
  <si>
    <t>ZKOUŠKY NA OVĚŘENÍ POŽADOVANÉHO MIN. MODULU PŘETVÁRNOSTI ZEMNÍ PLÁNĚ - 1 KS CELKEM</t>
  </si>
  <si>
    <t>11120</t>
  </si>
  <si>
    <t>ODSTRANĚNÍ KŘOVIN</t>
  </si>
  <si>
    <t>VČETNĚ ODVOZU A LIKVIDACE ODPADU</t>
  </si>
  <si>
    <t>13,0m2=13,0000 [A]m2</t>
  </si>
  <si>
    <t>odstranění křovin a stromů do průměru 100 mm 
doprava dřevin bez ohledu na vzdálenost 
spálení na hromadách nebo štěpkování</t>
  </si>
  <si>
    <t>11223</t>
  </si>
  <si>
    <t>ODSTRANĚNÍ PAŘEZŮ D PŘES 0,9M</t>
  </si>
  <si>
    <t>odstranění pařezů po vzrostlých lípách: 2ks=2,0000 [A]ks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</si>
  <si>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</si>
  <si>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digitálně odměřeno ze situace 
odstranění asfaltového krytu chodníku, tl. 50 mm: 82,0m2*0,05m=4,1000 [A]m3 
odstranění asfaltových vrstev vozovky, tl. 110 mm: 4,5m2*0,11m=0,4950 [B]m3 
Celkem: A+B=4,5950 [C]m3</t>
  </si>
  <si>
    <t>digitálně odměřeno ze situace 
odstranění lože chodníku, tl. 50 mm: 82,0m2*0,05m=4,1000 [A]m3 
odstranění lože po rozebrané zámkové dlažbě, tl. 40 mm: 24,0m2*0,04m=0,9600 [B]m3 
Celkem: A+B=5,0600 [C]m3</t>
  </si>
  <si>
    <t>113336</t>
  </si>
  <si>
    <t>ODSTRAN PODKL ZPEVNĚNÝCH PLOCH S ASFALT POJIVEM, ODVOZ DO 12KM</t>
  </si>
  <si>
    <t>digitálně odměřeno ze situace 
odstranění stmelených podkladních vrstev vozovky, tl. 130 mm: 4,5m2*0,13m=0,5850 [A]m3</t>
  </si>
  <si>
    <t>113514</t>
  </si>
  <si>
    <t>ODSTRANĚNÍ ZÁHONOVÝCH OBRUBNÍKŮ, ODVOZ DO 5KM</t>
  </si>
  <si>
    <t>digitálně odměřeno ze situace 
odstranění zahradního obrubníku u chodníku v ul. Oblouková, který se pouze přeskládá: 4,0m=4,0000 [A]m 
odstranění zahradního obrubníku podél odstraňovaného chodníku: 47,5m=47,5000 [B]m 
Celkem: A+B=51,5000 [C]m</t>
  </si>
  <si>
    <t>113524</t>
  </si>
  <si>
    <t>ODSTRANĚNÍ CHODNÍKOVÝCH OBRUBNÍKŮ BETONOVÝCH, ODVOZ DO 5KM</t>
  </si>
  <si>
    <t>digitálně odměřeno ze situace 
odstranění silničního obrubníku v ul. Oblouková: 9,0m=9,0000 [A]m</t>
  </si>
  <si>
    <t>V TL. 100 MM, BUDE POUŽITO NA STAVBĚ PRO ZPĚTNÉ OHUMUSOVÁNÍ</t>
  </si>
  <si>
    <t>digitálně odměřeno ze situace 
237,0m2*0,1m=23,7000 [A]m3</t>
  </si>
  <si>
    <t>122736.a</t>
  </si>
  <si>
    <t>ODKOPÁVKY A PROKOPÁVKY OBECNÉ TŘ. I, ODVOZ DO 12KM</t>
  </si>
  <si>
    <t>VČETNĚ NALOŽENÍ A ODVOZU PŘEBYTEČNÉHO MATERIÁLU NA SKLÁDKU, POPLATEK ZA SKLÁDKU UVEDEN V POLOŽCE 014101.a</t>
  </si>
  <si>
    <t>hodnota z výkazu hmot 
výkop pro konstrukci chodníku: 33,0m3=33,0000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</si>
  <si>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</si>
  <si>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122736.b</t>
  </si>
  <si>
    <t>VČETNĚ NALOŽENÍ A ODVOZU PŘEBYTEČNÉHO MATERIÁLU NA SKLÁDKU, POPLATEK ZA SKLÁDKU UVEDEN V POLOŽCE 014101.b 
POLOŽKA BUDE PROVEDENA NA ŽÁDOST TDI</t>
  </si>
  <si>
    <t>hodnota z výkazu hmot 
výkop pro výměnu aktivní zóny: 26,0m3=26,0000 [A]m3</t>
  </si>
  <si>
    <t>12573</t>
  </si>
  <si>
    <t>VYKOPÁVKY ZE ZEMNÍKŮ A SKLÁDEK TŘ. I</t>
  </si>
  <si>
    <t>ORNICE</t>
  </si>
  <si>
    <t>natěžení a dovoz  
pro pol. č. 18230: 26,0m3-23,7m3=2,3000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</si>
  <si>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</si>
  <si>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132736</t>
  </si>
  <si>
    <t>HLOUBENÍ RÝH ŠÍŘ DO 2M PAŽ I NEPAŽ TŘ. I, ODVOZ DO 12KM</t>
  </si>
  <si>
    <t>VČETNĚ NALOŽENÍ A ODVOZU MATERIÁLU NA SKLÁDKU, POPLATEK ZA SKLÁDKU UVEDEN V POLOŽCE 014101.a</t>
  </si>
  <si>
    <t>hodnota z výkazu hmot 
rýha pro podélný trativod: 7,0m3=7,0000 [A]m3 
rýhy pro uložení chráničky: 3*(0,33m*0,5m*22,5m)=11,1375 [B]m3 
Celkem: A+B=18,1375 [C]m3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</si>
  <si>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</si>
  <si>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17120.a</t>
  </si>
  <si>
    <t>ULOŽENÍ SYPANINY DO NÁSYPŮ A NA SKLÁDKY BEZ ZHUTNĚNÍ</t>
  </si>
  <si>
    <t>z pol. č. 122736.a: 33,0m3=33,0000 [A]m3 
z pol. č. 132736: 18,138m3=18,1380 [B]m3 
odpočet pol. č. 17411: -3,0m3=-3,0000 [C]m3 
Celkem: A+B+C=48,1380 [D]m3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</si>
  <si>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</si>
  <si>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17120.b</t>
  </si>
  <si>
    <t>SKLÁDKA, POLOŽKA BUDE PROVEDENA NA ŽÁDOST TDI</t>
  </si>
  <si>
    <t>z pol. č. 122736.b: 26,0m3=26,0000 [A]m3</t>
  </si>
  <si>
    <t>17411</t>
  </si>
  <si>
    <t>ZÁSYP JAM A RÝH ZEMINOU SE ZHUTNĚNÍM</t>
  </si>
  <si>
    <t>MATERIÁL ZE STAVBY</t>
  </si>
  <si>
    <t>dosypání vně zahradních obrubníků 
hodnota z výkazu hmot 
3,0m3=3,0000 [A]m3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</si>
  <si>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</si>
  <si>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17581.a</t>
  </si>
  <si>
    <t>OBSYP POTRUBÍ A OBJEKTŮ Z NAKUPOVANÝCH MATERIÁLŮ</t>
  </si>
  <si>
    <t>ŠD, FR. 8-16 MM</t>
  </si>
  <si>
    <t>hodnota z výkazu hmot 
zásyp trativodní rýhy: 5,0m3=5,0000 [A]m3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</si>
  <si>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</si>
  <si>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17581.b</t>
  </si>
  <si>
    <t>ŠP FR. 0-22 MM</t>
  </si>
  <si>
    <t>obsyp chráničky DN 110 mm:  
3*(0,33m*0,5m*22,5m)-3*(3,14*0,055m*0,055*22,5m)=10,4964 [A]m3</t>
  </si>
  <si>
    <t>digitálně odměřeno ze situace 
68,0m2=68,0000 [A]m2</t>
  </si>
  <si>
    <t>V TL. 100 MM</t>
  </si>
  <si>
    <t>digitálně odměřeno ze situace 
260,0m2*0,1m=26,0000 [A]m3</t>
  </si>
  <si>
    <t>digitálně odměřeno ze situace 
260,0m2=260,0000 [A]m2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</si>
  <si>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</si>
  <si>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</si>
  <si>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</si>
  <si>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183312</t>
  </si>
  <si>
    <t>SADOVNICKÉ OBDĚLÁNÍ PŮDY RUČNĚ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</si>
  <si>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</si>
  <si>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18600</t>
  </si>
  <si>
    <t>ZALÉVÁNÍ VODOU</t>
  </si>
  <si>
    <t>kropení trávníku, plocha 260,0 m2 
5l/m2, 2x ročně 
260,0m2*0,005*2=2,6000 [A]m3</t>
  </si>
  <si>
    <t>položka zahrnuje veškerý materiál, výrobky a polotovary, včetně mimostaveništní a vnitrostaveništní dopravy (rovněž přesuny), včetně naložení a složení, případně s uložením</t>
  </si>
  <si>
    <t>21197</t>
  </si>
  <si>
    <t>OPLÁŠTĚNÍ ODVODŇOVACÍCH ŽEBER Z GEOTEXTILIE</t>
  </si>
  <si>
    <t>FILTRAČNÍ A SEPARAČNÍ GEOTEXTLILIE MIN. 200 G/M2</t>
  </si>
  <si>
    <t>po obvodu trativodní rýhy: 2,0m*22,36m=44,7200 [A]m2</t>
  </si>
  <si>
    <t>položka zahrnuje dodávku předepsané geotextilie, mimostaveništní a vnitrostaveništní dopravu a její uložení včetně potřebných přesahů (nezapočítávají se do výměry)</t>
  </si>
  <si>
    <t>FILTRAČNÍ A SEPARAČNÍ GEOTEXTLILIE 200 G/M2, POLOŽKA BUDE POUŽITA POUZE V PŘÍPADĚ VÝMĚNY AKTIVNÍ ZÓNY</t>
  </si>
  <si>
    <t>21452</t>
  </si>
  <si>
    <t>SANAČNÍ VRSTVY Z KAMENIVA DRCENÉHO</t>
  </si>
  <si>
    <t>V PŘÍPADĚ, ŽE NEBUDE NAMĚŘENA NA ZEMNÍ PLÍNI POŽADOVANÁ HODNOTA ÚNOSNOSTI, BUDE PO DOHODĚ S TDI PROVEDENA VÝMĚNA AKTIVNÍ ZÓNY V TL. 0,4 M, NAPŘ. ŠD, FR. 0-32 MM</t>
  </si>
  <si>
    <t>hodnota z výkazu hmot 
26,0m3=26,0000 [A]m3</t>
  </si>
  <si>
    <t>položka zahrnuje dodávku předepsaného kameniva, mimostaveništní a vnitrostaveništní dopravu a jeho uložení 
není-li v zadávací dokumentaci uvedeno jinak, jedná se o nakupovaný materiál</t>
  </si>
  <si>
    <t>Vodorovné konstrukce</t>
  </si>
  <si>
    <t>45157</t>
  </si>
  <si>
    <t>PODKLADNÍ A VÝPLŇOVÉ VRSTVY Z KAMENIVA TĚŽENÉHO</t>
  </si>
  <si>
    <t>štěrkopísek fr. 0 - 4 mm 
lože pro rezervní chráničky: 3*(0,5m*0,1m*22,5m)=3,3750 [A]m3 
štěrkopískové lože fr. 4-8 mm 
konstrukce chodníku - pochozí plocha (šedá barva): 57,0m2*0,04m=2,2800 [B]m3 
zámková dlažba u přechodu pro chodce v ul. Oblouková: 16,5m2*0,04m=0,6600 [C]m3 
Celkem: A+B+C=6,3150 [D]m3</t>
  </si>
  <si>
    <t>46511</t>
  </si>
  <si>
    <t>DLAŽBY Z DÍLCŮ BETONOVÝCH</t>
  </si>
  <si>
    <t>BETONOVÁ DLAŽBA 1000/1000/120 MM, PŘÍRODNÁ ŠEDÁ BARVA</t>
  </si>
  <si>
    <t>digitálně odměřeno ze situace 
konstrukce chodníku - pochozí plocha: 57,0m2*0,12m=6,8400 [B]m3</t>
  </si>
  <si>
    <t>položka zahrnuje: 
- nutné zemní práce (svahování, úpravu pláně a pod.) 
- dodání dílce požadovaného tvaru a vlastností, jeho skladování, doprava a osazení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
- nezahrnuje podklad pod dlažbu, vykazuje se samostatně položkami SD 45</t>
  </si>
  <si>
    <t>56333</t>
  </si>
  <si>
    <t>VOZOVKOVÉ VRSTVY ZE ŠTĚRKODRTI TL. DO 150MM</t>
  </si>
  <si>
    <t>ŠD TL. 150 MM, FR. 0-32 MM</t>
  </si>
  <si>
    <t>digitálně odměřeno ze situace 
doplnění podkladní vrstvy chodníku v ul. Oblouková z důvodu výškového vyrovnání: 9,5m2=9,5000 [A]m2</t>
  </si>
  <si>
    <t>56334</t>
  </si>
  <si>
    <t>VOZOVKOVÉ VRSTVY ZE ŠTĚRKODRTI TL. DO 200MM</t>
  </si>
  <si>
    <t>ŠD TL. 200 MM, FR. 0-32 MM</t>
  </si>
  <si>
    <t>digitálně odměřeno ze situace 
konstrukce chodníku - reliéfní dlažba (červená barva): 10,0m2=10,0000 [A]m2 
konstrukce chodníku - pochozí dlažba (šedá barva): 5,5m2=5,5000 [B]m2 
konstrukce chodníku - pochozí plocha: 57,0m2=57,0000 [C]m2 
Celkem: A+B+C=72,5000 [D]m2</t>
  </si>
  <si>
    <t>SC 8/10, TL. MIN. 130 MM</t>
  </si>
  <si>
    <t>digitálně odměřeno ze situace 
konstrukce vozovky: 4,5m2*0,13m=0,5850 [A]m3</t>
  </si>
  <si>
    <t>digitálně odměřeno ze situace 
konstrukce vozovky: 4,5m2=4,5000 [A]m2</t>
  </si>
  <si>
    <t>PI-C 0,8 KG/M2</t>
  </si>
  <si>
    <t>44</t>
  </si>
  <si>
    <t>digitálně odměřeno ze situace 
konstrukce vozovky: 4,5m2*0,04m=0,1800 [A]m3</t>
  </si>
  <si>
    <t>45</t>
  </si>
  <si>
    <t>5774EG</t>
  </si>
  <si>
    <t>VRSTVY PRO OBNOVU A OPRAVY Z ASF BETONU ACP 16+, 16S</t>
  </si>
  <si>
    <t>ACP 16+, TL. 70 MM</t>
  </si>
  <si>
    <t>digitálně odměřeno ze situace 
konstrukce vozovky: 4,5m2*0,07m=0,3150 [A]m3</t>
  </si>
  <si>
    <t>46</t>
  </si>
  <si>
    <t>582612</t>
  </si>
  <si>
    <t>KRYTY Z BETON DLAŽDIC SE ZÁMKEM ŠEDÝCH TL 80MM DO LOŽE Z KAM</t>
  </si>
  <si>
    <t>VČETNĚ ŠTĚRKOPÍSKOVÉHO LOŽE TL. 40 MM, FR. 4-8 MM</t>
  </si>
  <si>
    <t>digitálně odměřeno ze situace 
konstrukce chodníku - pochozí dlažba (šedá barva): 5,5m2=5,5000 [A]m2</t>
  </si>
  <si>
    <t>47</t>
  </si>
  <si>
    <t>58261B</t>
  </si>
  <si>
    <t>KRYTY Z BETON DLAŽDIC SE ZÁMKEM BAREV RELIÉF TL 80MM DO LOŽE Z KAM</t>
  </si>
  <si>
    <t>digitálně odměřeno ze situace 
konstrukce chodníku - reliéfní dlažba (červená barva): 10,0m2=10,0000 [A]m2</t>
  </si>
  <si>
    <t>48</t>
  </si>
  <si>
    <t>VČETNĚ ODVOZU PŘEBYTEČNÉHO MATERIÁLU NA MÍSTO URČENÉ INVESTOREM 
Z CELKOVÉ PLOCHY 24,0 M2 BUDE POUŽITO 16,5 M2, PŘEBYTEK = 7,5 M2</t>
  </si>
  <si>
    <t>digitálně odměřeno ze situace 
rozebrání zámkové dlažby u přechodu pro chodce v ul. Oblouková: 24,0m2=24,0000 [A]m2</t>
  </si>
  <si>
    <t>Potrubí</t>
  </si>
  <si>
    <t>49</t>
  </si>
  <si>
    <t>87633</t>
  </si>
  <si>
    <t>CHRÁNIČKY Z TRUB PLASTOVÝCH DN DO 150MM</t>
  </si>
  <si>
    <t>DN 110 MM, S UZÁVĚRY NA ZAČÁTKU A NA KONCI</t>
  </si>
  <si>
    <t>rezervní chránička: 3*22,5m=67,5000 [A]m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</si>
  <si>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</si>
  <si>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50</t>
  </si>
  <si>
    <t>87733</t>
  </si>
  <si>
    <t>CHRÁNIČKY PŮLENÉ Z TRUB PLAST DN DO 150MM</t>
  </si>
  <si>
    <t>V PŘÍPADĚ MĚLKÉHO ULOŽENÍ KABELOVÉHO VEDENÍ BUDE PROVEDENA DODATEČNÁ OCHRANA DĚLENÝMI PVC CHRÁNIČKAMI</t>
  </si>
  <si>
    <t>ČEZ Distribuce, a.s.: 53,0m=53,0000 [A]m 
T-Mobile Czech Republic, a.s.: 15,0m=15,0000 [B]m 
CETIN, a.s.: 50,0m=50,0000 [C]m 
Telco Pro Services, a.s.: 8,0m=8,0000 [D]m 
České radiokomunikace, a.s.: 7,0m=7,0000 [E]m 
ČD Telematika: 25,0=25,0000 [F]m 
Celkem: A+B+C+D+E+F=158,0000 [G]m</t>
  </si>
  <si>
    <t>položky pro zhotovení potrubí platí bez ohledu na sklon 
zahrnuje: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</si>
  <si>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51</t>
  </si>
  <si>
    <t>V7a: 1,5m2=1,5000 [A]m2</t>
  </si>
  <si>
    <t>52</t>
  </si>
  <si>
    <t>917211</t>
  </si>
  <si>
    <t>ZÁHONOVÁ OBRUBA 50/250/1000 MM DO BET. LOŽE C20/25nXF3 TL. 100 MM, S OBOUSTRANNOU BET. OPĚROU, VČ. SPÁROVÁNÍ CEM. MALTOU</t>
  </si>
  <si>
    <t>56,0m=56,0000 [A]m</t>
  </si>
  <si>
    <t>53</t>
  </si>
  <si>
    <t>917224</t>
  </si>
  <si>
    <t>SILNIČNÍ A CHODNÍKOVÉ OBRUBY Z BETONOVÝCH OBRUBNÍKŮ ŠÍŘ 150MM</t>
  </si>
  <si>
    <t>SILNIČNÍ OBRUBA 150/250/1000 MM DO BET. LOŽE C20/25nXF3 TL. 100 MM, S OBOUSTRANNOU BET. OPĚROU, VČ. SPÁROVÁNÍ CEM. MALTOU</t>
  </si>
  <si>
    <t>9,0m=9,0000 [A]m</t>
  </si>
  <si>
    <t>54</t>
  </si>
  <si>
    <t>HL. 20 MM</t>
  </si>
  <si>
    <t>podél navržených silničních obrubníků: 9,0m=9,0000 [A]m</t>
  </si>
  <si>
    <t>55</t>
  </si>
  <si>
    <t>v ul. Oblouková: 0,5m+9,0m+0,5m=10,0000 [A]m</t>
  </si>
  <si>
    <t>56</t>
  </si>
  <si>
    <t>931323</t>
  </si>
  <si>
    <t>TĚSNĚNÍ DILATAČ SPAR ASF ZÁLIVKOU MODIFIK PRŮŘ DO 300MM2</t>
  </si>
  <si>
    <t>ROZMĚR 12 X 20 MM</t>
  </si>
  <si>
    <t>SO 400.01</t>
  </si>
  <si>
    <t>VEŘEJNÉ OSVĚTLENÍ</t>
  </si>
  <si>
    <t>z pol. č. 17120: 2,64m3=2,6400 [A]m3</t>
  </si>
  <si>
    <t>GEODETICKÉ PRÁCE BĚHEM VÝSTAVBY A GEOMETRICKÝ PLÁN SKUTEČNÉHO PROVEDENÍ STAVBY</t>
  </si>
  <si>
    <t>02950</t>
  </si>
  <si>
    <t>OSTATNÍ POŽADAVKY - POSUDKY, KONTROLY, REVIZNÍ ZPRÁVY</t>
  </si>
  <si>
    <t>VÝCHOZÍ REVIZE + REVIZE PO SKONČENÍ MONTÁŽE NOVÝCH LAMP</t>
  </si>
  <si>
    <t>V TL. 150 MM, BUDE POUŽITO NA STAVBĚ PRO ZPĚTNÉ OHUMUSOVÁNÍ</t>
  </si>
  <si>
    <t>digitálně odměřeno ze situace 
0,35m*(60,0m+6,0m)*0,15m=3,4650 [A]m3</t>
  </si>
  <si>
    <t>13173</t>
  </si>
  <si>
    <t>HLOUBENÍ JAM ZAPAŽ I NEPAŽ TŘ. I</t>
  </si>
  <si>
    <t>VČETNĚ NALOŽENÍ A ODVOZU PŘEBYTEČNÉ ZEMINY NA SKLÁDKU, POPLATEK ZA SKLÁDKU UVEDEN V POLOŽCE 014101.a</t>
  </si>
  <si>
    <t>výkop jámy pro základ stožáru: 2*1,41m3=2,8200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</si>
  <si>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</si>
  <si>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</si>
  <si>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</si>
  <si>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výkop kabelové rýhy 35 x 80 cm ručně: 0,35m*0,8m*66,0m=18,4800 [A]m3</t>
  </si>
  <si>
    <t>uložení přebytečné zeminy na trvalou skládku 
z pol. č. 13173: 2,82m3=2,8200 [A]m3  
z pol. č. 13273: 18,48m3=18,4800 [B]m3  
z pol. č. 17411: -18,66m3=-18,6600 [C]m3  
Celkem: A+B+C=2,6400 [D]m3</t>
  </si>
  <si>
    <t>ZPĚTNÝ ZÁSYP</t>
  </si>
  <si>
    <t>zához kabelové rýhy 35 x 80 cm ručně: 0,35m*0,8m*66,0m=18,4800 [A]m3 
zához základu - odpočet betonu základu: 3,0m3-2,82m3=0,1800 [B]m3 
Celkem: A+B=18,6600 [C]m3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</si>
  <si>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</si>
  <si>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V TL. 150 MM, MATERIÁL ZE STAVBY</t>
  </si>
  <si>
    <t>digitálně odměřeno ze situace 
0,35m*(60,0m+6,0m)=23,1000 [A]m2</t>
  </si>
  <si>
    <t>272313</t>
  </si>
  <si>
    <t>ZÁKLADY Z PROSTÉHO BETONU DO C16/20 (B20)</t>
  </si>
  <si>
    <t>bet. základ s otvorem pro stožár, pro kabely: 2*1,41m3=2,8200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</si>
  <si>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</si>
  <si>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45152</t>
  </si>
  <si>
    <t>PODKLADNÍ A VÝPLŇOVÉ VRSTVY Z KAMENIVA DRCENÉHO</t>
  </si>
  <si>
    <t>digitálně odměřeno ze situace 
2,1m2*0,1m=0,2100 [A]m3</t>
  </si>
  <si>
    <t>ŠP FR. 0-2 MM</t>
  </si>
  <si>
    <t>pískové lože:  
0,35m*0,1m*66,0m=2,3100 [A]m3 
0,5m*0,1m*66,0m=3,3000 [B]m3 
Celkem: A+B=5,6100 [C]m3</t>
  </si>
  <si>
    <t>digitálně odměřeno ze situace 
2,1m2=2,1000 [A]m2</t>
  </si>
  <si>
    <t>Přidružená stavební výroba</t>
  </si>
  <si>
    <t>702312</t>
  </si>
  <si>
    <t>ZAKRYTÍ KABELŮ VÝSTRAŽNOU FÓLIÍ ŠÍŘKY PŘES 20 DO 40 CM</t>
  </si>
  <si>
    <t>FÓLIE ČERVENÉ BARVY</t>
  </si>
  <si>
    <t>výstražná fólie šířky 340 mm: 95,0m=95,0000 [A]m</t>
  </si>
  <si>
    <t>1. Položka obsahuje: 
– přípravu podkladu pro osazení 
2. Položka neobsahuje: 
 X 
3. Způsob měření: 
Měří se metr délkový.</t>
  </si>
  <si>
    <t>702332</t>
  </si>
  <si>
    <t>ZAKRYTÍ KABELŮ PLASTOVOU DESKOU/PÁSEM ŠÍŘKY PŘES 20 DO 40 CM</t>
  </si>
  <si>
    <t>mechanická ochrana deskou: 95,0m=95,0000 [A]m</t>
  </si>
  <si>
    <t>741911</t>
  </si>
  <si>
    <t>UZEMŇOVACÍ VODIČ V ZEMI FEZN DO 120 MM2</t>
  </si>
  <si>
    <t>FEZN D10</t>
  </si>
  <si>
    <t>95,0m=95,0000 [A]m</t>
  </si>
  <si>
    <t>1. Položka obsahuje: 
 – přípravu podkladu pro osazení 
 – měření, dělení, spojování, tvarování 
 – ochranný nátěr spojů a při průchodu vodiče nad terén apod. dle příslušných norem 
2. Položka neobsahuje: 
 X 
3. Způsob měření: 
Měří se metr délkový v ose vodiče</t>
  </si>
  <si>
    <t>742G31</t>
  </si>
  <si>
    <t>KABEL NN DVOU- A TŘÍŽÍLOVÝ CU S PLASTOVOU IZOLACÍ STÍNĚNÝ DO 2,5 MM2</t>
  </si>
  <si>
    <t>CYKY 3 X 1,5 MM2</t>
  </si>
  <si>
    <t>25,0m=25,0000 [A]m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</si>
  <si>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</si>
  <si>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742H12</t>
  </si>
  <si>
    <t>KABEL NN ČTYŘ- A PĚTIŽÍLOVÝ CU S PLASTOVOU IZOLACÍ OD 4 DO 16 MM2</t>
  </si>
  <si>
    <t>CYKY 4 X 16 MM2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</si>
  <si>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</si>
  <si>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742J50</t>
  </si>
  <si>
    <t>UKONČENÍ VODIČE FEZN</t>
  </si>
  <si>
    <t>16ks=16,0000 [A]ks</t>
  </si>
  <si>
    <t>1. Položka obsahuje: 
 - veškeré příslušenství 
2. Položka neobsahuje: 
 X 
3. Způsob měření: 
Udává se počet kusů kompletní konstrukce nebo práce.</t>
  </si>
  <si>
    <t>742L22</t>
  </si>
  <si>
    <t>UKONČENÍ DVOU AŽ PĚTIŽÍLOVÉHO KABELU KABELOVOU SPOJKOU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</si>
  <si>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</si>
  <si>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743122</t>
  </si>
  <si>
    <t>OSVĚTLOVACÍ STOŽÁR  PEVNÝ ŽÁROVĚ ZINKOVANÝ DÉLKY PŘES 6,5 DO 12 M</t>
  </si>
  <si>
    <t>STOŽÁR BEZPATICOVÝ, VČETNĚ SVORKOVNICE A ELEKTROINSTALACE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</si>
  <si>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</si>
  <si>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743312</t>
  </si>
  <si>
    <t>VÝLOŽNÍK PRO MONTÁŽ SVÍTIDLA NA STOŽÁR JEDNORAMENNÝ DÉLKA VYLOŽENÍ PŘES 1 DO 2 M</t>
  </si>
  <si>
    <t>VÝLOŽNÍK DL. 1,5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</si>
  <si>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</si>
  <si>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743532</t>
  </si>
  <si>
    <t>SVÍTIDLO VENKOVNÍ VŠEOBECNÉ PRO OSVĚTLENÍ PŘECHODU PRO CHODCE PŘES 150 DO 250 W</t>
  </si>
  <si>
    <t>VÝBOJKOVÉ SVÍTIDLO 250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</si>
  <si>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</si>
  <si>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2*(60,0m+6,0m+1,0m+1,0m)=136,0000 [A]m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</si>
</sst>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SUM(C10:C12)</f>
      </c>
      <c r="D6" s="1"/>
      <c r="E6" s="1"/>
    </row>
    <row r="7" spans="1:5" ht="12.75" customHeight="1">
      <c r="A7" s="1"/>
      <c r="B7" s="4" t="s">
        <v>4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100.01'!I3</f>
      </c>
      <c r="D10" s="21">
        <f>0+'SO 100.01'!O9+'SO 100.01'!O13+'SO 100.01'!O17+'SO 100.01'!O21+'SO 100.01'!O25+'SO 100.01'!O29+'SO 100.01'!O33+'SO 100.01'!O37+'SO 100.01'!O41+'SO 100.01'!O46+'SO 100.01'!O50+'SO 100.01'!O54+'SO 100.01'!O58+'SO 100.01'!O62+'SO 100.01'!O66+'SO 100.01'!O70+'SO 100.01'!O74+'SO 100.01'!O78+'SO 100.01'!O83+'SO 100.01'!O88+'SO 100.01'!O92+'SO 100.01'!O96+'SO 100.01'!O100+'SO 100.01'!O104+'SO 100.01'!O108+'SO 100.01'!O112+'SO 100.01'!O116+'SO 100.01'!O120+'SO 100.01'!O124+'SO 100.01'!O128+'SO 100.01'!O133+'SO 100.01'!O137+'SO 100.01'!O141+'SO 100.01'!O145+'SO 100.01'!O149+'SO 100.01'!O153+'SO 100.01'!O157+'SO 100.01'!O161+'SO 100.01'!O165+'SO 100.01'!O169+'SO 100.01'!O173+'SO 100.01'!O177+'SO 100.01'!O181</f>
      </c>
      <c r="E10" s="21">
        <f>C10+D10</f>
      </c>
    </row>
    <row r="11" spans="1:5" ht="12.75" customHeight="1">
      <c r="A11" s="20" t="s">
        <v>268</v>
      </c>
      <c r="B11" s="20" t="s">
        <v>269</v>
      </c>
      <c r="C11" s="21">
        <f>'SO 101'!I3</f>
      </c>
      <c r="D11" s="21">
        <f>0+'SO 101'!O9+'SO 101'!O13+'SO 101'!O17+'SO 101'!O21+'SO 101'!O25+'SO 101'!O29+'SO 101'!O33+'SO 101'!O37+'SO 101'!O41+'SO 101'!O45+'SO 101'!O50+'SO 101'!O54+'SO 101'!O58+'SO 101'!O62+'SO 101'!O66+'SO 101'!O70+'SO 101'!O74+'SO 101'!O78+'SO 101'!O82+'SO 101'!O86+'SO 101'!O90+'SO 101'!O94+'SO 101'!O98+'SO 101'!O102+'SO 101'!O106+'SO 101'!O110+'SO 101'!O114+'SO 101'!O118+'SO 101'!O122+'SO 101'!O126+'SO 101'!O130+'SO 101'!O134+'SO 101'!O138+'SO 101'!O143+'SO 101'!O147+'SO 101'!O151+'SO 101'!O156+'SO 101'!O160+'SO 101'!O165+'SO 101'!O169+'SO 101'!O173+'SO 101'!O177+'SO 101'!O181+'SO 101'!O185+'SO 101'!O189+'SO 101'!O193+'SO 101'!O197+'SO 101'!O201+'SO 101'!O206+'SO 101'!O210+'SO 101'!O215+'SO 101'!O219+'SO 101'!O223+'SO 101'!O227+'SO 101'!O231+'SO 101'!O235</f>
      </c>
      <c r="E11" s="21">
        <f>C11+D11</f>
      </c>
    </row>
    <row r="12" spans="1:5" ht="12.75" customHeight="1">
      <c r="A12" s="20" t="s">
        <v>440</v>
      </c>
      <c r="B12" s="20" t="s">
        <v>441</v>
      </c>
      <c r="C12" s="21">
        <f>'SO 400.01'!I3</f>
      </c>
      <c r="D12" s="21">
        <f>0+'SO 400.01'!O9+'SO 400.01'!O13+'SO 400.01'!O17+'SO 400.01'!O21+'SO 400.01'!O26+'SO 400.01'!O30+'SO 400.01'!O34+'SO 400.01'!O38+'SO 400.01'!O42+'SO 400.01'!O46+'SO 400.01'!O50+'SO 400.01'!O55+'SO 400.01'!O60+'SO 400.01'!O64+'SO 400.01'!O69+'SO 400.01'!O74+'SO 400.01'!O78+'SO 400.01'!O82+'SO 400.01'!O86+'SO 400.01'!O90+'SO 400.01'!O94+'SO 400.01'!O98+'SO 400.01'!O102+'SO 400.01'!O106+'SO 400.01'!O110+'SO 400.01'!O115</f>
      </c>
      <c r="E12"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0+I8+I45+I82+I87+I132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9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0+I9+I13+I17+I21+I25+I29+I33+I37+I41</f>
      </c>
    </row>
    <row r="9" spans="1:16" ht="12.75" customHeight="1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30.567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 customHeight="1">
      <c r="A10" s="35" t="s">
        <v>49</v>
      </c>
      <c r="E10" s="36" t="s">
        <v>46</v>
      </c>
    </row>
    <row r="11" spans="1:5" ht="51" customHeight="1">
      <c r="A11" s="37" t="s">
        <v>50</v>
      </c>
      <c r="E11" s="38" t="s">
        <v>51</v>
      </c>
    </row>
    <row r="12" spans="1:5" ht="12.75" customHeight="1">
      <c r="A12" t="s">
        <v>52</v>
      </c>
      <c r="E12" s="36" t="s">
        <v>53</v>
      </c>
    </row>
    <row r="13" spans="1:16" ht="12.75" customHeight="1">
      <c r="A13" s="25" t="s">
        <v>44</v>
      </c>
      <c r="B13" s="29" t="s">
        <v>22</v>
      </c>
      <c r="C13" s="29" t="s">
        <v>54</v>
      </c>
      <c r="D13" s="25" t="s">
        <v>46</v>
      </c>
      <c r="E13" s="30" t="s">
        <v>55</v>
      </c>
      <c r="F13" s="31" t="s">
        <v>56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 customHeight="1">
      <c r="A14" s="35" t="s">
        <v>49</v>
      </c>
      <c r="E14" s="36" t="s">
        <v>57</v>
      </c>
    </row>
    <row r="15" spans="1:5" ht="12.75" customHeight="1">
      <c r="A15" s="37" t="s">
        <v>50</v>
      </c>
      <c r="E15" s="38" t="s">
        <v>46</v>
      </c>
    </row>
    <row r="16" spans="1:5" ht="12.75" customHeight="1">
      <c r="A16" t="s">
        <v>52</v>
      </c>
      <c r="E16" s="36" t="s">
        <v>58</v>
      </c>
    </row>
    <row r="17" spans="1:16" ht="12.75" customHeight="1">
      <c r="A17" s="25" t="s">
        <v>44</v>
      </c>
      <c r="B17" s="29" t="s">
        <v>21</v>
      </c>
      <c r="C17" s="29" t="s">
        <v>59</v>
      </c>
      <c r="D17" s="25" t="s">
        <v>46</v>
      </c>
      <c r="E17" s="30" t="s">
        <v>60</v>
      </c>
      <c r="F17" s="31" t="s">
        <v>56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 customHeight="1">
      <c r="A18" s="35" t="s">
        <v>49</v>
      </c>
      <c r="E18" s="36" t="s">
        <v>61</v>
      </c>
    </row>
    <row r="19" spans="1:5" ht="12.75" customHeight="1">
      <c r="A19" s="37" t="s">
        <v>50</v>
      </c>
      <c r="E19" s="38" t="s">
        <v>46</v>
      </c>
    </row>
    <row r="20" spans="1:5" ht="12.75" customHeight="1">
      <c r="A20" t="s">
        <v>52</v>
      </c>
      <c r="E20" s="36" t="s">
        <v>62</v>
      </c>
    </row>
    <row r="21" spans="1:16" ht="12.75" customHeight="1">
      <c r="A21" s="25" t="s">
        <v>44</v>
      </c>
      <c r="B21" s="29" t="s">
        <v>32</v>
      </c>
      <c r="C21" s="29" t="s">
        <v>63</v>
      </c>
      <c r="D21" s="25" t="s">
        <v>46</v>
      </c>
      <c r="E21" s="30" t="s">
        <v>64</v>
      </c>
      <c r="F21" s="31" t="s">
        <v>56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 customHeight="1">
      <c r="A22" s="35" t="s">
        <v>49</v>
      </c>
      <c r="E22" s="36" t="s">
        <v>65</v>
      </c>
    </row>
    <row r="23" spans="1:5" ht="12.75" customHeight="1">
      <c r="A23" s="37" t="s">
        <v>50</v>
      </c>
      <c r="E23" s="38" t="s">
        <v>46</v>
      </c>
    </row>
    <row r="24" spans="1:5" ht="12.75" customHeight="1">
      <c r="A24" t="s">
        <v>52</v>
      </c>
      <c r="E24" s="36" t="s">
        <v>62</v>
      </c>
    </row>
    <row r="25" spans="1:16" ht="12.75" customHeight="1">
      <c r="A25" s="25" t="s">
        <v>44</v>
      </c>
      <c r="B25" s="29" t="s">
        <v>34</v>
      </c>
      <c r="C25" s="29" t="s">
        <v>66</v>
      </c>
      <c r="D25" s="25" t="s">
        <v>46</v>
      </c>
      <c r="E25" s="30" t="s">
        <v>67</v>
      </c>
      <c r="F25" s="31" t="s">
        <v>56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 customHeight="1">
      <c r="A26" s="35" t="s">
        <v>49</v>
      </c>
      <c r="E26" s="36" t="s">
        <v>68</v>
      </c>
    </row>
    <row r="27" spans="1:5" ht="12.75" customHeight="1">
      <c r="A27" s="37" t="s">
        <v>50</v>
      </c>
      <c r="E27" s="38" t="s">
        <v>46</v>
      </c>
    </row>
    <row r="28" spans="1:5" ht="12.75" customHeight="1">
      <c r="A28" t="s">
        <v>52</v>
      </c>
      <c r="E28" s="36" t="s">
        <v>62</v>
      </c>
    </row>
    <row r="29" spans="1:16" ht="12.75" customHeight="1">
      <c r="A29" s="25" t="s">
        <v>44</v>
      </c>
      <c r="B29" s="29" t="s">
        <v>36</v>
      </c>
      <c r="C29" s="29" t="s">
        <v>69</v>
      </c>
      <c r="D29" s="25" t="s">
        <v>46</v>
      </c>
      <c r="E29" s="30" t="s">
        <v>70</v>
      </c>
      <c r="F29" s="31" t="s">
        <v>56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 customHeight="1">
      <c r="A30" s="35" t="s">
        <v>49</v>
      </c>
      <c r="E30" s="36" t="s">
        <v>71</v>
      </c>
    </row>
    <row r="31" spans="1:5" ht="12.75" customHeight="1">
      <c r="A31" s="37" t="s">
        <v>50</v>
      </c>
      <c r="E31" s="38" t="s">
        <v>46</v>
      </c>
    </row>
    <row r="32" spans="1:5" ht="12.75" customHeight="1">
      <c r="A32" t="s">
        <v>52</v>
      </c>
      <c r="E32" s="36" t="s">
        <v>62</v>
      </c>
    </row>
    <row r="33" spans="1:16" ht="12.75" customHeight="1">
      <c r="A33" s="25" t="s">
        <v>44</v>
      </c>
      <c r="B33" s="29" t="s">
        <v>72</v>
      </c>
      <c r="C33" s="29" t="s">
        <v>73</v>
      </c>
      <c r="D33" s="25" t="s">
        <v>46</v>
      </c>
      <c r="E33" s="30" t="s">
        <v>74</v>
      </c>
      <c r="F33" s="31" t="s">
        <v>56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 customHeight="1">
      <c r="A34" s="35" t="s">
        <v>49</v>
      </c>
      <c r="E34" s="36" t="s">
        <v>75</v>
      </c>
    </row>
    <row r="35" spans="1:5" ht="12.75" customHeight="1">
      <c r="A35" s="37" t="s">
        <v>50</v>
      </c>
      <c r="E35" s="38" t="s">
        <v>46</v>
      </c>
    </row>
    <row r="36" spans="1:5" ht="76.5" customHeight="1">
      <c r="A36" t="s">
        <v>52</v>
      </c>
      <c r="E36" s="36" t="s">
        <v>76</v>
      </c>
    </row>
    <row r="37" spans="1:16" ht="12.75" customHeight="1">
      <c r="A37" s="25" t="s">
        <v>44</v>
      </c>
      <c r="B37" s="29" t="s">
        <v>77</v>
      </c>
      <c r="C37" s="29" t="s">
        <v>78</v>
      </c>
      <c r="D37" s="25" t="s">
        <v>46</v>
      </c>
      <c r="E37" s="30" t="s">
        <v>79</v>
      </c>
      <c r="F37" s="31" t="s">
        <v>56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 customHeight="1">
      <c r="A38" s="35" t="s">
        <v>49</v>
      </c>
      <c r="E38" s="36" t="s">
        <v>46</v>
      </c>
    </row>
    <row r="39" spans="1:5" ht="12.75" customHeight="1">
      <c r="A39" s="37" t="s">
        <v>50</v>
      </c>
      <c r="E39" s="38" t="s">
        <v>46</v>
      </c>
    </row>
    <row r="40" spans="1:5" ht="76.5" customHeight="1">
      <c r="A40" t="s">
        <v>52</v>
      </c>
      <c r="E40" s="36" t="s">
        <v>80</v>
      </c>
    </row>
    <row r="41" spans="1:16" ht="12.75" customHeight="1">
      <c r="A41" s="25" t="s">
        <v>44</v>
      </c>
      <c r="B41" s="29" t="s">
        <v>39</v>
      </c>
      <c r="C41" s="29" t="s">
        <v>81</v>
      </c>
      <c r="D41" s="25" t="s">
        <v>46</v>
      </c>
      <c r="E41" s="30" t="s">
        <v>82</v>
      </c>
      <c r="F41" s="31" t="s">
        <v>83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 customHeight="1">
      <c r="A42" s="35" t="s">
        <v>49</v>
      </c>
      <c r="E42" s="36" t="s">
        <v>46</v>
      </c>
    </row>
    <row r="43" spans="1:5" ht="12.75" customHeight="1">
      <c r="A43" s="37" t="s">
        <v>50</v>
      </c>
      <c r="E43" s="38" t="s">
        <v>46</v>
      </c>
    </row>
    <row r="44" spans="1:5" ht="12.75" customHeight="1">
      <c r="A44" t="s">
        <v>52</v>
      </c>
      <c r="E44" s="36" t="s">
        <v>84</v>
      </c>
    </row>
    <row r="45" spans="1:9" ht="12.75" customHeight="1">
      <c r="A45" s="6" t="s">
        <v>42</v>
      </c>
      <c r="B45" s="6"/>
      <c r="C45" s="40" t="s">
        <v>28</v>
      </c>
      <c r="D45" s="6"/>
      <c r="E45" s="27" t="s">
        <v>85</v>
      </c>
      <c r="F45" s="6"/>
      <c r="G45" s="6"/>
      <c r="H45" s="6"/>
      <c r="I45" s="41">
        <f>0+I46+I50+I54+I58+I62+I66+I70+I74+I78</f>
      </c>
    </row>
    <row r="46" spans="1:16" ht="12.75" customHeight="1">
      <c r="A46" s="25" t="s">
        <v>44</v>
      </c>
      <c r="B46" s="29" t="s">
        <v>41</v>
      </c>
      <c r="C46" s="29" t="s">
        <v>86</v>
      </c>
      <c r="D46" s="25" t="s">
        <v>46</v>
      </c>
      <c r="E46" s="30" t="s">
        <v>87</v>
      </c>
      <c r="F46" s="31" t="s">
        <v>88</v>
      </c>
      <c r="G46" s="32">
        <v>5.735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12.75" customHeight="1">
      <c r="A47" s="35" t="s">
        <v>49</v>
      </c>
      <c r="E47" s="36" t="s">
        <v>89</v>
      </c>
    </row>
    <row r="48" spans="1:5" ht="51" customHeight="1">
      <c r="A48" s="37" t="s">
        <v>50</v>
      </c>
      <c r="E48" s="38" t="s">
        <v>90</v>
      </c>
    </row>
    <row r="49" spans="1:5" ht="12.75" customHeight="1">
      <c r="A49" t="s">
        <v>52</v>
      </c>
      <c r="E49" s="36" t="s">
        <v>91</v>
      </c>
    </row>
    <row r="50" spans="1:16" ht="12.75" customHeight="1">
      <c r="A50" s="25" t="s">
        <v>44</v>
      </c>
      <c r="B50" s="29" t="s">
        <v>92</v>
      </c>
      <c r="C50" s="29" t="s">
        <v>93</v>
      </c>
      <c r="D50" s="25" t="s">
        <v>46</v>
      </c>
      <c r="E50" s="30" t="s">
        <v>94</v>
      </c>
      <c r="F50" s="31" t="s">
        <v>88</v>
      </c>
      <c r="G50" s="32">
        <v>7.801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 customHeight="1">
      <c r="A51" s="35" t="s">
        <v>49</v>
      </c>
      <c r="E51" s="36" t="s">
        <v>95</v>
      </c>
    </row>
    <row r="52" spans="1:5" ht="89.25" customHeight="1">
      <c r="A52" s="37" t="s">
        <v>50</v>
      </c>
      <c r="E52" s="38" t="s">
        <v>96</v>
      </c>
    </row>
    <row r="53" spans="1:5" ht="12.75" customHeight="1">
      <c r="A53" t="s">
        <v>52</v>
      </c>
      <c r="E53" s="36" t="s">
        <v>91</v>
      </c>
    </row>
    <row r="54" spans="1:16" ht="12.75" customHeight="1">
      <c r="A54" s="25" t="s">
        <v>44</v>
      </c>
      <c r="B54" s="29" t="s">
        <v>97</v>
      </c>
      <c r="C54" s="29" t="s">
        <v>98</v>
      </c>
      <c r="D54" s="25" t="s">
        <v>46</v>
      </c>
      <c r="E54" s="30" t="s">
        <v>99</v>
      </c>
      <c r="F54" s="31" t="s">
        <v>100</v>
      </c>
      <c r="G54" s="32">
        <v>3.9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 customHeight="1">
      <c r="A55" s="35" t="s">
        <v>49</v>
      </c>
      <c r="E55" s="36" t="s">
        <v>101</v>
      </c>
    </row>
    <row r="56" spans="1:5" ht="25.5" customHeight="1">
      <c r="A56" s="37" t="s">
        <v>50</v>
      </c>
      <c r="E56" s="38" t="s">
        <v>102</v>
      </c>
    </row>
    <row r="57" spans="1:5" ht="12.75" customHeight="1">
      <c r="A57" t="s">
        <v>52</v>
      </c>
      <c r="E57" s="36" t="s">
        <v>91</v>
      </c>
    </row>
    <row r="58" spans="1:16" ht="12.75" customHeight="1">
      <c r="A58" s="25" t="s">
        <v>44</v>
      </c>
      <c r="B58" s="29" t="s">
        <v>103</v>
      </c>
      <c r="C58" s="29" t="s">
        <v>104</v>
      </c>
      <c r="D58" s="25" t="s">
        <v>46</v>
      </c>
      <c r="E58" s="30" t="s">
        <v>105</v>
      </c>
      <c r="F58" s="31" t="s">
        <v>100</v>
      </c>
      <c r="G58" s="32">
        <v>12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 customHeight="1">
      <c r="A59" s="35" t="s">
        <v>49</v>
      </c>
      <c r="E59" s="36" t="s">
        <v>101</v>
      </c>
    </row>
    <row r="60" spans="1:5" ht="25.5" customHeight="1">
      <c r="A60" s="37" t="s">
        <v>50</v>
      </c>
      <c r="E60" s="38" t="s">
        <v>106</v>
      </c>
    </row>
    <row r="61" spans="1:5" ht="12.75" customHeight="1">
      <c r="A61" t="s">
        <v>52</v>
      </c>
      <c r="E61" s="36" t="s">
        <v>91</v>
      </c>
    </row>
    <row r="62" spans="1:16" ht="12.75" customHeight="1">
      <c r="A62" s="25" t="s">
        <v>44</v>
      </c>
      <c r="B62" s="29" t="s">
        <v>107</v>
      </c>
      <c r="C62" s="29" t="s">
        <v>108</v>
      </c>
      <c r="D62" s="25" t="s">
        <v>46</v>
      </c>
      <c r="E62" s="30" t="s">
        <v>109</v>
      </c>
      <c r="F62" s="31" t="s">
        <v>88</v>
      </c>
      <c r="G62" s="32">
        <v>0.358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 customHeight="1">
      <c r="A63" s="35" t="s">
        <v>49</v>
      </c>
      <c r="E63" s="36" t="s">
        <v>110</v>
      </c>
    </row>
    <row r="64" spans="1:5" ht="12.75" customHeight="1">
      <c r="A64" s="37" t="s">
        <v>50</v>
      </c>
      <c r="E64" s="38" t="s">
        <v>111</v>
      </c>
    </row>
    <row r="65" spans="1:5" ht="12.75" customHeight="1">
      <c r="A65" t="s">
        <v>52</v>
      </c>
      <c r="E65" s="36" t="s">
        <v>91</v>
      </c>
    </row>
    <row r="66" spans="1:16" ht="12.75" customHeight="1">
      <c r="A66" s="25" t="s">
        <v>44</v>
      </c>
      <c r="B66" s="29" t="s">
        <v>112</v>
      </c>
      <c r="C66" s="29" t="s">
        <v>113</v>
      </c>
      <c r="D66" s="25" t="s">
        <v>46</v>
      </c>
      <c r="E66" s="30" t="s">
        <v>114</v>
      </c>
      <c r="F66" s="31" t="s">
        <v>88</v>
      </c>
      <c r="G66" s="32">
        <v>5.014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 customHeight="1">
      <c r="A67" s="35" t="s">
        <v>49</v>
      </c>
      <c r="E67" s="36" t="s">
        <v>115</v>
      </c>
    </row>
    <row r="68" spans="1:5" ht="25.5" customHeight="1">
      <c r="A68" s="37" t="s">
        <v>50</v>
      </c>
      <c r="E68" s="38" t="s">
        <v>116</v>
      </c>
    </row>
    <row r="69" spans="1:5" ht="25.5" customHeight="1">
      <c r="A69" t="s">
        <v>52</v>
      </c>
      <c r="E69" s="36" t="s">
        <v>117</v>
      </c>
    </row>
    <row r="70" spans="1:16" ht="12.75" customHeight="1">
      <c r="A70" s="25" t="s">
        <v>44</v>
      </c>
      <c r="B70" s="29" t="s">
        <v>118</v>
      </c>
      <c r="C70" s="29" t="s">
        <v>119</v>
      </c>
      <c r="D70" s="25" t="s">
        <v>46</v>
      </c>
      <c r="E70" s="30" t="s">
        <v>120</v>
      </c>
      <c r="F70" s="31" t="s">
        <v>121</v>
      </c>
      <c r="G70" s="32">
        <v>67.83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12.75" customHeight="1">
      <c r="A71" s="35" t="s">
        <v>49</v>
      </c>
      <c r="E71" s="36" t="s">
        <v>46</v>
      </c>
    </row>
    <row r="72" spans="1:5" ht="76.5" customHeight="1">
      <c r="A72" s="37" t="s">
        <v>50</v>
      </c>
      <c r="E72" s="38" t="s">
        <v>122</v>
      </c>
    </row>
    <row r="73" spans="1:5" ht="12.75" customHeight="1">
      <c r="A73" t="s">
        <v>52</v>
      </c>
      <c r="E73" s="36" t="s">
        <v>123</v>
      </c>
    </row>
    <row r="74" spans="1:16" ht="12.75" customHeight="1">
      <c r="A74" s="25" t="s">
        <v>44</v>
      </c>
      <c r="B74" s="29" t="s">
        <v>124</v>
      </c>
      <c r="C74" s="29" t="s">
        <v>125</v>
      </c>
      <c r="D74" s="25" t="s">
        <v>46</v>
      </c>
      <c r="E74" s="30" t="s">
        <v>126</v>
      </c>
      <c r="F74" s="31" t="s">
        <v>88</v>
      </c>
      <c r="G74" s="32">
        <v>4.924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 customHeight="1">
      <c r="A75" s="35" t="s">
        <v>49</v>
      </c>
      <c r="E75" s="36" t="s">
        <v>127</v>
      </c>
    </row>
    <row r="76" spans="1:5" ht="12.75" customHeight="1">
      <c r="A76" s="37" t="s">
        <v>50</v>
      </c>
      <c r="E76" s="38" t="s">
        <v>128</v>
      </c>
    </row>
    <row r="77" spans="1:5" ht="38.25" customHeight="1">
      <c r="A77" t="s">
        <v>52</v>
      </c>
      <c r="E77" s="36" t="s">
        <v>129</v>
      </c>
    </row>
    <row r="78" spans="1:16" ht="12.75" customHeight="1">
      <c r="A78" s="25" t="s">
        <v>44</v>
      </c>
      <c r="B78" s="29" t="s">
        <v>130</v>
      </c>
      <c r="C78" s="29" t="s">
        <v>131</v>
      </c>
      <c r="D78" s="25" t="s">
        <v>46</v>
      </c>
      <c r="E78" s="30" t="s">
        <v>132</v>
      </c>
      <c r="F78" s="31" t="s">
        <v>121</v>
      </c>
      <c r="G78" s="32">
        <v>24.62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 customHeight="1">
      <c r="A79" s="35" t="s">
        <v>49</v>
      </c>
      <c r="E79" s="36" t="s">
        <v>46</v>
      </c>
    </row>
    <row r="80" spans="1:5" ht="12.75" customHeight="1">
      <c r="A80" s="37" t="s">
        <v>50</v>
      </c>
      <c r="E80" s="38" t="s">
        <v>133</v>
      </c>
    </row>
    <row r="81" spans="1:5" ht="12.75" customHeight="1">
      <c r="A81" t="s">
        <v>52</v>
      </c>
      <c r="E81" s="36" t="s">
        <v>134</v>
      </c>
    </row>
    <row r="82" spans="1:9" ht="12.75" customHeight="1">
      <c r="A82" s="6" t="s">
        <v>42</v>
      </c>
      <c r="B82" s="6"/>
      <c r="C82" s="40" t="s">
        <v>22</v>
      </c>
      <c r="D82" s="6"/>
      <c r="E82" s="27" t="s">
        <v>135</v>
      </c>
      <c r="F82" s="6"/>
      <c r="G82" s="6"/>
      <c r="H82" s="6"/>
      <c r="I82" s="41">
        <f>0+I83</f>
      </c>
    </row>
    <row r="83" spans="1:16" ht="12.75" customHeight="1">
      <c r="A83" s="25" t="s">
        <v>44</v>
      </c>
      <c r="B83" s="29" t="s">
        <v>136</v>
      </c>
      <c r="C83" s="29" t="s">
        <v>137</v>
      </c>
      <c r="D83" s="25" t="s">
        <v>46</v>
      </c>
      <c r="E83" s="30" t="s">
        <v>138</v>
      </c>
      <c r="F83" s="31" t="s">
        <v>121</v>
      </c>
      <c r="G83" s="32">
        <v>48.55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12.75" customHeight="1">
      <c r="A84" s="35" t="s">
        <v>49</v>
      </c>
      <c r="E84" s="36" t="s">
        <v>139</v>
      </c>
    </row>
    <row r="85" spans="1:5" ht="63.75" customHeight="1">
      <c r="A85" s="37" t="s">
        <v>50</v>
      </c>
      <c r="E85" s="38" t="s">
        <v>140</v>
      </c>
    </row>
    <row r="86" spans="1:5" ht="38.25" customHeight="1">
      <c r="A86" t="s">
        <v>52</v>
      </c>
      <c r="E86" s="36" t="s">
        <v>141</v>
      </c>
    </row>
    <row r="87" spans="1:9" ht="12.75" customHeight="1">
      <c r="A87" s="6" t="s">
        <v>42</v>
      </c>
      <c r="B87" s="6"/>
      <c r="C87" s="40" t="s">
        <v>34</v>
      </c>
      <c r="D87" s="6"/>
      <c r="E87" s="27" t="s">
        <v>142</v>
      </c>
      <c r="F87" s="6"/>
      <c r="G87" s="6"/>
      <c r="H87" s="6"/>
      <c r="I87" s="41">
        <f>0+I88+I92+I96+I100+I104+I108+I112+I116+I120+I124+I128</f>
      </c>
    </row>
    <row r="88" spans="1:16" ht="12.75" customHeight="1">
      <c r="A88" s="25" t="s">
        <v>44</v>
      </c>
      <c r="B88" s="29" t="s">
        <v>143</v>
      </c>
      <c r="C88" s="29" t="s">
        <v>144</v>
      </c>
      <c r="D88" s="25" t="s">
        <v>46</v>
      </c>
      <c r="E88" s="30" t="s">
        <v>145</v>
      </c>
      <c r="F88" s="31" t="s">
        <v>88</v>
      </c>
      <c r="G88" s="32">
        <v>5.213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 customHeight="1">
      <c r="A89" s="35" t="s">
        <v>49</v>
      </c>
      <c r="E89" s="36" t="s">
        <v>146</v>
      </c>
    </row>
    <row r="90" spans="1:5" ht="76.5" customHeight="1">
      <c r="A90" s="37" t="s">
        <v>50</v>
      </c>
      <c r="E90" s="38" t="s">
        <v>147</v>
      </c>
    </row>
    <row r="91" spans="1:5" ht="102" customHeight="1">
      <c r="A91" t="s">
        <v>52</v>
      </c>
      <c r="E91" s="36" t="s">
        <v>148</v>
      </c>
    </row>
    <row r="92" spans="1:16" ht="12.75" customHeight="1">
      <c r="A92" s="25" t="s">
        <v>44</v>
      </c>
      <c r="B92" s="29" t="s">
        <v>149</v>
      </c>
      <c r="C92" s="29" t="s">
        <v>150</v>
      </c>
      <c r="D92" s="25" t="s">
        <v>46</v>
      </c>
      <c r="E92" s="30" t="s">
        <v>151</v>
      </c>
      <c r="F92" s="31" t="s">
        <v>88</v>
      </c>
      <c r="G92" s="32">
        <v>5.571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 customHeight="1">
      <c r="A93" s="35" t="s">
        <v>49</v>
      </c>
      <c r="E93" s="36" t="s">
        <v>46</v>
      </c>
    </row>
    <row r="94" spans="1:5" ht="76.5" customHeight="1">
      <c r="A94" s="37" t="s">
        <v>50</v>
      </c>
      <c r="E94" s="38" t="s">
        <v>152</v>
      </c>
    </row>
    <row r="95" spans="1:5" ht="51" customHeight="1">
      <c r="A95" t="s">
        <v>52</v>
      </c>
      <c r="E95" s="36" t="s">
        <v>153</v>
      </c>
    </row>
    <row r="96" spans="1:16" ht="12.75" customHeight="1">
      <c r="A96" s="25" t="s">
        <v>44</v>
      </c>
      <c r="B96" s="29" t="s">
        <v>154</v>
      </c>
      <c r="C96" s="29" t="s">
        <v>155</v>
      </c>
      <c r="D96" s="25" t="s">
        <v>46</v>
      </c>
      <c r="E96" s="30" t="s">
        <v>156</v>
      </c>
      <c r="F96" s="31" t="s">
        <v>121</v>
      </c>
      <c r="G96" s="32">
        <v>41.39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 customHeight="1">
      <c r="A97" s="35" t="s">
        <v>49</v>
      </c>
      <c r="E97" s="36" t="s">
        <v>157</v>
      </c>
    </row>
    <row r="98" spans="1:5" ht="12.75" customHeight="1">
      <c r="A98" s="37" t="s">
        <v>50</v>
      </c>
      <c r="E98" s="38" t="s">
        <v>158</v>
      </c>
    </row>
    <row r="99" spans="1:5" ht="25.5" customHeight="1">
      <c r="A99" t="s">
        <v>52</v>
      </c>
      <c r="E99" s="36" t="s">
        <v>159</v>
      </c>
    </row>
    <row r="100" spans="1:16" ht="12.75" customHeight="1">
      <c r="A100" s="25" t="s">
        <v>44</v>
      </c>
      <c r="B100" s="29" t="s">
        <v>160</v>
      </c>
      <c r="C100" s="29" t="s">
        <v>161</v>
      </c>
      <c r="D100" s="25" t="s">
        <v>46</v>
      </c>
      <c r="E100" s="30" t="s">
        <v>162</v>
      </c>
      <c r="F100" s="31" t="s">
        <v>121</v>
      </c>
      <c r="G100" s="32">
        <v>14.32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 customHeight="1">
      <c r="A101" s="35" t="s">
        <v>49</v>
      </c>
      <c r="E101" s="36" t="s">
        <v>163</v>
      </c>
    </row>
    <row r="102" spans="1:5" ht="12.75" customHeight="1">
      <c r="A102" s="37" t="s">
        <v>50</v>
      </c>
      <c r="E102" s="38" t="s">
        <v>164</v>
      </c>
    </row>
    <row r="103" spans="1:5" ht="63.75" customHeight="1">
      <c r="A103" t="s">
        <v>52</v>
      </c>
      <c r="E103" s="36" t="s">
        <v>165</v>
      </c>
    </row>
    <row r="104" spans="1:16" ht="12.75" customHeight="1">
      <c r="A104" s="25" t="s">
        <v>44</v>
      </c>
      <c r="B104" s="29" t="s">
        <v>166</v>
      </c>
      <c r="C104" s="29" t="s">
        <v>167</v>
      </c>
      <c r="D104" s="25" t="s">
        <v>46</v>
      </c>
      <c r="E104" s="30" t="s">
        <v>168</v>
      </c>
      <c r="F104" s="31" t="s">
        <v>121</v>
      </c>
      <c r="G104" s="32">
        <v>7.16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 customHeight="1">
      <c r="A105" s="35" t="s">
        <v>49</v>
      </c>
      <c r="E105" s="36" t="s">
        <v>169</v>
      </c>
    </row>
    <row r="106" spans="1:5" ht="12.75" customHeight="1">
      <c r="A106" s="37" t="s">
        <v>50</v>
      </c>
      <c r="E106" s="38" t="s">
        <v>170</v>
      </c>
    </row>
    <row r="107" spans="1:5" ht="63.75" customHeight="1">
      <c r="A107" t="s">
        <v>52</v>
      </c>
      <c r="E107" s="36" t="s">
        <v>165</v>
      </c>
    </row>
    <row r="108" spans="1:16" ht="12.75" customHeight="1">
      <c r="A108" s="25" t="s">
        <v>44</v>
      </c>
      <c r="B108" s="29" t="s">
        <v>171</v>
      </c>
      <c r="C108" s="29" t="s">
        <v>172</v>
      </c>
      <c r="D108" s="25" t="s">
        <v>46</v>
      </c>
      <c r="E108" s="30" t="s">
        <v>173</v>
      </c>
      <c r="F108" s="31" t="s">
        <v>88</v>
      </c>
      <c r="G108" s="32">
        <v>0.286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 customHeight="1">
      <c r="A109" s="35" t="s">
        <v>49</v>
      </c>
      <c r="E109" s="36" t="s">
        <v>174</v>
      </c>
    </row>
    <row r="110" spans="1:5" ht="12.75" customHeight="1">
      <c r="A110" s="37" t="s">
        <v>50</v>
      </c>
      <c r="E110" s="38" t="s">
        <v>175</v>
      </c>
    </row>
    <row r="111" spans="1:5" ht="114.75" customHeight="1">
      <c r="A111" t="s">
        <v>52</v>
      </c>
      <c r="E111" s="36" t="s">
        <v>176</v>
      </c>
    </row>
    <row r="112" spans="1:16" ht="12.75" customHeight="1">
      <c r="A112" s="25" t="s">
        <v>44</v>
      </c>
      <c r="B112" s="29" t="s">
        <v>177</v>
      </c>
      <c r="C112" s="29" t="s">
        <v>178</v>
      </c>
      <c r="D112" s="25" t="s">
        <v>46</v>
      </c>
      <c r="E112" s="30" t="s">
        <v>179</v>
      </c>
      <c r="F112" s="31" t="s">
        <v>88</v>
      </c>
      <c r="G112" s="32">
        <v>0.43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 customHeight="1">
      <c r="A113" s="35" t="s">
        <v>49</v>
      </c>
      <c r="E113" s="36" t="s">
        <v>180</v>
      </c>
    </row>
    <row r="114" spans="1:5" ht="12.75" customHeight="1">
      <c r="A114" s="37" t="s">
        <v>50</v>
      </c>
      <c r="E114" s="38" t="s">
        <v>181</v>
      </c>
    </row>
    <row r="115" spans="1:5" ht="114.75" customHeight="1">
      <c r="A115" t="s">
        <v>52</v>
      </c>
      <c r="E115" s="36" t="s">
        <v>176</v>
      </c>
    </row>
    <row r="116" spans="1:16" ht="12.75" customHeight="1">
      <c r="A116" s="25" t="s">
        <v>44</v>
      </c>
      <c r="B116" s="29" t="s">
        <v>182</v>
      </c>
      <c r="C116" s="29" t="s">
        <v>183</v>
      </c>
      <c r="D116" s="25" t="s">
        <v>46</v>
      </c>
      <c r="E116" s="30" t="s">
        <v>184</v>
      </c>
      <c r="F116" s="31" t="s">
        <v>88</v>
      </c>
      <c r="G116" s="32">
        <v>0.43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 customHeight="1">
      <c r="A117" s="35" t="s">
        <v>49</v>
      </c>
      <c r="E117" s="36" t="s">
        <v>185</v>
      </c>
    </row>
    <row r="118" spans="1:5" ht="12.75" customHeight="1">
      <c r="A118" s="37" t="s">
        <v>50</v>
      </c>
      <c r="E118" s="38" t="s">
        <v>181</v>
      </c>
    </row>
    <row r="119" spans="1:5" ht="114.75" customHeight="1">
      <c r="A119" t="s">
        <v>52</v>
      </c>
      <c r="E119" s="36" t="s">
        <v>176</v>
      </c>
    </row>
    <row r="120" spans="1:16" ht="12.75" customHeight="1">
      <c r="A120" s="25" t="s">
        <v>44</v>
      </c>
      <c r="B120" s="29" t="s">
        <v>186</v>
      </c>
      <c r="C120" s="29" t="s">
        <v>187</v>
      </c>
      <c r="D120" s="25" t="s">
        <v>46</v>
      </c>
      <c r="E120" s="30" t="s">
        <v>188</v>
      </c>
      <c r="F120" s="31" t="s">
        <v>88</v>
      </c>
      <c r="G120" s="32">
        <v>1.242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 customHeight="1">
      <c r="A121" s="35" t="s">
        <v>49</v>
      </c>
      <c r="E121" s="36" t="s">
        <v>189</v>
      </c>
    </row>
    <row r="122" spans="1:5" ht="38.25" customHeight="1">
      <c r="A122" s="37" t="s">
        <v>50</v>
      </c>
      <c r="E122" s="38" t="s">
        <v>190</v>
      </c>
    </row>
    <row r="123" spans="1:5" ht="114.75" customHeight="1">
      <c r="A123" t="s">
        <v>52</v>
      </c>
      <c r="E123" s="36" t="s">
        <v>191</v>
      </c>
    </row>
    <row r="124" spans="1:16" ht="12.75" customHeight="1">
      <c r="A124" s="25" t="s">
        <v>44</v>
      </c>
      <c r="B124" s="29" t="s">
        <v>192</v>
      </c>
      <c r="C124" s="29" t="s">
        <v>193</v>
      </c>
      <c r="D124" s="25" t="s">
        <v>46</v>
      </c>
      <c r="E124" s="30" t="s">
        <v>194</v>
      </c>
      <c r="F124" s="31" t="s">
        <v>121</v>
      </c>
      <c r="G124" s="32">
        <v>10.27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 customHeight="1">
      <c r="A125" s="35" t="s">
        <v>49</v>
      </c>
      <c r="E125" s="36" t="s">
        <v>195</v>
      </c>
    </row>
    <row r="126" spans="1:5" ht="25.5" customHeight="1">
      <c r="A126" s="37" t="s">
        <v>50</v>
      </c>
      <c r="E126" s="38" t="s">
        <v>196</v>
      </c>
    </row>
    <row r="127" spans="1:5" ht="89.25" customHeight="1">
      <c r="A127" t="s">
        <v>52</v>
      </c>
      <c r="E127" s="36" t="s">
        <v>197</v>
      </c>
    </row>
    <row r="128" spans="1:16" ht="12.75" customHeight="1">
      <c r="A128" s="25" t="s">
        <v>44</v>
      </c>
      <c r="B128" s="29" t="s">
        <v>198</v>
      </c>
      <c r="C128" s="29" t="s">
        <v>199</v>
      </c>
      <c r="D128" s="25" t="s">
        <v>46</v>
      </c>
      <c r="E128" s="30" t="s">
        <v>200</v>
      </c>
      <c r="F128" s="31" t="s">
        <v>121</v>
      </c>
      <c r="G128" s="32">
        <v>9.01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 customHeight="1">
      <c r="A129" s="35" t="s">
        <v>49</v>
      </c>
      <c r="E129" s="36" t="s">
        <v>46</v>
      </c>
    </row>
    <row r="130" spans="1:5" ht="51" customHeight="1">
      <c r="A130" s="37" t="s">
        <v>50</v>
      </c>
      <c r="E130" s="38" t="s">
        <v>201</v>
      </c>
    </row>
    <row r="131" spans="1:5" ht="51" customHeight="1">
      <c r="A131" t="s">
        <v>52</v>
      </c>
      <c r="E131" s="36" t="s">
        <v>202</v>
      </c>
    </row>
    <row r="132" spans="1:9" ht="12.75" customHeight="1">
      <c r="A132" s="6" t="s">
        <v>42</v>
      </c>
      <c r="B132" s="6"/>
      <c r="C132" s="40" t="s">
        <v>39</v>
      </c>
      <c r="D132" s="6"/>
      <c r="E132" s="27" t="s">
        <v>203</v>
      </c>
      <c r="F132" s="6"/>
      <c r="G132" s="6"/>
      <c r="H132" s="6"/>
      <c r="I132" s="41">
        <f>0+I133+I137+I141+I145+I149+I153+I157+I161+I165+I169+I173+I177+I181</f>
      </c>
    </row>
    <row r="133" spans="1:16" ht="12.75" customHeight="1">
      <c r="A133" s="25" t="s">
        <v>44</v>
      </c>
      <c r="B133" s="29" t="s">
        <v>204</v>
      </c>
      <c r="C133" s="29" t="s">
        <v>205</v>
      </c>
      <c r="D133" s="25" t="s">
        <v>46</v>
      </c>
      <c r="E133" s="30" t="s">
        <v>206</v>
      </c>
      <c r="F133" s="31" t="s">
        <v>207</v>
      </c>
      <c r="G133" s="32">
        <v>1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12.75" customHeight="1">
      <c r="A134" s="35" t="s">
        <v>49</v>
      </c>
      <c r="E134" s="36" t="s">
        <v>208</v>
      </c>
    </row>
    <row r="135" spans="1:5" ht="12.75" customHeight="1">
      <c r="A135" s="37" t="s">
        <v>50</v>
      </c>
      <c r="E135" s="38" t="s">
        <v>209</v>
      </c>
    </row>
    <row r="136" spans="1:5" ht="63.75" customHeight="1">
      <c r="A136" t="s">
        <v>52</v>
      </c>
      <c r="E136" s="36" t="s">
        <v>210</v>
      </c>
    </row>
    <row r="137" spans="1:16" ht="12.75" customHeight="1">
      <c r="A137" s="25" t="s">
        <v>44</v>
      </c>
      <c r="B137" s="29" t="s">
        <v>211</v>
      </c>
      <c r="C137" s="29" t="s">
        <v>212</v>
      </c>
      <c r="D137" s="25" t="s">
        <v>46</v>
      </c>
      <c r="E137" s="30" t="s">
        <v>213</v>
      </c>
      <c r="F137" s="31" t="s">
        <v>207</v>
      </c>
      <c r="G137" s="32">
        <v>2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12.75" customHeight="1">
      <c r="A138" s="35" t="s">
        <v>49</v>
      </c>
      <c r="E138" s="36" t="s">
        <v>46</v>
      </c>
    </row>
    <row r="139" spans="1:5" ht="12.75" customHeight="1">
      <c r="A139" s="37" t="s">
        <v>50</v>
      </c>
      <c r="E139" s="38" t="s">
        <v>214</v>
      </c>
    </row>
    <row r="140" spans="1:5" ht="12.75" customHeight="1">
      <c r="A140" t="s">
        <v>52</v>
      </c>
      <c r="E140" s="36" t="s">
        <v>215</v>
      </c>
    </row>
    <row r="141" spans="1:16" ht="12.75" customHeight="1">
      <c r="A141" s="25" t="s">
        <v>44</v>
      </c>
      <c r="B141" s="29" t="s">
        <v>216</v>
      </c>
      <c r="C141" s="29" t="s">
        <v>217</v>
      </c>
      <c r="D141" s="25" t="s">
        <v>46</v>
      </c>
      <c r="E141" s="30" t="s">
        <v>213</v>
      </c>
      <c r="F141" s="31" t="s">
        <v>207</v>
      </c>
      <c r="G141" s="32">
        <v>1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 customHeight="1">
      <c r="A142" s="35" t="s">
        <v>49</v>
      </c>
      <c r="E142" s="36" t="s">
        <v>101</v>
      </c>
    </row>
    <row r="143" spans="1:5" ht="12.75" customHeight="1">
      <c r="A143" s="37" t="s">
        <v>50</v>
      </c>
      <c r="E143" s="38" t="s">
        <v>209</v>
      </c>
    </row>
    <row r="144" spans="1:5" ht="12.75" customHeight="1">
      <c r="A144" t="s">
        <v>52</v>
      </c>
      <c r="E144" s="36" t="s">
        <v>215</v>
      </c>
    </row>
    <row r="145" spans="1:16" ht="12.75" customHeight="1">
      <c r="A145" s="25" t="s">
        <v>44</v>
      </c>
      <c r="B145" s="29" t="s">
        <v>218</v>
      </c>
      <c r="C145" s="29" t="s">
        <v>219</v>
      </c>
      <c r="D145" s="25" t="s">
        <v>46</v>
      </c>
      <c r="E145" s="30" t="s">
        <v>220</v>
      </c>
      <c r="F145" s="31" t="s">
        <v>121</v>
      </c>
      <c r="G145" s="32">
        <v>33.08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 customHeight="1">
      <c r="A146" s="35" t="s">
        <v>49</v>
      </c>
      <c r="E146" s="36" t="s">
        <v>46</v>
      </c>
    </row>
    <row r="147" spans="1:5" ht="12.75" customHeight="1">
      <c r="A147" s="37" t="s">
        <v>50</v>
      </c>
      <c r="E147" s="38" t="s">
        <v>221</v>
      </c>
    </row>
    <row r="148" spans="1:5" ht="38.25" customHeight="1">
      <c r="A148" t="s">
        <v>52</v>
      </c>
      <c r="E148" s="36" t="s">
        <v>222</v>
      </c>
    </row>
    <row r="149" spans="1:16" ht="12.75" customHeight="1">
      <c r="A149" s="25" t="s">
        <v>44</v>
      </c>
      <c r="B149" s="29" t="s">
        <v>223</v>
      </c>
      <c r="C149" s="29" t="s">
        <v>224</v>
      </c>
      <c r="D149" s="25" t="s">
        <v>46</v>
      </c>
      <c r="E149" s="30" t="s">
        <v>225</v>
      </c>
      <c r="F149" s="31" t="s">
        <v>121</v>
      </c>
      <c r="G149" s="32">
        <v>33.08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 customHeight="1">
      <c r="A150" s="35" t="s">
        <v>49</v>
      </c>
      <c r="E150" s="36" t="s">
        <v>46</v>
      </c>
    </row>
    <row r="151" spans="1:5" ht="12.75" customHeight="1">
      <c r="A151" s="37" t="s">
        <v>50</v>
      </c>
      <c r="E151" s="38" t="s">
        <v>226</v>
      </c>
    </row>
    <row r="152" spans="1:5" ht="12.75" customHeight="1">
      <c r="A152" t="s">
        <v>52</v>
      </c>
      <c r="E152" s="36" t="s">
        <v>227</v>
      </c>
    </row>
    <row r="153" spans="1:16" ht="12.75" customHeight="1">
      <c r="A153" s="25" t="s">
        <v>44</v>
      </c>
      <c r="B153" s="29" t="s">
        <v>228</v>
      </c>
      <c r="C153" s="29" t="s">
        <v>229</v>
      </c>
      <c r="D153" s="25" t="s">
        <v>46</v>
      </c>
      <c r="E153" s="30" t="s">
        <v>230</v>
      </c>
      <c r="F153" s="31" t="s">
        <v>100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25.5" customHeight="1">
      <c r="A154" s="35" t="s">
        <v>49</v>
      </c>
      <c r="E154" s="36" t="s">
        <v>231</v>
      </c>
    </row>
    <row r="155" spans="1:5" ht="12.75" customHeight="1">
      <c r="A155" s="37" t="s">
        <v>50</v>
      </c>
      <c r="E155" s="38" t="s">
        <v>232</v>
      </c>
    </row>
    <row r="156" spans="1:5" ht="38.25" customHeight="1">
      <c r="A156" t="s">
        <v>52</v>
      </c>
      <c r="E156" s="36" t="s">
        <v>233</v>
      </c>
    </row>
    <row r="157" spans="1:16" ht="12.75" customHeight="1">
      <c r="A157" s="25" t="s">
        <v>44</v>
      </c>
      <c r="B157" s="29" t="s">
        <v>234</v>
      </c>
      <c r="C157" s="29" t="s">
        <v>235</v>
      </c>
      <c r="D157" s="25" t="s">
        <v>46</v>
      </c>
      <c r="E157" s="30" t="s">
        <v>230</v>
      </c>
      <c r="F157" s="31" t="s">
        <v>100</v>
      </c>
      <c r="G157" s="32">
        <v>3.9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 customHeight="1">
      <c r="A158" s="35" t="s">
        <v>49</v>
      </c>
      <c r="E158" s="36" t="s">
        <v>236</v>
      </c>
    </row>
    <row r="159" spans="1:5" ht="12.75" customHeight="1">
      <c r="A159" s="37" t="s">
        <v>50</v>
      </c>
      <c r="E159" s="38" t="s">
        <v>237</v>
      </c>
    </row>
    <row r="160" spans="1:5" ht="38.25" customHeight="1">
      <c r="A160" t="s">
        <v>52</v>
      </c>
      <c r="E160" s="36" t="s">
        <v>233</v>
      </c>
    </row>
    <row r="161" spans="1:16" ht="12.75" customHeight="1">
      <c r="A161" s="25" t="s">
        <v>44</v>
      </c>
      <c r="B161" s="29" t="s">
        <v>238</v>
      </c>
      <c r="C161" s="29" t="s">
        <v>239</v>
      </c>
      <c r="D161" s="25" t="s">
        <v>46</v>
      </c>
      <c r="E161" s="30" t="s">
        <v>240</v>
      </c>
      <c r="F161" s="31" t="s">
        <v>100</v>
      </c>
      <c r="G161" s="32">
        <v>4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25.5" customHeight="1">
      <c r="A162" s="35" t="s">
        <v>49</v>
      </c>
      <c r="E162" s="36" t="s">
        <v>241</v>
      </c>
    </row>
    <row r="163" spans="1:5" ht="12.75" customHeight="1">
      <c r="A163" s="37" t="s">
        <v>50</v>
      </c>
      <c r="E163" s="38" t="s">
        <v>232</v>
      </c>
    </row>
    <row r="164" spans="1:5" ht="38.25" customHeight="1">
      <c r="A164" t="s">
        <v>52</v>
      </c>
      <c r="E164" s="36" t="s">
        <v>233</v>
      </c>
    </row>
    <row r="165" spans="1:16" ht="12.75" customHeight="1">
      <c r="A165" s="25" t="s">
        <v>44</v>
      </c>
      <c r="B165" s="29" t="s">
        <v>242</v>
      </c>
      <c r="C165" s="29" t="s">
        <v>243</v>
      </c>
      <c r="D165" s="25" t="s">
        <v>46</v>
      </c>
      <c r="E165" s="30" t="s">
        <v>240</v>
      </c>
      <c r="F165" s="31" t="s">
        <v>100</v>
      </c>
      <c r="G165" s="32">
        <v>12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 customHeight="1">
      <c r="A166" s="35" t="s">
        <v>49</v>
      </c>
      <c r="E166" s="36" t="s">
        <v>236</v>
      </c>
    </row>
    <row r="167" spans="1:5" ht="12.75" customHeight="1">
      <c r="A167" s="37" t="s">
        <v>50</v>
      </c>
      <c r="E167" s="38" t="s">
        <v>244</v>
      </c>
    </row>
    <row r="168" spans="1:5" ht="38.25" customHeight="1">
      <c r="A168" t="s">
        <v>52</v>
      </c>
      <c r="E168" s="36" t="s">
        <v>233</v>
      </c>
    </row>
    <row r="169" spans="1:16" ht="12.75" customHeight="1">
      <c r="A169" s="25" t="s">
        <v>44</v>
      </c>
      <c r="B169" s="29" t="s">
        <v>245</v>
      </c>
      <c r="C169" s="29" t="s">
        <v>246</v>
      </c>
      <c r="D169" s="25" t="s">
        <v>46</v>
      </c>
      <c r="E169" s="30" t="s">
        <v>247</v>
      </c>
      <c r="F169" s="31" t="s">
        <v>100</v>
      </c>
      <c r="G169" s="32">
        <v>28.3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 customHeight="1">
      <c r="A170" s="35" t="s">
        <v>49</v>
      </c>
      <c r="E170" s="36" t="s">
        <v>248</v>
      </c>
    </row>
    <row r="171" spans="1:5" ht="38.25" customHeight="1">
      <c r="A171" s="37" t="s">
        <v>50</v>
      </c>
      <c r="E171" s="38" t="s">
        <v>249</v>
      </c>
    </row>
    <row r="172" spans="1:5" ht="12.75" customHeight="1">
      <c r="A172" t="s">
        <v>52</v>
      </c>
      <c r="E172" s="36" t="s">
        <v>250</v>
      </c>
    </row>
    <row r="173" spans="1:16" ht="12.75" customHeight="1">
      <c r="A173" s="25" t="s">
        <v>44</v>
      </c>
      <c r="B173" s="29" t="s">
        <v>251</v>
      </c>
      <c r="C173" s="29" t="s">
        <v>252</v>
      </c>
      <c r="D173" s="25" t="s">
        <v>46</v>
      </c>
      <c r="E173" s="30" t="s">
        <v>253</v>
      </c>
      <c r="F173" s="31" t="s">
        <v>100</v>
      </c>
      <c r="G173" s="32">
        <v>16.3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 customHeight="1">
      <c r="A174" s="35" t="s">
        <v>49</v>
      </c>
      <c r="E174" s="36" t="s">
        <v>254</v>
      </c>
    </row>
    <row r="175" spans="1:5" ht="12.75" customHeight="1">
      <c r="A175" s="37" t="s">
        <v>50</v>
      </c>
      <c r="E175" s="38" t="s">
        <v>255</v>
      </c>
    </row>
    <row r="176" spans="1:5" ht="12.75" customHeight="1">
      <c r="A176" t="s">
        <v>52</v>
      </c>
      <c r="E176" s="36" t="s">
        <v>250</v>
      </c>
    </row>
    <row r="177" spans="1:16" ht="12.75" customHeight="1">
      <c r="A177" s="25" t="s">
        <v>44</v>
      </c>
      <c r="B177" s="29" t="s">
        <v>256</v>
      </c>
      <c r="C177" s="29" t="s">
        <v>257</v>
      </c>
      <c r="D177" s="25" t="s">
        <v>46</v>
      </c>
      <c r="E177" s="30" t="s">
        <v>258</v>
      </c>
      <c r="F177" s="31" t="s">
        <v>100</v>
      </c>
      <c r="G177" s="32">
        <v>28.3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12.75" customHeight="1">
      <c r="A178" s="35" t="s">
        <v>49</v>
      </c>
      <c r="E178" s="36" t="s">
        <v>259</v>
      </c>
    </row>
    <row r="179" spans="1:5" ht="38.25" customHeight="1">
      <c r="A179" s="37" t="s">
        <v>50</v>
      </c>
      <c r="E179" s="38" t="s">
        <v>249</v>
      </c>
    </row>
    <row r="180" spans="1:5" ht="25.5" customHeight="1">
      <c r="A180" t="s">
        <v>52</v>
      </c>
      <c r="E180" s="36" t="s">
        <v>260</v>
      </c>
    </row>
    <row r="181" spans="1:16" ht="12.75" customHeight="1">
      <c r="A181" s="25" t="s">
        <v>44</v>
      </c>
      <c r="B181" s="29" t="s">
        <v>261</v>
      </c>
      <c r="C181" s="29" t="s">
        <v>262</v>
      </c>
      <c r="D181" s="25" t="s">
        <v>263</v>
      </c>
      <c r="E181" s="30" t="s">
        <v>264</v>
      </c>
      <c r="F181" s="31" t="s">
        <v>100</v>
      </c>
      <c r="G181" s="32">
        <v>48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12.75" customHeight="1">
      <c r="A182" s="35" t="s">
        <v>49</v>
      </c>
      <c r="E182" s="36" t="s">
        <v>265</v>
      </c>
    </row>
    <row r="183" spans="1:5" ht="12.75" customHeight="1">
      <c r="A183" s="37" t="s">
        <v>50</v>
      </c>
      <c r="E183" s="38" t="s">
        <v>266</v>
      </c>
    </row>
    <row r="184" spans="1:5" ht="12.75" customHeight="1">
      <c r="A184" t="s">
        <v>52</v>
      </c>
      <c r="E184" s="36" t="s">
        <v>267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268</v>
      </c>
      <c r="I3" s="42">
        <f>0+I8+I49+I142+I155+I164+I205+I214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268</v>
      </c>
      <c r="D4" s="6"/>
      <c r="E4" s="18" t="s">
        <v>269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9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0+I9+I13+I17+I21+I25+I29+I33+I37+I41+I45</f>
      </c>
    </row>
    <row r="9" spans="1:16" ht="12.75" customHeight="1">
      <c r="A9" s="25" t="s">
        <v>44</v>
      </c>
      <c r="B9" s="29" t="s">
        <v>28</v>
      </c>
      <c r="C9" s="29" t="s">
        <v>270</v>
      </c>
      <c r="D9" s="25" t="s">
        <v>46</v>
      </c>
      <c r="E9" s="30" t="s">
        <v>47</v>
      </c>
      <c r="F9" s="31" t="s">
        <v>88</v>
      </c>
      <c r="G9" s="32">
        <v>48.138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 customHeight="1">
      <c r="A10" s="35" t="s">
        <v>49</v>
      </c>
      <c r="E10" s="36" t="s">
        <v>271</v>
      </c>
    </row>
    <row r="11" spans="1:5" ht="12.75" customHeight="1">
      <c r="A11" s="37" t="s">
        <v>50</v>
      </c>
      <c r="E11" s="38" t="s">
        <v>272</v>
      </c>
    </row>
    <row r="12" spans="1:5" ht="12.75" customHeight="1">
      <c r="A12" t="s">
        <v>52</v>
      </c>
      <c r="E12" s="36" t="s">
        <v>53</v>
      </c>
    </row>
    <row r="13" spans="1:16" ht="12.75" customHeight="1">
      <c r="A13" s="25" t="s">
        <v>44</v>
      </c>
      <c r="B13" s="29" t="s">
        <v>22</v>
      </c>
      <c r="C13" s="29" t="s">
        <v>273</v>
      </c>
      <c r="D13" s="25" t="s">
        <v>46</v>
      </c>
      <c r="E13" s="30" t="s">
        <v>47</v>
      </c>
      <c r="F13" s="31" t="s">
        <v>88</v>
      </c>
      <c r="G13" s="32">
        <v>26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 customHeight="1">
      <c r="A14" s="35" t="s">
        <v>49</v>
      </c>
      <c r="E14" s="36" t="s">
        <v>274</v>
      </c>
    </row>
    <row r="15" spans="1:5" ht="12.75" customHeight="1">
      <c r="A15" s="37" t="s">
        <v>50</v>
      </c>
      <c r="E15" s="38" t="s">
        <v>275</v>
      </c>
    </row>
    <row r="16" spans="1:5" ht="12.75" customHeight="1">
      <c r="A16" t="s">
        <v>52</v>
      </c>
      <c r="E16" s="36" t="s">
        <v>53</v>
      </c>
    </row>
    <row r="17" spans="1:16" ht="12.75" customHeight="1">
      <c r="A17" s="25" t="s">
        <v>44</v>
      </c>
      <c r="B17" s="29" t="s">
        <v>21</v>
      </c>
      <c r="C17" s="29" t="s">
        <v>45</v>
      </c>
      <c r="D17" s="25" t="s">
        <v>46</v>
      </c>
      <c r="E17" s="30" t="s">
        <v>47</v>
      </c>
      <c r="F17" s="31" t="s">
        <v>48</v>
      </c>
      <c r="G17" s="32">
        <v>25.488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 customHeight="1">
      <c r="A18" s="35" t="s">
        <v>49</v>
      </c>
      <c r="E18" s="36" t="s">
        <v>46</v>
      </c>
    </row>
    <row r="19" spans="1:5" ht="76.5" customHeight="1">
      <c r="A19" s="37" t="s">
        <v>50</v>
      </c>
      <c r="E19" s="38" t="s">
        <v>276</v>
      </c>
    </row>
    <row r="20" spans="1:5" ht="12.75" customHeight="1">
      <c r="A20" t="s">
        <v>52</v>
      </c>
      <c r="E20" s="36" t="s">
        <v>53</v>
      </c>
    </row>
    <row r="21" spans="1:16" ht="12.75" customHeight="1">
      <c r="A21" s="25" t="s">
        <v>44</v>
      </c>
      <c r="B21" s="29" t="s">
        <v>32</v>
      </c>
      <c r="C21" s="29" t="s">
        <v>277</v>
      </c>
      <c r="D21" s="25" t="s">
        <v>46</v>
      </c>
      <c r="E21" s="30" t="s">
        <v>278</v>
      </c>
      <c r="F21" s="31" t="s">
        <v>88</v>
      </c>
      <c r="G21" s="32">
        <v>2.3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 customHeight="1">
      <c r="A22" s="35" t="s">
        <v>49</v>
      </c>
      <c r="E22" s="36" t="s">
        <v>46</v>
      </c>
    </row>
    <row r="23" spans="1:5" ht="12.75" customHeight="1">
      <c r="A23" s="37" t="s">
        <v>50</v>
      </c>
      <c r="E23" s="38" t="s">
        <v>279</v>
      </c>
    </row>
    <row r="24" spans="1:5" ht="12.75" customHeight="1">
      <c r="A24" t="s">
        <v>52</v>
      </c>
      <c r="E24" s="36" t="s">
        <v>280</v>
      </c>
    </row>
    <row r="25" spans="1:16" ht="12.75" customHeight="1">
      <c r="A25" s="25" t="s">
        <v>44</v>
      </c>
      <c r="B25" s="29" t="s">
        <v>34</v>
      </c>
      <c r="C25" s="29" t="s">
        <v>54</v>
      </c>
      <c r="D25" s="25" t="s">
        <v>46</v>
      </c>
      <c r="E25" s="30" t="s">
        <v>55</v>
      </c>
      <c r="F25" s="31" t="s">
        <v>56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 customHeight="1">
      <c r="A26" s="35" t="s">
        <v>49</v>
      </c>
      <c r="E26" s="36" t="s">
        <v>57</v>
      </c>
    </row>
    <row r="27" spans="1:5" ht="12.75" customHeight="1">
      <c r="A27" s="37" t="s">
        <v>50</v>
      </c>
      <c r="E27" s="38" t="s">
        <v>46</v>
      </c>
    </row>
    <row r="28" spans="1:5" ht="12.75" customHeight="1">
      <c r="A28" t="s">
        <v>52</v>
      </c>
      <c r="E28" s="36" t="s">
        <v>58</v>
      </c>
    </row>
    <row r="29" spans="1:16" ht="12.75" customHeight="1">
      <c r="A29" s="25" t="s">
        <v>44</v>
      </c>
      <c r="B29" s="29" t="s">
        <v>36</v>
      </c>
      <c r="C29" s="29" t="s">
        <v>59</v>
      </c>
      <c r="D29" s="25" t="s">
        <v>46</v>
      </c>
      <c r="E29" s="30" t="s">
        <v>60</v>
      </c>
      <c r="F29" s="31" t="s">
        <v>56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 customHeight="1">
      <c r="A30" s="35" t="s">
        <v>49</v>
      </c>
      <c r="E30" s="36" t="s">
        <v>281</v>
      </c>
    </row>
    <row r="31" spans="1:5" ht="12.75" customHeight="1">
      <c r="A31" s="37" t="s">
        <v>50</v>
      </c>
      <c r="E31" s="38" t="s">
        <v>46</v>
      </c>
    </row>
    <row r="32" spans="1:5" ht="12.75" customHeight="1">
      <c r="A32" t="s">
        <v>52</v>
      </c>
      <c r="E32" s="36" t="s">
        <v>62</v>
      </c>
    </row>
    <row r="33" spans="1:16" ht="12.75" customHeight="1">
      <c r="A33" s="25" t="s">
        <v>44</v>
      </c>
      <c r="B33" s="29" t="s">
        <v>72</v>
      </c>
      <c r="C33" s="29" t="s">
        <v>63</v>
      </c>
      <c r="D33" s="25" t="s">
        <v>46</v>
      </c>
      <c r="E33" s="30" t="s">
        <v>64</v>
      </c>
      <c r="F33" s="31" t="s">
        <v>56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 customHeight="1">
      <c r="A34" s="35" t="s">
        <v>49</v>
      </c>
      <c r="E34" s="36" t="s">
        <v>65</v>
      </c>
    </row>
    <row r="35" spans="1:5" ht="12.75" customHeight="1">
      <c r="A35" s="37" t="s">
        <v>50</v>
      </c>
      <c r="E35" s="38" t="s">
        <v>46</v>
      </c>
    </row>
    <row r="36" spans="1:5" ht="12.75" customHeight="1">
      <c r="A36" t="s">
        <v>52</v>
      </c>
      <c r="E36" s="36" t="s">
        <v>62</v>
      </c>
    </row>
    <row r="37" spans="1:16" ht="12.75" customHeight="1">
      <c r="A37" s="25" t="s">
        <v>44</v>
      </c>
      <c r="B37" s="29" t="s">
        <v>77</v>
      </c>
      <c r="C37" s="29" t="s">
        <v>66</v>
      </c>
      <c r="D37" s="25" t="s">
        <v>46</v>
      </c>
      <c r="E37" s="30" t="s">
        <v>67</v>
      </c>
      <c r="F37" s="31" t="s">
        <v>56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 customHeight="1">
      <c r="A38" s="35" t="s">
        <v>49</v>
      </c>
      <c r="E38" s="36" t="s">
        <v>68</v>
      </c>
    </row>
    <row r="39" spans="1:5" ht="12.75" customHeight="1">
      <c r="A39" s="37" t="s">
        <v>50</v>
      </c>
      <c r="E39" s="38" t="s">
        <v>46</v>
      </c>
    </row>
    <row r="40" spans="1:5" ht="12.75" customHeight="1">
      <c r="A40" t="s">
        <v>52</v>
      </c>
      <c r="E40" s="36" t="s">
        <v>62</v>
      </c>
    </row>
    <row r="41" spans="1:16" ht="12.75" customHeight="1">
      <c r="A41" s="25" t="s">
        <v>44</v>
      </c>
      <c r="B41" s="29" t="s">
        <v>39</v>
      </c>
      <c r="C41" s="29" t="s">
        <v>69</v>
      </c>
      <c r="D41" s="25" t="s">
        <v>46</v>
      </c>
      <c r="E41" s="30" t="s">
        <v>70</v>
      </c>
      <c r="F41" s="31" t="s">
        <v>56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 customHeight="1">
      <c r="A42" s="35" t="s">
        <v>49</v>
      </c>
      <c r="E42" s="36" t="s">
        <v>71</v>
      </c>
    </row>
    <row r="43" spans="1:5" ht="12.75" customHeight="1">
      <c r="A43" s="37" t="s">
        <v>50</v>
      </c>
      <c r="E43" s="38" t="s">
        <v>46</v>
      </c>
    </row>
    <row r="44" spans="1:5" ht="12.75" customHeight="1">
      <c r="A44" t="s">
        <v>52</v>
      </c>
      <c r="E44" s="36" t="s">
        <v>62</v>
      </c>
    </row>
    <row r="45" spans="1:16" ht="12.75" customHeight="1">
      <c r="A45" s="25" t="s">
        <v>44</v>
      </c>
      <c r="B45" s="29" t="s">
        <v>41</v>
      </c>
      <c r="C45" s="29" t="s">
        <v>73</v>
      </c>
      <c r="D45" s="25" t="s">
        <v>46</v>
      </c>
      <c r="E45" s="30" t="s">
        <v>74</v>
      </c>
      <c r="F45" s="31" t="s">
        <v>56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 customHeight="1">
      <c r="A46" s="35" t="s">
        <v>49</v>
      </c>
      <c r="E46" s="36" t="s">
        <v>75</v>
      </c>
    </row>
    <row r="47" spans="1:5" ht="12.75" customHeight="1">
      <c r="A47" s="37" t="s">
        <v>50</v>
      </c>
      <c r="E47" s="38" t="s">
        <v>46</v>
      </c>
    </row>
    <row r="48" spans="1:5" ht="76.5" customHeight="1">
      <c r="A48" t="s">
        <v>52</v>
      </c>
      <c r="E48" s="36" t="s">
        <v>76</v>
      </c>
    </row>
    <row r="49" spans="1:9" ht="12.75" customHeight="1">
      <c r="A49" s="6" t="s">
        <v>42</v>
      </c>
      <c r="B49" s="6"/>
      <c r="C49" s="40" t="s">
        <v>28</v>
      </c>
      <c r="D49" s="6"/>
      <c r="E49" s="27" t="s">
        <v>85</v>
      </c>
      <c r="F49" s="6"/>
      <c r="G49" s="6"/>
      <c r="H49" s="6"/>
      <c r="I49" s="41">
        <f>0+I50+I54+I58+I62+I66+I70+I74+I78+I82+I86+I90+I94+I98+I102+I106+I110+I114+I118+I122+I126+I130+I134+I138</f>
      </c>
    </row>
    <row r="50" spans="1:16" ht="12.75" customHeight="1">
      <c r="A50" s="25" t="s">
        <v>44</v>
      </c>
      <c r="B50" s="29" t="s">
        <v>92</v>
      </c>
      <c r="C50" s="29" t="s">
        <v>282</v>
      </c>
      <c r="D50" s="25" t="s">
        <v>46</v>
      </c>
      <c r="E50" s="30" t="s">
        <v>283</v>
      </c>
      <c r="F50" s="31" t="s">
        <v>121</v>
      </c>
      <c r="G50" s="32">
        <v>13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 customHeight="1">
      <c r="A51" s="35" t="s">
        <v>49</v>
      </c>
      <c r="E51" s="36" t="s">
        <v>284</v>
      </c>
    </row>
    <row r="52" spans="1:5" ht="12.75" customHeight="1">
      <c r="A52" s="37" t="s">
        <v>50</v>
      </c>
      <c r="E52" s="38" t="s">
        <v>285</v>
      </c>
    </row>
    <row r="53" spans="1:5" ht="38.25" customHeight="1">
      <c r="A53" t="s">
        <v>52</v>
      </c>
      <c r="E53" s="36" t="s">
        <v>286</v>
      </c>
    </row>
    <row r="54" spans="1:16" ht="12.75" customHeight="1">
      <c r="A54" s="25" t="s">
        <v>44</v>
      </c>
      <c r="B54" s="29" t="s">
        <v>97</v>
      </c>
      <c r="C54" s="29" t="s">
        <v>287</v>
      </c>
      <c r="D54" s="25" t="s">
        <v>46</v>
      </c>
      <c r="E54" s="30" t="s">
        <v>288</v>
      </c>
      <c r="F54" s="31" t="s">
        <v>207</v>
      </c>
      <c r="G54" s="32">
        <v>2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 customHeight="1">
      <c r="A55" s="35" t="s">
        <v>49</v>
      </c>
      <c r="E55" s="36" t="s">
        <v>284</v>
      </c>
    </row>
    <row r="56" spans="1:5" ht="12.75" customHeight="1">
      <c r="A56" s="37" t="s">
        <v>50</v>
      </c>
      <c r="E56" s="38" t="s">
        <v>289</v>
      </c>
    </row>
    <row r="57" spans="1:5" ht="63.75" customHeight="1">
      <c r="A57" t="s">
        <v>52</v>
      </c>
      <c r="E57" s="36" t="s">
        <v>290</v>
      </c>
    </row>
    <row r="58" spans="1:16" ht="12.75" customHeight="1">
      <c r="A58" s="25" t="s">
        <v>44</v>
      </c>
      <c r="B58" s="29" t="s">
        <v>103</v>
      </c>
      <c r="C58" s="29" t="s">
        <v>86</v>
      </c>
      <c r="D58" s="25" t="s">
        <v>46</v>
      </c>
      <c r="E58" s="30" t="s">
        <v>87</v>
      </c>
      <c r="F58" s="31" t="s">
        <v>88</v>
      </c>
      <c r="G58" s="32">
        <v>4.595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 customHeight="1">
      <c r="A59" s="35" t="s">
        <v>49</v>
      </c>
      <c r="E59" s="36" t="s">
        <v>89</v>
      </c>
    </row>
    <row r="60" spans="1:5" ht="51" customHeight="1">
      <c r="A60" s="37" t="s">
        <v>50</v>
      </c>
      <c r="E60" s="38" t="s">
        <v>291</v>
      </c>
    </row>
    <row r="61" spans="1:5" ht="12.75" customHeight="1">
      <c r="A61" t="s">
        <v>52</v>
      </c>
      <c r="E61" s="36" t="s">
        <v>91</v>
      </c>
    </row>
    <row r="62" spans="1:16" ht="12.75" customHeight="1">
      <c r="A62" s="25" t="s">
        <v>44</v>
      </c>
      <c r="B62" s="29" t="s">
        <v>107</v>
      </c>
      <c r="C62" s="29" t="s">
        <v>93</v>
      </c>
      <c r="D62" s="25" t="s">
        <v>46</v>
      </c>
      <c r="E62" s="30" t="s">
        <v>94</v>
      </c>
      <c r="F62" s="31" t="s">
        <v>88</v>
      </c>
      <c r="G62" s="32">
        <v>5.06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 customHeight="1">
      <c r="A63" s="35" t="s">
        <v>49</v>
      </c>
      <c r="E63" s="36" t="s">
        <v>95</v>
      </c>
    </row>
    <row r="64" spans="1:5" ht="51" customHeight="1">
      <c r="A64" s="37" t="s">
        <v>50</v>
      </c>
      <c r="E64" s="38" t="s">
        <v>292</v>
      </c>
    </row>
    <row r="65" spans="1:5" ht="12.75" customHeight="1">
      <c r="A65" t="s">
        <v>52</v>
      </c>
      <c r="E65" s="36" t="s">
        <v>91</v>
      </c>
    </row>
    <row r="66" spans="1:16" ht="12.75" customHeight="1">
      <c r="A66" s="25" t="s">
        <v>44</v>
      </c>
      <c r="B66" s="29" t="s">
        <v>112</v>
      </c>
      <c r="C66" s="29" t="s">
        <v>293</v>
      </c>
      <c r="D66" s="25" t="s">
        <v>46</v>
      </c>
      <c r="E66" s="30" t="s">
        <v>294</v>
      </c>
      <c r="F66" s="31" t="s">
        <v>88</v>
      </c>
      <c r="G66" s="32">
        <v>0.585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 customHeight="1">
      <c r="A67" s="35" t="s">
        <v>49</v>
      </c>
      <c r="E67" s="36" t="s">
        <v>46</v>
      </c>
    </row>
    <row r="68" spans="1:5" ht="25.5" customHeight="1">
      <c r="A68" s="37" t="s">
        <v>50</v>
      </c>
      <c r="E68" s="38" t="s">
        <v>295</v>
      </c>
    </row>
    <row r="69" spans="1:5" ht="12.75" customHeight="1">
      <c r="A69" t="s">
        <v>52</v>
      </c>
      <c r="E69" s="36" t="s">
        <v>91</v>
      </c>
    </row>
    <row r="70" spans="1:16" ht="12.75" customHeight="1">
      <c r="A70" s="25" t="s">
        <v>44</v>
      </c>
      <c r="B70" s="29" t="s">
        <v>118</v>
      </c>
      <c r="C70" s="29" t="s">
        <v>296</v>
      </c>
      <c r="D70" s="25" t="s">
        <v>46</v>
      </c>
      <c r="E70" s="30" t="s">
        <v>297</v>
      </c>
      <c r="F70" s="31" t="s">
        <v>100</v>
      </c>
      <c r="G70" s="32">
        <v>51.5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12.75" customHeight="1">
      <c r="A71" s="35" t="s">
        <v>49</v>
      </c>
      <c r="E71" s="36" t="s">
        <v>89</v>
      </c>
    </row>
    <row r="72" spans="1:5" ht="51" customHeight="1">
      <c r="A72" s="37" t="s">
        <v>50</v>
      </c>
      <c r="E72" s="38" t="s">
        <v>298</v>
      </c>
    </row>
    <row r="73" spans="1:5" ht="12.75" customHeight="1">
      <c r="A73" t="s">
        <v>52</v>
      </c>
      <c r="E73" s="36" t="s">
        <v>91</v>
      </c>
    </row>
    <row r="74" spans="1:16" ht="12.75" customHeight="1">
      <c r="A74" s="25" t="s">
        <v>44</v>
      </c>
      <c r="B74" s="29" t="s">
        <v>124</v>
      </c>
      <c r="C74" s="29" t="s">
        <v>299</v>
      </c>
      <c r="D74" s="25" t="s">
        <v>46</v>
      </c>
      <c r="E74" s="30" t="s">
        <v>300</v>
      </c>
      <c r="F74" s="31" t="s">
        <v>100</v>
      </c>
      <c r="G74" s="32">
        <v>9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 customHeight="1">
      <c r="A75" s="35" t="s">
        <v>49</v>
      </c>
      <c r="E75" s="36" t="s">
        <v>89</v>
      </c>
    </row>
    <row r="76" spans="1:5" ht="25.5" customHeight="1">
      <c r="A76" s="37" t="s">
        <v>50</v>
      </c>
      <c r="E76" s="38" t="s">
        <v>301</v>
      </c>
    </row>
    <row r="77" spans="1:5" ht="12.75" customHeight="1">
      <c r="A77" t="s">
        <v>52</v>
      </c>
      <c r="E77" s="36" t="s">
        <v>91</v>
      </c>
    </row>
    <row r="78" spans="1:16" ht="12.75" customHeight="1">
      <c r="A78" s="25" t="s">
        <v>44</v>
      </c>
      <c r="B78" s="29" t="s">
        <v>130</v>
      </c>
      <c r="C78" s="29" t="s">
        <v>113</v>
      </c>
      <c r="D78" s="25" t="s">
        <v>46</v>
      </c>
      <c r="E78" s="30" t="s">
        <v>114</v>
      </c>
      <c r="F78" s="31" t="s">
        <v>88</v>
      </c>
      <c r="G78" s="32">
        <v>23.7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 customHeight="1">
      <c r="A79" s="35" t="s">
        <v>49</v>
      </c>
      <c r="E79" s="36" t="s">
        <v>302</v>
      </c>
    </row>
    <row r="80" spans="1:5" ht="25.5" customHeight="1">
      <c r="A80" s="37" t="s">
        <v>50</v>
      </c>
      <c r="E80" s="38" t="s">
        <v>303</v>
      </c>
    </row>
    <row r="81" spans="1:5" ht="25.5" customHeight="1">
      <c r="A81" t="s">
        <v>52</v>
      </c>
      <c r="E81" s="36" t="s">
        <v>117</v>
      </c>
    </row>
    <row r="82" spans="1:16" ht="12.75" customHeight="1">
      <c r="A82" s="25" t="s">
        <v>44</v>
      </c>
      <c r="B82" s="29" t="s">
        <v>136</v>
      </c>
      <c r="C82" s="29" t="s">
        <v>304</v>
      </c>
      <c r="D82" s="25" t="s">
        <v>46</v>
      </c>
      <c r="E82" s="30" t="s">
        <v>305</v>
      </c>
      <c r="F82" s="31" t="s">
        <v>88</v>
      </c>
      <c r="G82" s="32">
        <v>33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 customHeight="1">
      <c r="A83" s="35" t="s">
        <v>49</v>
      </c>
      <c r="E83" s="36" t="s">
        <v>306</v>
      </c>
    </row>
    <row r="84" spans="1:5" ht="25.5" customHeight="1">
      <c r="A84" s="37" t="s">
        <v>50</v>
      </c>
      <c r="E84" s="38" t="s">
        <v>307</v>
      </c>
    </row>
    <row r="85" spans="1:5" ht="293.25" customHeight="1">
      <c r="A85" t="s">
        <v>52</v>
      </c>
      <c r="E85" s="36" t="s">
        <v>308</v>
      </c>
    </row>
    <row r="86" spans="1:16" ht="12.75" customHeight="1">
      <c r="A86" s="25" t="s">
        <v>44</v>
      </c>
      <c r="B86" s="29" t="s">
        <v>143</v>
      </c>
      <c r="C86" s="29" t="s">
        <v>309</v>
      </c>
      <c r="D86" s="25" t="s">
        <v>46</v>
      </c>
      <c r="E86" s="30" t="s">
        <v>305</v>
      </c>
      <c r="F86" s="31" t="s">
        <v>88</v>
      </c>
      <c r="G86" s="32">
        <v>26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25.5" customHeight="1">
      <c r="A87" s="35" t="s">
        <v>49</v>
      </c>
      <c r="E87" s="36" t="s">
        <v>310</v>
      </c>
    </row>
    <row r="88" spans="1:5" ht="25.5" customHeight="1">
      <c r="A88" s="37" t="s">
        <v>50</v>
      </c>
      <c r="E88" s="38" t="s">
        <v>311</v>
      </c>
    </row>
    <row r="89" spans="1:5" ht="293.25" customHeight="1">
      <c r="A89" t="s">
        <v>52</v>
      </c>
      <c r="E89" s="36" t="s">
        <v>308</v>
      </c>
    </row>
    <row r="90" spans="1:16" ht="12.75" customHeight="1">
      <c r="A90" s="25" t="s">
        <v>44</v>
      </c>
      <c r="B90" s="29" t="s">
        <v>149</v>
      </c>
      <c r="C90" s="29" t="s">
        <v>312</v>
      </c>
      <c r="D90" s="25" t="s">
        <v>46</v>
      </c>
      <c r="E90" s="30" t="s">
        <v>313</v>
      </c>
      <c r="F90" s="31" t="s">
        <v>88</v>
      </c>
      <c r="G90" s="32">
        <v>2.3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 customHeight="1">
      <c r="A91" s="35" t="s">
        <v>49</v>
      </c>
      <c r="E91" s="36" t="s">
        <v>314</v>
      </c>
    </row>
    <row r="92" spans="1:5" ht="25.5" customHeight="1">
      <c r="A92" s="37" t="s">
        <v>50</v>
      </c>
      <c r="E92" s="38" t="s">
        <v>315</v>
      </c>
    </row>
    <row r="93" spans="1:5" ht="267.75" customHeight="1">
      <c r="A93" t="s">
        <v>52</v>
      </c>
      <c r="E93" s="36" t="s">
        <v>316</v>
      </c>
    </row>
    <row r="94" spans="1:16" ht="12.75" customHeight="1">
      <c r="A94" s="25" t="s">
        <v>44</v>
      </c>
      <c r="B94" s="29" t="s">
        <v>154</v>
      </c>
      <c r="C94" s="29" t="s">
        <v>317</v>
      </c>
      <c r="D94" s="25" t="s">
        <v>46</v>
      </c>
      <c r="E94" s="30" t="s">
        <v>318</v>
      </c>
      <c r="F94" s="31" t="s">
        <v>88</v>
      </c>
      <c r="G94" s="32">
        <v>18.138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 customHeight="1">
      <c r="A95" s="35" t="s">
        <v>49</v>
      </c>
      <c r="E95" s="36" t="s">
        <v>319</v>
      </c>
    </row>
    <row r="96" spans="1:5" ht="51" customHeight="1">
      <c r="A96" s="37" t="s">
        <v>50</v>
      </c>
      <c r="E96" s="38" t="s">
        <v>320</v>
      </c>
    </row>
    <row r="97" spans="1:5" ht="255" customHeight="1">
      <c r="A97" t="s">
        <v>52</v>
      </c>
      <c r="E97" s="36" t="s">
        <v>321</v>
      </c>
    </row>
    <row r="98" spans="1:16" ht="12.75" customHeight="1">
      <c r="A98" s="25" t="s">
        <v>44</v>
      </c>
      <c r="B98" s="29" t="s">
        <v>160</v>
      </c>
      <c r="C98" s="29" t="s">
        <v>322</v>
      </c>
      <c r="D98" s="25" t="s">
        <v>46</v>
      </c>
      <c r="E98" s="30" t="s">
        <v>323</v>
      </c>
      <c r="F98" s="31" t="s">
        <v>88</v>
      </c>
      <c r="G98" s="32">
        <v>48.138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 customHeight="1">
      <c r="A99" s="35" t="s">
        <v>49</v>
      </c>
      <c r="E99" s="36" t="s">
        <v>46</v>
      </c>
    </row>
    <row r="100" spans="1:5" ht="51" customHeight="1">
      <c r="A100" s="37" t="s">
        <v>50</v>
      </c>
      <c r="E100" s="38" t="s">
        <v>324</v>
      </c>
    </row>
    <row r="101" spans="1:5" ht="165.75" customHeight="1">
      <c r="A101" t="s">
        <v>52</v>
      </c>
      <c r="E101" s="36" t="s">
        <v>325</v>
      </c>
    </row>
    <row r="102" spans="1:16" ht="12.75" customHeight="1">
      <c r="A102" s="25" t="s">
        <v>44</v>
      </c>
      <c r="B102" s="29" t="s">
        <v>166</v>
      </c>
      <c r="C102" s="29" t="s">
        <v>326</v>
      </c>
      <c r="D102" s="25" t="s">
        <v>46</v>
      </c>
      <c r="E102" s="30" t="s">
        <v>323</v>
      </c>
      <c r="F102" s="31" t="s">
        <v>88</v>
      </c>
      <c r="G102" s="32">
        <v>26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 customHeight="1">
      <c r="A103" s="35" t="s">
        <v>49</v>
      </c>
      <c r="E103" s="36" t="s">
        <v>327</v>
      </c>
    </row>
    <row r="104" spans="1:5" ht="12.75" customHeight="1">
      <c r="A104" s="37" t="s">
        <v>50</v>
      </c>
      <c r="E104" s="38" t="s">
        <v>328</v>
      </c>
    </row>
    <row r="105" spans="1:5" ht="165.75" customHeight="1">
      <c r="A105" t="s">
        <v>52</v>
      </c>
      <c r="E105" s="36" t="s">
        <v>325</v>
      </c>
    </row>
    <row r="106" spans="1:16" ht="12.75" customHeight="1">
      <c r="A106" s="25" t="s">
        <v>44</v>
      </c>
      <c r="B106" s="29" t="s">
        <v>171</v>
      </c>
      <c r="C106" s="29" t="s">
        <v>329</v>
      </c>
      <c r="D106" s="25" t="s">
        <v>46</v>
      </c>
      <c r="E106" s="30" t="s">
        <v>330</v>
      </c>
      <c r="F106" s="31" t="s">
        <v>88</v>
      </c>
      <c r="G106" s="32">
        <v>3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 customHeight="1">
      <c r="A107" s="35" t="s">
        <v>49</v>
      </c>
      <c r="E107" s="36" t="s">
        <v>331</v>
      </c>
    </row>
    <row r="108" spans="1:5" ht="38.25" customHeight="1">
      <c r="A108" s="37" t="s">
        <v>50</v>
      </c>
      <c r="E108" s="38" t="s">
        <v>332</v>
      </c>
    </row>
    <row r="109" spans="1:5" ht="191.25" customHeight="1">
      <c r="A109" t="s">
        <v>52</v>
      </c>
      <c r="E109" s="36" t="s">
        <v>333</v>
      </c>
    </row>
    <row r="110" spans="1:16" ht="12.75" customHeight="1">
      <c r="A110" s="25" t="s">
        <v>44</v>
      </c>
      <c r="B110" s="29" t="s">
        <v>177</v>
      </c>
      <c r="C110" s="29" t="s">
        <v>334</v>
      </c>
      <c r="D110" s="25" t="s">
        <v>46</v>
      </c>
      <c r="E110" s="30" t="s">
        <v>335</v>
      </c>
      <c r="F110" s="31" t="s">
        <v>88</v>
      </c>
      <c r="G110" s="32">
        <v>5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 customHeight="1">
      <c r="A111" s="35" t="s">
        <v>49</v>
      </c>
      <c r="E111" s="36" t="s">
        <v>336</v>
      </c>
    </row>
    <row r="112" spans="1:5" ht="25.5" customHeight="1">
      <c r="A112" s="37" t="s">
        <v>50</v>
      </c>
      <c r="E112" s="38" t="s">
        <v>337</v>
      </c>
    </row>
    <row r="113" spans="1:5" ht="242.25" customHeight="1">
      <c r="A113" t="s">
        <v>52</v>
      </c>
      <c r="E113" s="36" t="s">
        <v>338</v>
      </c>
    </row>
    <row r="114" spans="1:16" ht="12.75" customHeight="1">
      <c r="A114" s="25" t="s">
        <v>44</v>
      </c>
      <c r="B114" s="29" t="s">
        <v>182</v>
      </c>
      <c r="C114" s="29" t="s">
        <v>339</v>
      </c>
      <c r="D114" s="25" t="s">
        <v>46</v>
      </c>
      <c r="E114" s="30" t="s">
        <v>335</v>
      </c>
      <c r="F114" s="31" t="s">
        <v>88</v>
      </c>
      <c r="G114" s="32">
        <v>10.496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 customHeight="1">
      <c r="A115" s="35" t="s">
        <v>49</v>
      </c>
      <c r="E115" s="36" t="s">
        <v>340</v>
      </c>
    </row>
    <row r="116" spans="1:5" ht="25.5" customHeight="1">
      <c r="A116" s="37" t="s">
        <v>50</v>
      </c>
      <c r="E116" s="38" t="s">
        <v>341</v>
      </c>
    </row>
    <row r="117" spans="1:5" ht="242.25" customHeight="1">
      <c r="A117" t="s">
        <v>52</v>
      </c>
      <c r="E117" s="36" t="s">
        <v>338</v>
      </c>
    </row>
    <row r="118" spans="1:16" ht="12.75" customHeight="1">
      <c r="A118" s="25" t="s">
        <v>44</v>
      </c>
      <c r="B118" s="29" t="s">
        <v>186</v>
      </c>
      <c r="C118" s="29" t="s">
        <v>119</v>
      </c>
      <c r="D118" s="25" t="s">
        <v>46</v>
      </c>
      <c r="E118" s="30" t="s">
        <v>120</v>
      </c>
      <c r="F118" s="31" t="s">
        <v>121</v>
      </c>
      <c r="G118" s="32">
        <v>68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 customHeight="1">
      <c r="A119" s="35" t="s">
        <v>49</v>
      </c>
      <c r="E119" s="36" t="s">
        <v>46</v>
      </c>
    </row>
    <row r="120" spans="1:5" ht="25.5" customHeight="1">
      <c r="A120" s="37" t="s">
        <v>50</v>
      </c>
      <c r="E120" s="38" t="s">
        <v>342</v>
      </c>
    </row>
    <row r="121" spans="1:5" ht="12.75" customHeight="1">
      <c r="A121" t="s">
        <v>52</v>
      </c>
      <c r="E121" s="36" t="s">
        <v>123</v>
      </c>
    </row>
    <row r="122" spans="1:16" ht="12.75" customHeight="1">
      <c r="A122" s="25" t="s">
        <v>44</v>
      </c>
      <c r="B122" s="29" t="s">
        <v>192</v>
      </c>
      <c r="C122" s="29" t="s">
        <v>125</v>
      </c>
      <c r="D122" s="25" t="s">
        <v>46</v>
      </c>
      <c r="E122" s="30" t="s">
        <v>126</v>
      </c>
      <c r="F122" s="31" t="s">
        <v>88</v>
      </c>
      <c r="G122" s="32">
        <v>26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 customHeight="1">
      <c r="A123" s="35" t="s">
        <v>49</v>
      </c>
      <c r="E123" s="36" t="s">
        <v>343</v>
      </c>
    </row>
    <row r="124" spans="1:5" ht="25.5" customHeight="1">
      <c r="A124" s="37" t="s">
        <v>50</v>
      </c>
      <c r="E124" s="38" t="s">
        <v>344</v>
      </c>
    </row>
    <row r="125" spans="1:5" ht="38.25" customHeight="1">
      <c r="A125" t="s">
        <v>52</v>
      </c>
      <c r="E125" s="36" t="s">
        <v>129</v>
      </c>
    </row>
    <row r="126" spans="1:16" ht="12.75" customHeight="1">
      <c r="A126" s="25" t="s">
        <v>44</v>
      </c>
      <c r="B126" s="29" t="s">
        <v>198</v>
      </c>
      <c r="C126" s="29" t="s">
        <v>131</v>
      </c>
      <c r="D126" s="25" t="s">
        <v>46</v>
      </c>
      <c r="E126" s="30" t="s">
        <v>132</v>
      </c>
      <c r="F126" s="31" t="s">
        <v>121</v>
      </c>
      <c r="G126" s="32">
        <v>260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 customHeight="1">
      <c r="A127" s="35" t="s">
        <v>49</v>
      </c>
      <c r="E127" s="36" t="s">
        <v>46</v>
      </c>
    </row>
    <row r="128" spans="1:5" ht="25.5" customHeight="1">
      <c r="A128" s="37" t="s">
        <v>50</v>
      </c>
      <c r="E128" s="38" t="s">
        <v>345</v>
      </c>
    </row>
    <row r="129" spans="1:5" ht="12.75" customHeight="1">
      <c r="A129" t="s">
        <v>52</v>
      </c>
      <c r="E129" s="36" t="s">
        <v>134</v>
      </c>
    </row>
    <row r="130" spans="1:16" ht="12.75" customHeight="1">
      <c r="A130" s="25" t="s">
        <v>44</v>
      </c>
      <c r="B130" s="29" t="s">
        <v>204</v>
      </c>
      <c r="C130" s="29" t="s">
        <v>346</v>
      </c>
      <c r="D130" s="25" t="s">
        <v>46</v>
      </c>
      <c r="E130" s="30" t="s">
        <v>347</v>
      </c>
      <c r="F130" s="31" t="s">
        <v>121</v>
      </c>
      <c r="G130" s="32">
        <v>260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 customHeight="1">
      <c r="A131" s="35" t="s">
        <v>49</v>
      </c>
      <c r="E131" s="36" t="s">
        <v>46</v>
      </c>
    </row>
    <row r="132" spans="1:5" ht="25.5" customHeight="1">
      <c r="A132" s="37" t="s">
        <v>50</v>
      </c>
      <c r="E132" s="38" t="s">
        <v>345</v>
      </c>
    </row>
    <row r="133" spans="1:5" ht="25.5" customHeight="1">
      <c r="A133" t="s">
        <v>52</v>
      </c>
      <c r="E133" s="36" t="s">
        <v>348</v>
      </c>
    </row>
    <row r="134" spans="1:16" ht="12.75" customHeight="1">
      <c r="A134" s="25" t="s">
        <v>44</v>
      </c>
      <c r="B134" s="29" t="s">
        <v>211</v>
      </c>
      <c r="C134" s="29" t="s">
        <v>349</v>
      </c>
      <c r="D134" s="25" t="s">
        <v>46</v>
      </c>
      <c r="E134" s="30" t="s">
        <v>350</v>
      </c>
      <c r="F134" s="31" t="s">
        <v>121</v>
      </c>
      <c r="G134" s="32">
        <v>260</v>
      </c>
      <c r="H134" s="33">
        <v>0</v>
      </c>
      <c r="I134" s="34">
        <f>ROUND(ROUND(H134,2)*ROUND(G134,3),2)</f>
      </c>
      <c r="O134">
        <f>(I134*21)/100</f>
      </c>
      <c r="P134" t="s">
        <v>22</v>
      </c>
    </row>
    <row r="135" spans="1:5" ht="12.75" customHeight="1">
      <c r="A135" s="35" t="s">
        <v>49</v>
      </c>
      <c r="E135" s="36" t="s">
        <v>46</v>
      </c>
    </row>
    <row r="136" spans="1:5" ht="25.5" customHeight="1">
      <c r="A136" s="37" t="s">
        <v>50</v>
      </c>
      <c r="E136" s="38" t="s">
        <v>345</v>
      </c>
    </row>
    <row r="137" spans="1:5" ht="12.75" customHeight="1">
      <c r="A137" t="s">
        <v>52</v>
      </c>
      <c r="E137" s="36" t="s">
        <v>351</v>
      </c>
    </row>
    <row r="138" spans="1:16" ht="12.75" customHeight="1">
      <c r="A138" s="25" t="s">
        <v>44</v>
      </c>
      <c r="B138" s="29" t="s">
        <v>216</v>
      </c>
      <c r="C138" s="29" t="s">
        <v>352</v>
      </c>
      <c r="D138" s="25" t="s">
        <v>46</v>
      </c>
      <c r="E138" s="30" t="s">
        <v>353</v>
      </c>
      <c r="F138" s="31" t="s">
        <v>88</v>
      </c>
      <c r="G138" s="32">
        <v>2.6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12.75" customHeight="1">
      <c r="A139" s="35" t="s">
        <v>49</v>
      </c>
      <c r="E139" s="36" t="s">
        <v>46</v>
      </c>
    </row>
    <row r="140" spans="1:5" ht="38.25" customHeight="1">
      <c r="A140" s="37" t="s">
        <v>50</v>
      </c>
      <c r="E140" s="38" t="s">
        <v>354</v>
      </c>
    </row>
    <row r="141" spans="1:5" ht="12.75" customHeight="1">
      <c r="A141" t="s">
        <v>52</v>
      </c>
      <c r="E141" s="36" t="s">
        <v>355</v>
      </c>
    </row>
    <row r="142" spans="1:9" ht="12.75" customHeight="1">
      <c r="A142" s="6" t="s">
        <v>42</v>
      </c>
      <c r="B142" s="6"/>
      <c r="C142" s="40" t="s">
        <v>22</v>
      </c>
      <c r="D142" s="6"/>
      <c r="E142" s="27" t="s">
        <v>135</v>
      </c>
      <c r="F142" s="6"/>
      <c r="G142" s="6"/>
      <c r="H142" s="6"/>
      <c r="I142" s="41">
        <f>0+I143+I147+I151</f>
      </c>
    </row>
    <row r="143" spans="1:16" ht="12.75" customHeight="1">
      <c r="A143" s="25" t="s">
        <v>44</v>
      </c>
      <c r="B143" s="29" t="s">
        <v>218</v>
      </c>
      <c r="C143" s="29" t="s">
        <v>356</v>
      </c>
      <c r="D143" s="25" t="s">
        <v>46</v>
      </c>
      <c r="E143" s="30" t="s">
        <v>357</v>
      </c>
      <c r="F143" s="31" t="s">
        <v>121</v>
      </c>
      <c r="G143" s="32">
        <v>44.72</v>
      </c>
      <c r="H143" s="33">
        <v>0</v>
      </c>
      <c r="I143" s="34">
        <f>ROUND(ROUND(H143,2)*ROUND(G143,3),2)</f>
      </c>
      <c r="O143">
        <f>(I143*21)/100</f>
      </c>
      <c r="P143" t="s">
        <v>22</v>
      </c>
    </row>
    <row r="144" spans="1:5" ht="12.75" customHeight="1">
      <c r="A144" s="35" t="s">
        <v>49</v>
      </c>
      <c r="E144" s="36" t="s">
        <v>358</v>
      </c>
    </row>
    <row r="145" spans="1:5" ht="12.75" customHeight="1">
      <c r="A145" s="37" t="s">
        <v>50</v>
      </c>
      <c r="E145" s="38" t="s">
        <v>359</v>
      </c>
    </row>
    <row r="146" spans="1:5" ht="12.75" customHeight="1">
      <c r="A146" t="s">
        <v>52</v>
      </c>
      <c r="E146" s="36" t="s">
        <v>360</v>
      </c>
    </row>
    <row r="147" spans="1:16" ht="12.75" customHeight="1">
      <c r="A147" s="25" t="s">
        <v>44</v>
      </c>
      <c r="B147" s="29" t="s">
        <v>223</v>
      </c>
      <c r="C147" s="29" t="s">
        <v>137</v>
      </c>
      <c r="D147" s="25" t="s">
        <v>46</v>
      </c>
      <c r="E147" s="30" t="s">
        <v>138</v>
      </c>
      <c r="F147" s="31" t="s">
        <v>121</v>
      </c>
      <c r="G147" s="32">
        <v>68</v>
      </c>
      <c r="H147" s="33">
        <v>0</v>
      </c>
      <c r="I147" s="34">
        <f>ROUND(ROUND(H147,2)*ROUND(G147,3),2)</f>
      </c>
      <c r="O147">
        <f>(I147*21)/100</f>
      </c>
      <c r="P147" t="s">
        <v>22</v>
      </c>
    </row>
    <row r="148" spans="1:5" ht="12.75" customHeight="1">
      <c r="A148" s="35" t="s">
        <v>49</v>
      </c>
      <c r="E148" s="36" t="s">
        <v>361</v>
      </c>
    </row>
    <row r="149" spans="1:5" ht="25.5" customHeight="1">
      <c r="A149" s="37" t="s">
        <v>50</v>
      </c>
      <c r="E149" s="38" t="s">
        <v>342</v>
      </c>
    </row>
    <row r="150" spans="1:5" ht="38.25" customHeight="1">
      <c r="A150" t="s">
        <v>52</v>
      </c>
      <c r="E150" s="36" t="s">
        <v>141</v>
      </c>
    </row>
    <row r="151" spans="1:16" ht="12.75" customHeight="1">
      <c r="A151" s="25" t="s">
        <v>44</v>
      </c>
      <c r="B151" s="29" t="s">
        <v>228</v>
      </c>
      <c r="C151" s="29" t="s">
        <v>362</v>
      </c>
      <c r="D151" s="25" t="s">
        <v>46</v>
      </c>
      <c r="E151" s="30" t="s">
        <v>363</v>
      </c>
      <c r="F151" s="31" t="s">
        <v>88</v>
      </c>
      <c r="G151" s="32">
        <v>26</v>
      </c>
      <c r="H151" s="33">
        <v>0</v>
      </c>
      <c r="I151" s="34">
        <f>ROUND(ROUND(H151,2)*ROUND(G151,3),2)</f>
      </c>
      <c r="O151">
        <f>(I151*21)/100</f>
      </c>
      <c r="P151" t="s">
        <v>22</v>
      </c>
    </row>
    <row r="152" spans="1:5" ht="12.75" customHeight="1">
      <c r="A152" s="35" t="s">
        <v>49</v>
      </c>
      <c r="E152" s="36" t="s">
        <v>364</v>
      </c>
    </row>
    <row r="153" spans="1:5" ht="25.5" customHeight="1">
      <c r="A153" s="37" t="s">
        <v>50</v>
      </c>
      <c r="E153" s="38" t="s">
        <v>365</v>
      </c>
    </row>
    <row r="154" spans="1:5" ht="25.5" customHeight="1">
      <c r="A154" t="s">
        <v>52</v>
      </c>
      <c r="E154" s="36" t="s">
        <v>366</v>
      </c>
    </row>
    <row r="155" spans="1:9" ht="12.75" customHeight="1">
      <c r="A155" s="6" t="s">
        <v>42</v>
      </c>
      <c r="B155" s="6"/>
      <c r="C155" s="40" t="s">
        <v>32</v>
      </c>
      <c r="D155" s="6"/>
      <c r="E155" s="27" t="s">
        <v>367</v>
      </c>
      <c r="F155" s="6"/>
      <c r="G155" s="6"/>
      <c r="H155" s="6"/>
      <c r="I155" s="41">
        <f>0+I156+I160</f>
      </c>
    </row>
    <row r="156" spans="1:16" ht="12.75" customHeight="1">
      <c r="A156" s="25" t="s">
        <v>44</v>
      </c>
      <c r="B156" s="29" t="s">
        <v>234</v>
      </c>
      <c r="C156" s="29" t="s">
        <v>368</v>
      </c>
      <c r="D156" s="25" t="s">
        <v>46</v>
      </c>
      <c r="E156" s="30" t="s">
        <v>369</v>
      </c>
      <c r="F156" s="31" t="s">
        <v>88</v>
      </c>
      <c r="G156" s="32">
        <v>6.315</v>
      </c>
      <c r="H156" s="33">
        <v>0</v>
      </c>
      <c r="I156" s="34">
        <f>ROUND(ROUND(H156,2)*ROUND(G156,3),2)</f>
      </c>
      <c r="O156">
        <f>(I156*21)/100</f>
      </c>
      <c r="P156" t="s">
        <v>22</v>
      </c>
    </row>
    <row r="157" spans="1:5" ht="12.75" customHeight="1">
      <c r="A157" s="35" t="s">
        <v>49</v>
      </c>
      <c r="E157" s="36" t="s">
        <v>46</v>
      </c>
    </row>
    <row r="158" spans="1:5" ht="76.5" customHeight="1">
      <c r="A158" s="37" t="s">
        <v>50</v>
      </c>
      <c r="E158" s="38" t="s">
        <v>370</v>
      </c>
    </row>
    <row r="159" spans="1:5" ht="25.5" customHeight="1">
      <c r="A159" t="s">
        <v>52</v>
      </c>
      <c r="E159" s="36" t="s">
        <v>366</v>
      </c>
    </row>
    <row r="160" spans="1:16" ht="12.75" customHeight="1">
      <c r="A160" s="25" t="s">
        <v>44</v>
      </c>
      <c r="B160" s="29" t="s">
        <v>238</v>
      </c>
      <c r="C160" s="29" t="s">
        <v>371</v>
      </c>
      <c r="D160" s="25" t="s">
        <v>46</v>
      </c>
      <c r="E160" s="30" t="s">
        <v>372</v>
      </c>
      <c r="F160" s="31" t="s">
        <v>88</v>
      </c>
      <c r="G160" s="32">
        <v>6.84</v>
      </c>
      <c r="H160" s="33">
        <v>0</v>
      </c>
      <c r="I160" s="34">
        <f>ROUND(ROUND(H160,2)*ROUND(G160,3),2)</f>
      </c>
      <c r="O160">
        <f>(I160*21)/100</f>
      </c>
      <c r="P160" t="s">
        <v>22</v>
      </c>
    </row>
    <row r="161" spans="1:5" ht="12.75" customHeight="1">
      <c r="A161" s="35" t="s">
        <v>49</v>
      </c>
      <c r="E161" s="36" t="s">
        <v>373</v>
      </c>
    </row>
    <row r="162" spans="1:5" ht="25.5" customHeight="1">
      <c r="A162" s="37" t="s">
        <v>50</v>
      </c>
      <c r="E162" s="38" t="s">
        <v>374</v>
      </c>
    </row>
    <row r="163" spans="1:5" ht="178.5" customHeight="1">
      <c r="A163" t="s">
        <v>52</v>
      </c>
      <c r="E163" s="36" t="s">
        <v>375</v>
      </c>
    </row>
    <row r="164" spans="1:9" ht="12.75" customHeight="1">
      <c r="A164" s="6" t="s">
        <v>42</v>
      </c>
      <c r="B164" s="6"/>
      <c r="C164" s="40" t="s">
        <v>34</v>
      </c>
      <c r="D164" s="6"/>
      <c r="E164" s="27" t="s">
        <v>142</v>
      </c>
      <c r="F164" s="6"/>
      <c r="G164" s="6"/>
      <c r="H164" s="6"/>
      <c r="I164" s="41">
        <f>0+I165+I169+I173+I177+I181+I185+I189+I193+I197+I201</f>
      </c>
    </row>
    <row r="165" spans="1:16" ht="12.75" customHeight="1">
      <c r="A165" s="25" t="s">
        <v>44</v>
      </c>
      <c r="B165" s="29" t="s">
        <v>242</v>
      </c>
      <c r="C165" s="29" t="s">
        <v>376</v>
      </c>
      <c r="D165" s="25" t="s">
        <v>46</v>
      </c>
      <c r="E165" s="30" t="s">
        <v>377</v>
      </c>
      <c r="F165" s="31" t="s">
        <v>121</v>
      </c>
      <c r="G165" s="32">
        <v>9.5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 customHeight="1">
      <c r="A166" s="35" t="s">
        <v>49</v>
      </c>
      <c r="E166" s="36" t="s">
        <v>378</v>
      </c>
    </row>
    <row r="167" spans="1:5" ht="25.5" customHeight="1">
      <c r="A167" s="37" t="s">
        <v>50</v>
      </c>
      <c r="E167" s="38" t="s">
        <v>379</v>
      </c>
    </row>
    <row r="168" spans="1:5" ht="51" customHeight="1">
      <c r="A168" t="s">
        <v>52</v>
      </c>
      <c r="E168" s="36" t="s">
        <v>153</v>
      </c>
    </row>
    <row r="169" spans="1:16" ht="12.75" customHeight="1">
      <c r="A169" s="25" t="s">
        <v>44</v>
      </c>
      <c r="B169" s="29" t="s">
        <v>245</v>
      </c>
      <c r="C169" s="29" t="s">
        <v>380</v>
      </c>
      <c r="D169" s="25" t="s">
        <v>46</v>
      </c>
      <c r="E169" s="30" t="s">
        <v>381</v>
      </c>
      <c r="F169" s="31" t="s">
        <v>121</v>
      </c>
      <c r="G169" s="32">
        <v>72.5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 customHeight="1">
      <c r="A170" s="35" t="s">
        <v>49</v>
      </c>
      <c r="E170" s="36" t="s">
        <v>382</v>
      </c>
    </row>
    <row r="171" spans="1:5" ht="63.75" customHeight="1">
      <c r="A171" s="37" t="s">
        <v>50</v>
      </c>
      <c r="E171" s="38" t="s">
        <v>383</v>
      </c>
    </row>
    <row r="172" spans="1:5" ht="51" customHeight="1">
      <c r="A172" t="s">
        <v>52</v>
      </c>
      <c r="E172" s="36" t="s">
        <v>153</v>
      </c>
    </row>
    <row r="173" spans="1:16" ht="12.75" customHeight="1">
      <c r="A173" s="25" t="s">
        <v>44</v>
      </c>
      <c r="B173" s="29" t="s">
        <v>251</v>
      </c>
      <c r="C173" s="29" t="s">
        <v>144</v>
      </c>
      <c r="D173" s="25" t="s">
        <v>46</v>
      </c>
      <c r="E173" s="30" t="s">
        <v>145</v>
      </c>
      <c r="F173" s="31" t="s">
        <v>88</v>
      </c>
      <c r="G173" s="32">
        <v>0.585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 customHeight="1">
      <c r="A174" s="35" t="s">
        <v>49</v>
      </c>
      <c r="E174" s="36" t="s">
        <v>384</v>
      </c>
    </row>
    <row r="175" spans="1:5" ht="25.5" customHeight="1">
      <c r="A175" s="37" t="s">
        <v>50</v>
      </c>
      <c r="E175" s="38" t="s">
        <v>385</v>
      </c>
    </row>
    <row r="176" spans="1:5" ht="102" customHeight="1">
      <c r="A176" t="s">
        <v>52</v>
      </c>
      <c r="E176" s="36" t="s">
        <v>148</v>
      </c>
    </row>
    <row r="177" spans="1:16" ht="12.75" customHeight="1">
      <c r="A177" s="25" t="s">
        <v>44</v>
      </c>
      <c r="B177" s="29" t="s">
        <v>256</v>
      </c>
      <c r="C177" s="29" t="s">
        <v>161</v>
      </c>
      <c r="D177" s="25" t="s">
        <v>46</v>
      </c>
      <c r="E177" s="30" t="s">
        <v>162</v>
      </c>
      <c r="F177" s="31" t="s">
        <v>121</v>
      </c>
      <c r="G177" s="32">
        <v>4.5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12.75" customHeight="1">
      <c r="A178" s="35" t="s">
        <v>49</v>
      </c>
      <c r="E178" s="36" t="s">
        <v>163</v>
      </c>
    </row>
    <row r="179" spans="1:5" ht="25.5" customHeight="1">
      <c r="A179" s="37" t="s">
        <v>50</v>
      </c>
      <c r="E179" s="38" t="s">
        <v>386</v>
      </c>
    </row>
    <row r="180" spans="1:5" ht="63.75" customHeight="1">
      <c r="A180" t="s">
        <v>52</v>
      </c>
      <c r="E180" s="36" t="s">
        <v>165</v>
      </c>
    </row>
    <row r="181" spans="1:16" ht="12.75" customHeight="1">
      <c r="A181" s="25" t="s">
        <v>44</v>
      </c>
      <c r="B181" s="29" t="s">
        <v>261</v>
      </c>
      <c r="C181" s="29" t="s">
        <v>167</v>
      </c>
      <c r="D181" s="25" t="s">
        <v>46</v>
      </c>
      <c r="E181" s="30" t="s">
        <v>168</v>
      </c>
      <c r="F181" s="31" t="s">
        <v>121</v>
      </c>
      <c r="G181" s="32">
        <v>4.5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12.75" customHeight="1">
      <c r="A182" s="35" t="s">
        <v>49</v>
      </c>
      <c r="E182" s="36" t="s">
        <v>387</v>
      </c>
    </row>
    <row r="183" spans="1:5" ht="25.5" customHeight="1">
      <c r="A183" s="37" t="s">
        <v>50</v>
      </c>
      <c r="E183" s="38" t="s">
        <v>386</v>
      </c>
    </row>
    <row r="184" spans="1:5" ht="63.75" customHeight="1">
      <c r="A184" t="s">
        <v>52</v>
      </c>
      <c r="E184" s="36" t="s">
        <v>165</v>
      </c>
    </row>
    <row r="185" spans="1:16" ht="12.75" customHeight="1">
      <c r="A185" s="25" t="s">
        <v>44</v>
      </c>
      <c r="B185" s="29" t="s">
        <v>388</v>
      </c>
      <c r="C185" s="29" t="s">
        <v>172</v>
      </c>
      <c r="D185" s="25" t="s">
        <v>46</v>
      </c>
      <c r="E185" s="30" t="s">
        <v>173</v>
      </c>
      <c r="F185" s="31" t="s">
        <v>88</v>
      </c>
      <c r="G185" s="32">
        <v>0.18</v>
      </c>
      <c r="H185" s="33">
        <v>0</v>
      </c>
      <c r="I185" s="34">
        <f>ROUND(ROUND(H185,2)*ROUND(G185,3),2)</f>
      </c>
      <c r="O185">
        <f>(I185*21)/100</f>
      </c>
      <c r="P185" t="s">
        <v>22</v>
      </c>
    </row>
    <row r="186" spans="1:5" ht="12.75" customHeight="1">
      <c r="A186" s="35" t="s">
        <v>49</v>
      </c>
      <c r="E186" s="36" t="s">
        <v>46</v>
      </c>
    </row>
    <row r="187" spans="1:5" ht="25.5" customHeight="1">
      <c r="A187" s="37" t="s">
        <v>50</v>
      </c>
      <c r="E187" s="38" t="s">
        <v>389</v>
      </c>
    </row>
    <row r="188" spans="1:5" ht="114.75" customHeight="1">
      <c r="A188" t="s">
        <v>52</v>
      </c>
      <c r="E188" s="36" t="s">
        <v>176</v>
      </c>
    </row>
    <row r="189" spans="1:16" ht="12.75" customHeight="1">
      <c r="A189" s="25" t="s">
        <v>44</v>
      </c>
      <c r="B189" s="29" t="s">
        <v>390</v>
      </c>
      <c r="C189" s="29" t="s">
        <v>391</v>
      </c>
      <c r="D189" s="25" t="s">
        <v>46</v>
      </c>
      <c r="E189" s="30" t="s">
        <v>392</v>
      </c>
      <c r="F189" s="31" t="s">
        <v>88</v>
      </c>
      <c r="G189" s="32">
        <v>0.315</v>
      </c>
      <c r="H189" s="33">
        <v>0</v>
      </c>
      <c r="I189" s="34">
        <f>ROUND(ROUND(H189,2)*ROUND(G189,3),2)</f>
      </c>
      <c r="O189">
        <f>(I189*21)/100</f>
      </c>
      <c r="P189" t="s">
        <v>22</v>
      </c>
    </row>
    <row r="190" spans="1:5" ht="12.75" customHeight="1">
      <c r="A190" s="35" t="s">
        <v>49</v>
      </c>
      <c r="E190" s="36" t="s">
        <v>393</v>
      </c>
    </row>
    <row r="191" spans="1:5" ht="25.5" customHeight="1">
      <c r="A191" s="37" t="s">
        <v>50</v>
      </c>
      <c r="E191" s="38" t="s">
        <v>394</v>
      </c>
    </row>
    <row r="192" spans="1:5" ht="114.75" customHeight="1">
      <c r="A192" t="s">
        <v>52</v>
      </c>
      <c r="E192" s="36" t="s">
        <v>176</v>
      </c>
    </row>
    <row r="193" spans="1:16" ht="12.75" customHeight="1">
      <c r="A193" s="25" t="s">
        <v>44</v>
      </c>
      <c r="B193" s="29" t="s">
        <v>395</v>
      </c>
      <c r="C193" s="29" t="s">
        <v>396</v>
      </c>
      <c r="D193" s="25" t="s">
        <v>46</v>
      </c>
      <c r="E193" s="30" t="s">
        <v>397</v>
      </c>
      <c r="F193" s="31" t="s">
        <v>121</v>
      </c>
      <c r="G193" s="32">
        <v>5.5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12.75" customHeight="1">
      <c r="A194" s="35" t="s">
        <v>49</v>
      </c>
      <c r="E194" s="36" t="s">
        <v>398</v>
      </c>
    </row>
    <row r="195" spans="1:5" ht="25.5" customHeight="1">
      <c r="A195" s="37" t="s">
        <v>50</v>
      </c>
      <c r="E195" s="38" t="s">
        <v>399</v>
      </c>
    </row>
    <row r="196" spans="1:5" ht="89.25" customHeight="1">
      <c r="A196" t="s">
        <v>52</v>
      </c>
      <c r="E196" s="36" t="s">
        <v>197</v>
      </c>
    </row>
    <row r="197" spans="1:16" ht="12.75" customHeight="1">
      <c r="A197" s="25" t="s">
        <v>44</v>
      </c>
      <c r="B197" s="29" t="s">
        <v>400</v>
      </c>
      <c r="C197" s="29" t="s">
        <v>401</v>
      </c>
      <c r="D197" s="25" t="s">
        <v>46</v>
      </c>
      <c r="E197" s="30" t="s">
        <v>402</v>
      </c>
      <c r="F197" s="31" t="s">
        <v>121</v>
      </c>
      <c r="G197" s="32">
        <v>10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12.75" customHeight="1">
      <c r="A198" s="35" t="s">
        <v>49</v>
      </c>
      <c r="E198" s="36" t="s">
        <v>398</v>
      </c>
    </row>
    <row r="199" spans="1:5" ht="25.5" customHeight="1">
      <c r="A199" s="37" t="s">
        <v>50</v>
      </c>
      <c r="E199" s="38" t="s">
        <v>403</v>
      </c>
    </row>
    <row r="200" spans="1:5" ht="89.25" customHeight="1">
      <c r="A200" t="s">
        <v>52</v>
      </c>
      <c r="E200" s="36" t="s">
        <v>197</v>
      </c>
    </row>
    <row r="201" spans="1:16" ht="12.75" customHeight="1">
      <c r="A201" s="25" t="s">
        <v>44</v>
      </c>
      <c r="B201" s="29" t="s">
        <v>404</v>
      </c>
      <c r="C201" s="29" t="s">
        <v>199</v>
      </c>
      <c r="D201" s="25" t="s">
        <v>46</v>
      </c>
      <c r="E201" s="30" t="s">
        <v>200</v>
      </c>
      <c r="F201" s="31" t="s">
        <v>121</v>
      </c>
      <c r="G201" s="32">
        <v>24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25.5" customHeight="1">
      <c r="A202" s="35" t="s">
        <v>49</v>
      </c>
      <c r="E202" s="36" t="s">
        <v>405</v>
      </c>
    </row>
    <row r="203" spans="1:5" ht="25.5" customHeight="1">
      <c r="A203" s="37" t="s">
        <v>50</v>
      </c>
      <c r="E203" s="38" t="s">
        <v>406</v>
      </c>
    </row>
    <row r="204" spans="1:5" ht="51" customHeight="1">
      <c r="A204" t="s">
        <v>52</v>
      </c>
      <c r="E204" s="36" t="s">
        <v>202</v>
      </c>
    </row>
    <row r="205" spans="1:9" ht="12.75" customHeight="1">
      <c r="A205" s="6" t="s">
        <v>42</v>
      </c>
      <c r="B205" s="6"/>
      <c r="C205" s="40" t="s">
        <v>77</v>
      </c>
      <c r="D205" s="6"/>
      <c r="E205" s="27" t="s">
        <v>407</v>
      </c>
      <c r="F205" s="6"/>
      <c r="G205" s="6"/>
      <c r="H205" s="6"/>
      <c r="I205" s="41">
        <f>0+I206+I210</f>
      </c>
    </row>
    <row r="206" spans="1:16" ht="12.75" customHeight="1">
      <c r="A206" s="25" t="s">
        <v>44</v>
      </c>
      <c r="B206" s="29" t="s">
        <v>408</v>
      </c>
      <c r="C206" s="29" t="s">
        <v>409</v>
      </c>
      <c r="D206" s="25" t="s">
        <v>46</v>
      </c>
      <c r="E206" s="30" t="s">
        <v>410</v>
      </c>
      <c r="F206" s="31" t="s">
        <v>100</v>
      </c>
      <c r="G206" s="32">
        <v>67.5</v>
      </c>
      <c r="H206" s="33">
        <v>0</v>
      </c>
      <c r="I206" s="34">
        <f>ROUND(ROUND(H206,2)*ROUND(G206,3),2)</f>
      </c>
      <c r="O206">
        <f>(I206*21)/100</f>
      </c>
      <c r="P206" t="s">
        <v>22</v>
      </c>
    </row>
    <row r="207" spans="1:5" ht="12.75" customHeight="1">
      <c r="A207" s="35" t="s">
        <v>49</v>
      </c>
      <c r="E207" s="36" t="s">
        <v>411</v>
      </c>
    </row>
    <row r="208" spans="1:5" ht="12.75" customHeight="1">
      <c r="A208" s="37" t="s">
        <v>50</v>
      </c>
      <c r="E208" s="38" t="s">
        <v>412</v>
      </c>
    </row>
    <row r="209" spans="1:5" ht="140.25" customHeight="1">
      <c r="A209" t="s">
        <v>52</v>
      </c>
      <c r="E209" s="36" t="s">
        <v>413</v>
      </c>
    </row>
    <row r="210" spans="1:16" ht="12.75" customHeight="1">
      <c r="A210" s="25" t="s">
        <v>44</v>
      </c>
      <c r="B210" s="29" t="s">
        <v>414</v>
      </c>
      <c r="C210" s="29" t="s">
        <v>415</v>
      </c>
      <c r="D210" s="25" t="s">
        <v>46</v>
      </c>
      <c r="E210" s="30" t="s">
        <v>416</v>
      </c>
      <c r="F210" s="31" t="s">
        <v>100</v>
      </c>
      <c r="G210" s="32">
        <v>158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 customHeight="1">
      <c r="A211" s="35" t="s">
        <v>49</v>
      </c>
      <c r="E211" s="36" t="s">
        <v>417</v>
      </c>
    </row>
    <row r="212" spans="1:5" ht="89.25" customHeight="1">
      <c r="A212" s="37" t="s">
        <v>50</v>
      </c>
      <c r="E212" s="38" t="s">
        <v>418</v>
      </c>
    </row>
    <row r="213" spans="1:5" ht="140.25" customHeight="1">
      <c r="A213" t="s">
        <v>52</v>
      </c>
      <c r="E213" s="36" t="s">
        <v>419</v>
      </c>
    </row>
    <row r="214" spans="1:9" ht="12.75" customHeight="1">
      <c r="A214" s="6" t="s">
        <v>42</v>
      </c>
      <c r="B214" s="6"/>
      <c r="C214" s="40" t="s">
        <v>39</v>
      </c>
      <c r="D214" s="6"/>
      <c r="E214" s="27" t="s">
        <v>203</v>
      </c>
      <c r="F214" s="6"/>
      <c r="G214" s="6"/>
      <c r="H214" s="6"/>
      <c r="I214" s="41">
        <f>0+I215+I219+I223+I227+I231+I235</f>
      </c>
    </row>
    <row r="215" spans="1:16" ht="12.75" customHeight="1">
      <c r="A215" s="25" t="s">
        <v>44</v>
      </c>
      <c r="B215" s="29" t="s">
        <v>420</v>
      </c>
      <c r="C215" s="29" t="s">
        <v>219</v>
      </c>
      <c r="D215" s="25" t="s">
        <v>46</v>
      </c>
      <c r="E215" s="30" t="s">
        <v>220</v>
      </c>
      <c r="F215" s="31" t="s">
        <v>121</v>
      </c>
      <c r="G215" s="32">
        <v>1.5</v>
      </c>
      <c r="H215" s="33">
        <v>0</v>
      </c>
      <c r="I215" s="34">
        <f>ROUND(ROUND(H215,2)*ROUND(G215,3),2)</f>
      </c>
      <c r="O215">
        <f>(I215*21)/100</f>
      </c>
      <c r="P215" t="s">
        <v>22</v>
      </c>
    </row>
    <row r="216" spans="1:5" ht="12.75" customHeight="1">
      <c r="A216" s="35" t="s">
        <v>49</v>
      </c>
      <c r="E216" s="36" t="s">
        <v>46</v>
      </c>
    </row>
    <row r="217" spans="1:5" ht="12.75" customHeight="1">
      <c r="A217" s="37" t="s">
        <v>50</v>
      </c>
      <c r="E217" s="38" t="s">
        <v>421</v>
      </c>
    </row>
    <row r="218" spans="1:5" ht="38.25" customHeight="1">
      <c r="A218" t="s">
        <v>52</v>
      </c>
      <c r="E218" s="36" t="s">
        <v>222</v>
      </c>
    </row>
    <row r="219" spans="1:16" ht="12.75" customHeight="1">
      <c r="A219" s="25" t="s">
        <v>44</v>
      </c>
      <c r="B219" s="29" t="s">
        <v>422</v>
      </c>
      <c r="C219" s="29" t="s">
        <v>423</v>
      </c>
      <c r="D219" s="25" t="s">
        <v>46</v>
      </c>
      <c r="E219" s="30" t="s">
        <v>230</v>
      </c>
      <c r="F219" s="31" t="s">
        <v>100</v>
      </c>
      <c r="G219" s="32">
        <v>56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12.75" customHeight="1">
      <c r="A220" s="35" t="s">
        <v>49</v>
      </c>
      <c r="E220" s="36" t="s">
        <v>424</v>
      </c>
    </row>
    <row r="221" spans="1:5" ht="12.75" customHeight="1">
      <c r="A221" s="37" t="s">
        <v>50</v>
      </c>
      <c r="E221" s="38" t="s">
        <v>425</v>
      </c>
    </row>
    <row r="222" spans="1:5" ht="38.25" customHeight="1">
      <c r="A222" t="s">
        <v>52</v>
      </c>
      <c r="E222" s="36" t="s">
        <v>233</v>
      </c>
    </row>
    <row r="223" spans="1:16" ht="12.75" customHeight="1">
      <c r="A223" s="25" t="s">
        <v>44</v>
      </c>
      <c r="B223" s="29" t="s">
        <v>426</v>
      </c>
      <c r="C223" s="29" t="s">
        <v>427</v>
      </c>
      <c r="D223" s="25" t="s">
        <v>46</v>
      </c>
      <c r="E223" s="30" t="s">
        <v>428</v>
      </c>
      <c r="F223" s="31" t="s">
        <v>100</v>
      </c>
      <c r="G223" s="32">
        <v>9</v>
      </c>
      <c r="H223" s="33">
        <v>0</v>
      </c>
      <c r="I223" s="34">
        <f>ROUND(ROUND(H223,2)*ROUND(G223,3),2)</f>
      </c>
      <c r="O223">
        <f>(I223*21)/100</f>
      </c>
      <c r="P223" t="s">
        <v>22</v>
      </c>
    </row>
    <row r="224" spans="1:5" ht="12.75" customHeight="1">
      <c r="A224" s="35" t="s">
        <v>49</v>
      </c>
      <c r="E224" s="36" t="s">
        <v>429</v>
      </c>
    </row>
    <row r="225" spans="1:5" ht="12.75" customHeight="1">
      <c r="A225" s="37" t="s">
        <v>50</v>
      </c>
      <c r="E225" s="38" t="s">
        <v>430</v>
      </c>
    </row>
    <row r="226" spans="1:5" ht="38.25" customHeight="1">
      <c r="A226" t="s">
        <v>52</v>
      </c>
      <c r="E226" s="36" t="s">
        <v>233</v>
      </c>
    </row>
    <row r="227" spans="1:16" ht="12.75" customHeight="1">
      <c r="A227" s="25" t="s">
        <v>44</v>
      </c>
      <c r="B227" s="29" t="s">
        <v>431</v>
      </c>
      <c r="C227" s="29" t="s">
        <v>246</v>
      </c>
      <c r="D227" s="25" t="s">
        <v>46</v>
      </c>
      <c r="E227" s="30" t="s">
        <v>247</v>
      </c>
      <c r="F227" s="31" t="s">
        <v>100</v>
      </c>
      <c r="G227" s="32">
        <v>9</v>
      </c>
      <c r="H227" s="33">
        <v>0</v>
      </c>
      <c r="I227" s="34">
        <f>ROUND(ROUND(H227,2)*ROUND(G227,3),2)</f>
      </c>
      <c r="O227">
        <f>(I227*21)/100</f>
      </c>
      <c r="P227" t="s">
        <v>22</v>
      </c>
    </row>
    <row r="228" spans="1:5" ht="12.75" customHeight="1">
      <c r="A228" s="35" t="s">
        <v>49</v>
      </c>
      <c r="E228" s="36" t="s">
        <v>432</v>
      </c>
    </row>
    <row r="229" spans="1:5" ht="12.75" customHeight="1">
      <c r="A229" s="37" t="s">
        <v>50</v>
      </c>
      <c r="E229" s="38" t="s">
        <v>433</v>
      </c>
    </row>
    <row r="230" spans="1:5" ht="12.75" customHeight="1">
      <c r="A230" t="s">
        <v>52</v>
      </c>
      <c r="E230" s="36" t="s">
        <v>250</v>
      </c>
    </row>
    <row r="231" spans="1:16" ht="12.75" customHeight="1">
      <c r="A231" s="25" t="s">
        <v>44</v>
      </c>
      <c r="B231" s="29" t="s">
        <v>434</v>
      </c>
      <c r="C231" s="29" t="s">
        <v>252</v>
      </c>
      <c r="D231" s="25" t="s">
        <v>46</v>
      </c>
      <c r="E231" s="30" t="s">
        <v>253</v>
      </c>
      <c r="F231" s="31" t="s">
        <v>100</v>
      </c>
      <c r="G231" s="32">
        <v>10</v>
      </c>
      <c r="H231" s="33">
        <v>0</v>
      </c>
      <c r="I231" s="34">
        <f>ROUND(ROUND(H231,2)*ROUND(G231,3),2)</f>
      </c>
      <c r="O231">
        <f>(I231*21)/100</f>
      </c>
      <c r="P231" t="s">
        <v>22</v>
      </c>
    </row>
    <row r="232" spans="1:5" ht="12.75" customHeight="1">
      <c r="A232" s="35" t="s">
        <v>49</v>
      </c>
      <c r="E232" s="36" t="s">
        <v>254</v>
      </c>
    </row>
    <row r="233" spans="1:5" ht="12.75" customHeight="1">
      <c r="A233" s="37" t="s">
        <v>50</v>
      </c>
      <c r="E233" s="38" t="s">
        <v>435</v>
      </c>
    </row>
    <row r="234" spans="1:5" ht="12.75" customHeight="1">
      <c r="A234" t="s">
        <v>52</v>
      </c>
      <c r="E234" s="36" t="s">
        <v>250</v>
      </c>
    </row>
    <row r="235" spans="1:16" ht="12.75" customHeight="1">
      <c r="A235" s="25" t="s">
        <v>44</v>
      </c>
      <c r="B235" s="29" t="s">
        <v>436</v>
      </c>
      <c r="C235" s="29" t="s">
        <v>437</v>
      </c>
      <c r="D235" s="25" t="s">
        <v>46</v>
      </c>
      <c r="E235" s="30" t="s">
        <v>438</v>
      </c>
      <c r="F235" s="31" t="s">
        <v>100</v>
      </c>
      <c r="G235" s="32">
        <v>9</v>
      </c>
      <c r="H235" s="33">
        <v>0</v>
      </c>
      <c r="I235" s="34">
        <f>ROUND(ROUND(H235,2)*ROUND(G235,3),2)</f>
      </c>
      <c r="O235">
        <f>(I235*21)/100</f>
      </c>
      <c r="P235" t="s">
        <v>22</v>
      </c>
    </row>
    <row r="236" spans="1:5" ht="12.75" customHeight="1">
      <c r="A236" s="35" t="s">
        <v>49</v>
      </c>
      <c r="E236" s="36" t="s">
        <v>439</v>
      </c>
    </row>
    <row r="237" spans="1:5" ht="12.75" customHeight="1">
      <c r="A237" s="37" t="s">
        <v>50</v>
      </c>
      <c r="E237" s="38" t="s">
        <v>433</v>
      </c>
    </row>
    <row r="238" spans="1:5" ht="25.5" customHeight="1">
      <c r="A238" t="s">
        <v>52</v>
      </c>
      <c r="E238" s="36" t="s">
        <v>260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440</v>
      </c>
      <c r="I3" s="42">
        <f>0+I8+I25+I54+I59+I68+I73+I114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440</v>
      </c>
      <c r="D4" s="6"/>
      <c r="E4" s="18" t="s">
        <v>441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9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0+I9+I13+I17+I21</f>
      </c>
    </row>
    <row r="9" spans="1:16" ht="12.75" customHeight="1">
      <c r="A9" s="25" t="s">
        <v>44</v>
      </c>
      <c r="B9" s="29" t="s">
        <v>28</v>
      </c>
      <c r="C9" s="29" t="s">
        <v>270</v>
      </c>
      <c r="D9" s="25" t="s">
        <v>46</v>
      </c>
      <c r="E9" s="30" t="s">
        <v>47</v>
      </c>
      <c r="F9" s="31" t="s">
        <v>88</v>
      </c>
      <c r="G9" s="32">
        <v>2.64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 customHeight="1">
      <c r="A10" s="35" t="s">
        <v>49</v>
      </c>
      <c r="E10" s="36" t="s">
        <v>271</v>
      </c>
    </row>
    <row r="11" spans="1:5" ht="12.75" customHeight="1">
      <c r="A11" s="37" t="s">
        <v>50</v>
      </c>
      <c r="E11" s="38" t="s">
        <v>442</v>
      </c>
    </row>
    <row r="12" spans="1:5" ht="12.75" customHeight="1">
      <c r="A12" t="s">
        <v>52</v>
      </c>
      <c r="E12" s="36" t="s">
        <v>53</v>
      </c>
    </row>
    <row r="13" spans="1:16" ht="12.75" customHeight="1">
      <c r="A13" s="25" t="s">
        <v>44</v>
      </c>
      <c r="B13" s="29" t="s">
        <v>22</v>
      </c>
      <c r="C13" s="29" t="s">
        <v>63</v>
      </c>
      <c r="D13" s="25" t="s">
        <v>46</v>
      </c>
      <c r="E13" s="30" t="s">
        <v>64</v>
      </c>
      <c r="F13" s="31" t="s">
        <v>56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 customHeight="1">
      <c r="A14" s="35" t="s">
        <v>49</v>
      </c>
      <c r="E14" s="36" t="s">
        <v>443</v>
      </c>
    </row>
    <row r="15" spans="1:5" ht="12.75" customHeight="1">
      <c r="A15" s="37" t="s">
        <v>50</v>
      </c>
      <c r="E15" s="38" t="s">
        <v>46</v>
      </c>
    </row>
    <row r="16" spans="1:5" ht="12.75" customHeight="1">
      <c r="A16" t="s">
        <v>52</v>
      </c>
      <c r="E16" s="36" t="s">
        <v>62</v>
      </c>
    </row>
    <row r="17" spans="1:16" ht="12.75" customHeight="1">
      <c r="A17" s="25" t="s">
        <v>44</v>
      </c>
      <c r="B17" s="29" t="s">
        <v>21</v>
      </c>
      <c r="C17" s="29" t="s">
        <v>69</v>
      </c>
      <c r="D17" s="25" t="s">
        <v>46</v>
      </c>
      <c r="E17" s="30" t="s">
        <v>70</v>
      </c>
      <c r="F17" s="31" t="s">
        <v>56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 customHeight="1">
      <c r="A18" s="35" t="s">
        <v>49</v>
      </c>
      <c r="E18" s="36" t="s">
        <v>71</v>
      </c>
    </row>
    <row r="19" spans="1:5" ht="12.75" customHeight="1">
      <c r="A19" s="37" t="s">
        <v>50</v>
      </c>
      <c r="E19" s="38" t="s">
        <v>46</v>
      </c>
    </row>
    <row r="20" spans="1:5" ht="12.75" customHeight="1">
      <c r="A20" t="s">
        <v>52</v>
      </c>
      <c r="E20" s="36" t="s">
        <v>62</v>
      </c>
    </row>
    <row r="21" spans="1:16" ht="12.75" customHeight="1">
      <c r="A21" s="25" t="s">
        <v>44</v>
      </c>
      <c r="B21" s="29" t="s">
        <v>32</v>
      </c>
      <c r="C21" s="29" t="s">
        <v>444</v>
      </c>
      <c r="D21" s="25" t="s">
        <v>46</v>
      </c>
      <c r="E21" s="30" t="s">
        <v>445</v>
      </c>
      <c r="F21" s="31" t="s">
        <v>56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 customHeight="1">
      <c r="A22" s="35" t="s">
        <v>49</v>
      </c>
      <c r="E22" s="36" t="s">
        <v>446</v>
      </c>
    </row>
    <row r="23" spans="1:5" ht="12.75" customHeight="1">
      <c r="A23" s="37" t="s">
        <v>50</v>
      </c>
      <c r="E23" s="38" t="s">
        <v>46</v>
      </c>
    </row>
    <row r="24" spans="1:5" ht="12.75" customHeight="1">
      <c r="A24" t="s">
        <v>52</v>
      </c>
      <c r="E24" s="36" t="s">
        <v>62</v>
      </c>
    </row>
    <row r="25" spans="1:9" ht="12.75" customHeight="1">
      <c r="A25" s="6" t="s">
        <v>42</v>
      </c>
      <c r="B25" s="6"/>
      <c r="C25" s="40" t="s">
        <v>28</v>
      </c>
      <c r="D25" s="6"/>
      <c r="E25" s="27" t="s">
        <v>85</v>
      </c>
      <c r="F25" s="6"/>
      <c r="G25" s="6"/>
      <c r="H25" s="6"/>
      <c r="I25" s="41">
        <f>0+I26+I30+I34+I38+I42+I46+I50</f>
      </c>
    </row>
    <row r="26" spans="1:16" ht="12.75" customHeight="1">
      <c r="A26" s="25" t="s">
        <v>44</v>
      </c>
      <c r="B26" s="29" t="s">
        <v>34</v>
      </c>
      <c r="C26" s="29" t="s">
        <v>113</v>
      </c>
      <c r="D26" s="25" t="s">
        <v>46</v>
      </c>
      <c r="E26" s="30" t="s">
        <v>114</v>
      </c>
      <c r="F26" s="31" t="s">
        <v>88</v>
      </c>
      <c r="G26" s="32">
        <v>3.465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 customHeight="1">
      <c r="A27" s="35" t="s">
        <v>49</v>
      </c>
      <c r="E27" s="36" t="s">
        <v>447</v>
      </c>
    </row>
    <row r="28" spans="1:5" ht="25.5" customHeight="1">
      <c r="A28" s="37" t="s">
        <v>50</v>
      </c>
      <c r="E28" s="38" t="s">
        <v>448</v>
      </c>
    </row>
    <row r="29" spans="1:5" ht="25.5" customHeight="1">
      <c r="A29" t="s">
        <v>52</v>
      </c>
      <c r="E29" s="36" t="s">
        <v>117</v>
      </c>
    </row>
    <row r="30" spans="1:16" ht="12.75" customHeight="1">
      <c r="A30" s="25" t="s">
        <v>44</v>
      </c>
      <c r="B30" s="29" t="s">
        <v>36</v>
      </c>
      <c r="C30" s="29" t="s">
        <v>449</v>
      </c>
      <c r="D30" s="25" t="s">
        <v>46</v>
      </c>
      <c r="E30" s="30" t="s">
        <v>450</v>
      </c>
      <c r="F30" s="31" t="s">
        <v>88</v>
      </c>
      <c r="G30" s="32">
        <v>2.82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 customHeight="1">
      <c r="A31" s="35" t="s">
        <v>49</v>
      </c>
      <c r="E31" s="36" t="s">
        <v>451</v>
      </c>
    </row>
    <row r="32" spans="1:5" ht="12.75" customHeight="1">
      <c r="A32" s="37" t="s">
        <v>50</v>
      </c>
      <c r="E32" s="38" t="s">
        <v>452</v>
      </c>
    </row>
    <row r="33" spans="1:5" ht="255" customHeight="1">
      <c r="A33" t="s">
        <v>52</v>
      </c>
      <c r="E33" s="36" t="s">
        <v>453</v>
      </c>
    </row>
    <row r="34" spans="1:16" ht="12.75" customHeight="1">
      <c r="A34" s="25" t="s">
        <v>44</v>
      </c>
      <c r="B34" s="29" t="s">
        <v>72</v>
      </c>
      <c r="C34" s="29" t="s">
        <v>454</v>
      </c>
      <c r="D34" s="25" t="s">
        <v>46</v>
      </c>
      <c r="E34" s="30" t="s">
        <v>455</v>
      </c>
      <c r="F34" s="31" t="s">
        <v>88</v>
      </c>
      <c r="G34" s="32">
        <v>18.48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 customHeight="1">
      <c r="A35" s="35" t="s">
        <v>49</v>
      </c>
      <c r="E35" s="36" t="s">
        <v>451</v>
      </c>
    </row>
    <row r="36" spans="1:5" ht="12.75" customHeight="1">
      <c r="A36" s="37" t="s">
        <v>50</v>
      </c>
      <c r="E36" s="38" t="s">
        <v>456</v>
      </c>
    </row>
    <row r="37" spans="1:5" ht="255" customHeight="1">
      <c r="A37" t="s">
        <v>52</v>
      </c>
      <c r="E37" s="36" t="s">
        <v>453</v>
      </c>
    </row>
    <row r="38" spans="1:16" ht="12.75" customHeight="1">
      <c r="A38" s="25" t="s">
        <v>44</v>
      </c>
      <c r="B38" s="29" t="s">
        <v>77</v>
      </c>
      <c r="C38" s="29" t="s">
        <v>322</v>
      </c>
      <c r="D38" s="25" t="s">
        <v>46</v>
      </c>
      <c r="E38" s="30" t="s">
        <v>323</v>
      </c>
      <c r="F38" s="31" t="s">
        <v>88</v>
      </c>
      <c r="G38" s="32">
        <v>2.64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 customHeight="1">
      <c r="A39" s="35" t="s">
        <v>49</v>
      </c>
      <c r="E39" s="36" t="s">
        <v>46</v>
      </c>
    </row>
    <row r="40" spans="1:5" ht="63.75" customHeight="1">
      <c r="A40" s="37" t="s">
        <v>50</v>
      </c>
      <c r="E40" s="38" t="s">
        <v>457</v>
      </c>
    </row>
    <row r="41" spans="1:5" ht="165.75" customHeight="1">
      <c r="A41" t="s">
        <v>52</v>
      </c>
      <c r="E41" s="36" t="s">
        <v>325</v>
      </c>
    </row>
    <row r="42" spans="1:16" ht="12.75" customHeight="1">
      <c r="A42" s="25" t="s">
        <v>44</v>
      </c>
      <c r="B42" s="29" t="s">
        <v>39</v>
      </c>
      <c r="C42" s="29" t="s">
        <v>329</v>
      </c>
      <c r="D42" s="25" t="s">
        <v>46</v>
      </c>
      <c r="E42" s="30" t="s">
        <v>330</v>
      </c>
      <c r="F42" s="31" t="s">
        <v>88</v>
      </c>
      <c r="G42" s="32">
        <v>18.66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 customHeight="1">
      <c r="A43" s="35" t="s">
        <v>49</v>
      </c>
      <c r="E43" s="36" t="s">
        <v>458</v>
      </c>
    </row>
    <row r="44" spans="1:5" ht="38.25" customHeight="1">
      <c r="A44" s="37" t="s">
        <v>50</v>
      </c>
      <c r="E44" s="38" t="s">
        <v>459</v>
      </c>
    </row>
    <row r="45" spans="1:5" ht="191.25" customHeight="1">
      <c r="A45" t="s">
        <v>52</v>
      </c>
      <c r="E45" s="36" t="s">
        <v>460</v>
      </c>
    </row>
    <row r="46" spans="1:16" ht="12.75" customHeight="1">
      <c r="A46" s="25" t="s">
        <v>44</v>
      </c>
      <c r="B46" s="29" t="s">
        <v>41</v>
      </c>
      <c r="C46" s="29" t="s">
        <v>125</v>
      </c>
      <c r="D46" s="25" t="s">
        <v>46</v>
      </c>
      <c r="E46" s="30" t="s">
        <v>126</v>
      </c>
      <c r="F46" s="31" t="s">
        <v>88</v>
      </c>
      <c r="G46" s="32">
        <v>3.465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12.75" customHeight="1">
      <c r="A47" s="35" t="s">
        <v>49</v>
      </c>
      <c r="E47" s="36" t="s">
        <v>461</v>
      </c>
    </row>
    <row r="48" spans="1:5" ht="25.5" customHeight="1">
      <c r="A48" s="37" t="s">
        <v>50</v>
      </c>
      <c r="E48" s="38" t="s">
        <v>448</v>
      </c>
    </row>
    <row r="49" spans="1:5" ht="38.25" customHeight="1">
      <c r="A49" t="s">
        <v>52</v>
      </c>
      <c r="E49" s="36" t="s">
        <v>129</v>
      </c>
    </row>
    <row r="50" spans="1:16" ht="12.75" customHeight="1">
      <c r="A50" s="25" t="s">
        <v>44</v>
      </c>
      <c r="B50" s="29" t="s">
        <v>92</v>
      </c>
      <c r="C50" s="29" t="s">
        <v>131</v>
      </c>
      <c r="D50" s="25" t="s">
        <v>46</v>
      </c>
      <c r="E50" s="30" t="s">
        <v>132</v>
      </c>
      <c r="F50" s="31" t="s">
        <v>121</v>
      </c>
      <c r="G50" s="32">
        <v>23.1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 customHeight="1">
      <c r="A51" s="35" t="s">
        <v>49</v>
      </c>
      <c r="E51" s="36" t="s">
        <v>46</v>
      </c>
    </row>
    <row r="52" spans="1:5" ht="25.5" customHeight="1">
      <c r="A52" s="37" t="s">
        <v>50</v>
      </c>
      <c r="E52" s="38" t="s">
        <v>462</v>
      </c>
    </row>
    <row r="53" spans="1:5" ht="12.75" customHeight="1">
      <c r="A53" t="s">
        <v>52</v>
      </c>
      <c r="E53" s="36" t="s">
        <v>134</v>
      </c>
    </row>
    <row r="54" spans="1:9" ht="12.75" customHeight="1">
      <c r="A54" s="6" t="s">
        <v>42</v>
      </c>
      <c r="B54" s="6"/>
      <c r="C54" s="40" t="s">
        <v>22</v>
      </c>
      <c r="D54" s="6"/>
      <c r="E54" s="27" t="s">
        <v>135</v>
      </c>
      <c r="F54" s="6"/>
      <c r="G54" s="6"/>
      <c r="H54" s="6"/>
      <c r="I54" s="41">
        <f>0+I55</f>
      </c>
    </row>
    <row r="55" spans="1:16" ht="12.75" customHeight="1">
      <c r="A55" s="25" t="s">
        <v>44</v>
      </c>
      <c r="B55" s="29" t="s">
        <v>97</v>
      </c>
      <c r="C55" s="29" t="s">
        <v>463</v>
      </c>
      <c r="D55" s="25" t="s">
        <v>46</v>
      </c>
      <c r="E55" s="30" t="s">
        <v>464</v>
      </c>
      <c r="F55" s="31" t="s">
        <v>88</v>
      </c>
      <c r="G55" s="32">
        <v>2.82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 customHeight="1">
      <c r="A56" s="35" t="s">
        <v>49</v>
      </c>
      <c r="E56" s="36" t="s">
        <v>46</v>
      </c>
    </row>
    <row r="57" spans="1:5" ht="12.75" customHeight="1">
      <c r="A57" s="37" t="s">
        <v>50</v>
      </c>
      <c r="E57" s="38" t="s">
        <v>465</v>
      </c>
    </row>
    <row r="58" spans="1:5" ht="216.75" customHeight="1">
      <c r="A58" t="s">
        <v>52</v>
      </c>
      <c r="E58" s="36" t="s">
        <v>466</v>
      </c>
    </row>
    <row r="59" spans="1:9" ht="12.75" customHeight="1">
      <c r="A59" s="6" t="s">
        <v>42</v>
      </c>
      <c r="B59" s="6"/>
      <c r="C59" s="40" t="s">
        <v>32</v>
      </c>
      <c r="D59" s="6"/>
      <c r="E59" s="27" t="s">
        <v>367</v>
      </c>
      <c r="F59" s="6"/>
      <c r="G59" s="6"/>
      <c r="H59" s="6"/>
      <c r="I59" s="41">
        <f>0+I60+I64</f>
      </c>
    </row>
    <row r="60" spans="1:16" ht="12.75" customHeight="1">
      <c r="A60" s="25" t="s">
        <v>44</v>
      </c>
      <c r="B60" s="29" t="s">
        <v>103</v>
      </c>
      <c r="C60" s="29" t="s">
        <v>467</v>
      </c>
      <c r="D60" s="25" t="s">
        <v>46</v>
      </c>
      <c r="E60" s="30" t="s">
        <v>468</v>
      </c>
      <c r="F60" s="31" t="s">
        <v>88</v>
      </c>
      <c r="G60" s="32">
        <v>0.21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12.75" customHeight="1">
      <c r="A61" s="35" t="s">
        <v>49</v>
      </c>
      <c r="E61" s="36" t="s">
        <v>46</v>
      </c>
    </row>
    <row r="62" spans="1:5" ht="25.5" customHeight="1">
      <c r="A62" s="37" t="s">
        <v>50</v>
      </c>
      <c r="E62" s="38" t="s">
        <v>469</v>
      </c>
    </row>
    <row r="63" spans="1:5" ht="25.5" customHeight="1">
      <c r="A63" t="s">
        <v>52</v>
      </c>
      <c r="E63" s="36" t="s">
        <v>366</v>
      </c>
    </row>
    <row r="64" spans="1:16" ht="12.75" customHeight="1">
      <c r="A64" s="25" t="s">
        <v>44</v>
      </c>
      <c r="B64" s="29" t="s">
        <v>107</v>
      </c>
      <c r="C64" s="29" t="s">
        <v>368</v>
      </c>
      <c r="D64" s="25" t="s">
        <v>46</v>
      </c>
      <c r="E64" s="30" t="s">
        <v>369</v>
      </c>
      <c r="F64" s="31" t="s">
        <v>88</v>
      </c>
      <c r="G64" s="32">
        <v>5.61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12.75" customHeight="1">
      <c r="A65" s="35" t="s">
        <v>49</v>
      </c>
      <c r="E65" s="36" t="s">
        <v>470</v>
      </c>
    </row>
    <row r="66" spans="1:5" ht="51" customHeight="1">
      <c r="A66" s="37" t="s">
        <v>50</v>
      </c>
      <c r="E66" s="38" t="s">
        <v>471</v>
      </c>
    </row>
    <row r="67" spans="1:5" ht="25.5" customHeight="1">
      <c r="A67" t="s">
        <v>52</v>
      </c>
      <c r="E67" s="36" t="s">
        <v>366</v>
      </c>
    </row>
    <row r="68" spans="1:9" ht="12.75" customHeight="1">
      <c r="A68" s="6" t="s">
        <v>42</v>
      </c>
      <c r="B68" s="6"/>
      <c r="C68" s="40" t="s">
        <v>34</v>
      </c>
      <c r="D68" s="6"/>
      <c r="E68" s="27" t="s">
        <v>142</v>
      </c>
      <c r="F68" s="6"/>
      <c r="G68" s="6"/>
      <c r="H68" s="6"/>
      <c r="I68" s="41">
        <f>0+I69</f>
      </c>
    </row>
    <row r="69" spans="1:16" ht="12.75" customHeight="1">
      <c r="A69" s="25" t="s">
        <v>44</v>
      </c>
      <c r="B69" s="29" t="s">
        <v>112</v>
      </c>
      <c r="C69" s="29" t="s">
        <v>199</v>
      </c>
      <c r="D69" s="25" t="s">
        <v>46</v>
      </c>
      <c r="E69" s="30" t="s">
        <v>200</v>
      </c>
      <c r="F69" s="31" t="s">
        <v>121</v>
      </c>
      <c r="G69" s="32">
        <v>2.1</v>
      </c>
      <c r="H69" s="33">
        <v>0</v>
      </c>
      <c r="I69" s="34">
        <f>ROUND(ROUND(H69,2)*ROUND(G69,3),2)</f>
      </c>
      <c r="O69">
        <f>(I69*21)/100</f>
      </c>
      <c r="P69" t="s">
        <v>22</v>
      </c>
    </row>
    <row r="70" spans="1:5" ht="12.75" customHeight="1">
      <c r="A70" s="35" t="s">
        <v>49</v>
      </c>
      <c r="E70" s="36" t="s">
        <v>46</v>
      </c>
    </row>
    <row r="71" spans="1:5" ht="25.5" customHeight="1">
      <c r="A71" s="37" t="s">
        <v>50</v>
      </c>
      <c r="E71" s="38" t="s">
        <v>472</v>
      </c>
    </row>
    <row r="72" spans="1:5" ht="51" customHeight="1">
      <c r="A72" t="s">
        <v>52</v>
      </c>
      <c r="E72" s="36" t="s">
        <v>202</v>
      </c>
    </row>
    <row r="73" spans="1:9" ht="12.75" customHeight="1">
      <c r="A73" s="6" t="s">
        <v>42</v>
      </c>
      <c r="B73" s="6"/>
      <c r="C73" s="40" t="s">
        <v>72</v>
      </c>
      <c r="D73" s="6"/>
      <c r="E73" s="27" t="s">
        <v>473</v>
      </c>
      <c r="F73" s="6"/>
      <c r="G73" s="6"/>
      <c r="H73" s="6"/>
      <c r="I73" s="41">
        <f>0+I74+I78+I82+I86+I90+I94+I98+I102+I106+I110</f>
      </c>
    </row>
    <row r="74" spans="1:16" ht="12.75" customHeight="1">
      <c r="A74" s="25" t="s">
        <v>44</v>
      </c>
      <c r="B74" s="29" t="s">
        <v>118</v>
      </c>
      <c r="C74" s="29" t="s">
        <v>474</v>
      </c>
      <c r="D74" s="25" t="s">
        <v>46</v>
      </c>
      <c r="E74" s="30" t="s">
        <v>475</v>
      </c>
      <c r="F74" s="31" t="s">
        <v>100</v>
      </c>
      <c r="G74" s="32">
        <v>95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 customHeight="1">
      <c r="A75" s="35" t="s">
        <v>49</v>
      </c>
      <c r="E75" s="36" t="s">
        <v>476</v>
      </c>
    </row>
    <row r="76" spans="1:5" ht="12.75" customHeight="1">
      <c r="A76" s="37" t="s">
        <v>50</v>
      </c>
      <c r="E76" s="38" t="s">
        <v>477</v>
      </c>
    </row>
    <row r="77" spans="1:5" ht="76.5" customHeight="1">
      <c r="A77" t="s">
        <v>52</v>
      </c>
      <c r="E77" s="36" t="s">
        <v>478</v>
      </c>
    </row>
    <row r="78" spans="1:16" ht="12.75" customHeight="1">
      <c r="A78" s="25" t="s">
        <v>44</v>
      </c>
      <c r="B78" s="29" t="s">
        <v>124</v>
      </c>
      <c r="C78" s="29" t="s">
        <v>479</v>
      </c>
      <c r="D78" s="25" t="s">
        <v>46</v>
      </c>
      <c r="E78" s="30" t="s">
        <v>480</v>
      </c>
      <c r="F78" s="31" t="s">
        <v>100</v>
      </c>
      <c r="G78" s="32">
        <v>95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 customHeight="1">
      <c r="A79" s="35" t="s">
        <v>49</v>
      </c>
      <c r="E79" s="36" t="s">
        <v>46</v>
      </c>
    </row>
    <row r="80" spans="1:5" ht="12.75" customHeight="1">
      <c r="A80" s="37" t="s">
        <v>50</v>
      </c>
      <c r="E80" s="38" t="s">
        <v>481</v>
      </c>
    </row>
    <row r="81" spans="1:5" ht="76.5" customHeight="1">
      <c r="A81" t="s">
        <v>52</v>
      </c>
      <c r="E81" s="36" t="s">
        <v>478</v>
      </c>
    </row>
    <row r="82" spans="1:16" ht="12.75" customHeight="1">
      <c r="A82" s="25" t="s">
        <v>44</v>
      </c>
      <c r="B82" s="29" t="s">
        <v>130</v>
      </c>
      <c r="C82" s="29" t="s">
        <v>482</v>
      </c>
      <c r="D82" s="25" t="s">
        <v>46</v>
      </c>
      <c r="E82" s="30" t="s">
        <v>483</v>
      </c>
      <c r="F82" s="31" t="s">
        <v>100</v>
      </c>
      <c r="G82" s="32">
        <v>95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 customHeight="1">
      <c r="A83" s="35" t="s">
        <v>49</v>
      </c>
      <c r="E83" s="36" t="s">
        <v>484</v>
      </c>
    </row>
    <row r="84" spans="1:5" ht="12.75" customHeight="1">
      <c r="A84" s="37" t="s">
        <v>50</v>
      </c>
      <c r="E84" s="38" t="s">
        <v>485</v>
      </c>
    </row>
    <row r="85" spans="1:5" ht="102" customHeight="1">
      <c r="A85" t="s">
        <v>52</v>
      </c>
      <c r="E85" s="36" t="s">
        <v>486</v>
      </c>
    </row>
    <row r="86" spans="1:16" ht="12.75" customHeight="1">
      <c r="A86" s="25" t="s">
        <v>44</v>
      </c>
      <c r="B86" s="29" t="s">
        <v>136</v>
      </c>
      <c r="C86" s="29" t="s">
        <v>487</v>
      </c>
      <c r="D86" s="25" t="s">
        <v>46</v>
      </c>
      <c r="E86" s="30" t="s">
        <v>488</v>
      </c>
      <c r="F86" s="31" t="s">
        <v>100</v>
      </c>
      <c r="G86" s="32">
        <v>25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 customHeight="1">
      <c r="A87" s="35" t="s">
        <v>49</v>
      </c>
      <c r="E87" s="36" t="s">
        <v>489</v>
      </c>
    </row>
    <row r="88" spans="1:5" ht="12.75" customHeight="1">
      <c r="A88" s="37" t="s">
        <v>50</v>
      </c>
      <c r="E88" s="38" t="s">
        <v>490</v>
      </c>
    </row>
    <row r="89" spans="1:5" ht="76.5" customHeight="1">
      <c r="A89" t="s">
        <v>52</v>
      </c>
      <c r="E89" s="36" t="s">
        <v>491</v>
      </c>
    </row>
    <row r="90" spans="1:16" ht="12.75" customHeight="1">
      <c r="A90" s="25" t="s">
        <v>44</v>
      </c>
      <c r="B90" s="29" t="s">
        <v>143</v>
      </c>
      <c r="C90" s="29" t="s">
        <v>492</v>
      </c>
      <c r="D90" s="25" t="s">
        <v>46</v>
      </c>
      <c r="E90" s="30" t="s">
        <v>493</v>
      </c>
      <c r="F90" s="31" t="s">
        <v>100</v>
      </c>
      <c r="G90" s="32">
        <v>95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 customHeight="1">
      <c r="A91" s="35" t="s">
        <v>49</v>
      </c>
      <c r="E91" s="36" t="s">
        <v>494</v>
      </c>
    </row>
    <row r="92" spans="1:5" ht="12.75" customHeight="1">
      <c r="A92" s="37" t="s">
        <v>50</v>
      </c>
      <c r="E92" s="38" t="s">
        <v>485</v>
      </c>
    </row>
    <row r="93" spans="1:5" ht="76.5" customHeight="1">
      <c r="A93" t="s">
        <v>52</v>
      </c>
      <c r="E93" s="36" t="s">
        <v>495</v>
      </c>
    </row>
    <row r="94" spans="1:16" ht="12.75" customHeight="1">
      <c r="A94" s="25" t="s">
        <v>44</v>
      </c>
      <c r="B94" s="29" t="s">
        <v>149</v>
      </c>
      <c r="C94" s="29" t="s">
        <v>496</v>
      </c>
      <c r="D94" s="25" t="s">
        <v>263</v>
      </c>
      <c r="E94" s="30" t="s">
        <v>497</v>
      </c>
      <c r="F94" s="31" t="s">
        <v>207</v>
      </c>
      <c r="G94" s="32">
        <v>16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 customHeight="1">
      <c r="A95" s="35" t="s">
        <v>49</v>
      </c>
      <c r="E95" s="36" t="s">
        <v>46</v>
      </c>
    </row>
    <row r="96" spans="1:5" ht="12.75" customHeight="1">
      <c r="A96" s="37" t="s">
        <v>50</v>
      </c>
      <c r="E96" s="38" t="s">
        <v>498</v>
      </c>
    </row>
    <row r="97" spans="1:5" ht="76.5" customHeight="1">
      <c r="A97" t="s">
        <v>52</v>
      </c>
      <c r="E97" s="36" t="s">
        <v>499</v>
      </c>
    </row>
    <row r="98" spans="1:16" ht="12.75" customHeight="1">
      <c r="A98" s="25" t="s">
        <v>44</v>
      </c>
      <c r="B98" s="29" t="s">
        <v>154</v>
      </c>
      <c r="C98" s="29" t="s">
        <v>500</v>
      </c>
      <c r="D98" s="25" t="s">
        <v>46</v>
      </c>
      <c r="E98" s="30" t="s">
        <v>501</v>
      </c>
      <c r="F98" s="31" t="s">
        <v>207</v>
      </c>
      <c r="G98" s="32">
        <v>16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 customHeight="1">
      <c r="A99" s="35" t="s">
        <v>49</v>
      </c>
      <c r="E99" s="36" t="s">
        <v>46</v>
      </c>
    </row>
    <row r="100" spans="1:5" ht="12.75" customHeight="1">
      <c r="A100" s="37" t="s">
        <v>50</v>
      </c>
      <c r="E100" s="38" t="s">
        <v>498</v>
      </c>
    </row>
    <row r="101" spans="1:5" ht="89.25" customHeight="1">
      <c r="A101" t="s">
        <v>52</v>
      </c>
      <c r="E101" s="36" t="s">
        <v>502</v>
      </c>
    </row>
    <row r="102" spans="1:16" ht="12.75" customHeight="1">
      <c r="A102" s="25" t="s">
        <v>44</v>
      </c>
      <c r="B102" s="29" t="s">
        <v>160</v>
      </c>
      <c r="C102" s="29" t="s">
        <v>503</v>
      </c>
      <c r="D102" s="25" t="s">
        <v>46</v>
      </c>
      <c r="E102" s="30" t="s">
        <v>504</v>
      </c>
      <c r="F102" s="31" t="s">
        <v>207</v>
      </c>
      <c r="G102" s="32">
        <v>2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 customHeight="1">
      <c r="A103" s="35" t="s">
        <v>49</v>
      </c>
      <c r="E103" s="36" t="s">
        <v>505</v>
      </c>
    </row>
    <row r="104" spans="1:5" ht="12.75" customHeight="1">
      <c r="A104" s="37" t="s">
        <v>50</v>
      </c>
      <c r="E104" s="38" t="s">
        <v>214</v>
      </c>
    </row>
    <row r="105" spans="1:5" ht="102" customHeight="1">
      <c r="A105" t="s">
        <v>52</v>
      </c>
      <c r="E105" s="36" t="s">
        <v>506</v>
      </c>
    </row>
    <row r="106" spans="1:16" ht="12.75" customHeight="1">
      <c r="A106" s="25" t="s">
        <v>44</v>
      </c>
      <c r="B106" s="29" t="s">
        <v>166</v>
      </c>
      <c r="C106" s="29" t="s">
        <v>507</v>
      </c>
      <c r="D106" s="25" t="s">
        <v>46</v>
      </c>
      <c r="E106" s="30" t="s">
        <v>508</v>
      </c>
      <c r="F106" s="31" t="s">
        <v>207</v>
      </c>
      <c r="G106" s="32">
        <v>2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 customHeight="1">
      <c r="A107" s="35" t="s">
        <v>49</v>
      </c>
      <c r="E107" s="36" t="s">
        <v>509</v>
      </c>
    </row>
    <row r="108" spans="1:5" ht="12.75" customHeight="1">
      <c r="A108" s="37" t="s">
        <v>50</v>
      </c>
      <c r="E108" s="38" t="s">
        <v>214</v>
      </c>
    </row>
    <row r="109" spans="1:5" ht="89.25" customHeight="1">
      <c r="A109" t="s">
        <v>52</v>
      </c>
      <c r="E109" s="36" t="s">
        <v>510</v>
      </c>
    </row>
    <row r="110" spans="1:16" ht="12.75" customHeight="1">
      <c r="A110" s="25" t="s">
        <v>44</v>
      </c>
      <c r="B110" s="29" t="s">
        <v>171</v>
      </c>
      <c r="C110" s="29" t="s">
        <v>511</v>
      </c>
      <c r="D110" s="25" t="s">
        <v>46</v>
      </c>
      <c r="E110" s="30" t="s">
        <v>512</v>
      </c>
      <c r="F110" s="31" t="s">
        <v>207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 customHeight="1">
      <c r="A111" s="35" t="s">
        <v>49</v>
      </c>
      <c r="E111" s="36" t="s">
        <v>513</v>
      </c>
    </row>
    <row r="112" spans="1:5" ht="12.75" customHeight="1">
      <c r="A112" s="37" t="s">
        <v>50</v>
      </c>
      <c r="E112" s="38" t="s">
        <v>214</v>
      </c>
    </row>
    <row r="113" spans="1:5" ht="89.25" customHeight="1">
      <c r="A113" t="s">
        <v>52</v>
      </c>
      <c r="E113" s="36" t="s">
        <v>514</v>
      </c>
    </row>
    <row r="114" spans="1:9" ht="12.75" customHeight="1">
      <c r="A114" s="6" t="s">
        <v>42</v>
      </c>
      <c r="B114" s="6"/>
      <c r="C114" s="40" t="s">
        <v>39</v>
      </c>
      <c r="D114" s="6"/>
      <c r="E114" s="27" t="s">
        <v>203</v>
      </c>
      <c r="F114" s="6"/>
      <c r="G114" s="6"/>
      <c r="H114" s="6"/>
      <c r="I114" s="41">
        <f>0+I115</f>
      </c>
    </row>
    <row r="115" spans="1:16" ht="12.75" customHeight="1">
      <c r="A115" s="25" t="s">
        <v>44</v>
      </c>
      <c r="B115" s="29" t="s">
        <v>177</v>
      </c>
      <c r="C115" s="29" t="s">
        <v>262</v>
      </c>
      <c r="D115" s="25" t="s">
        <v>263</v>
      </c>
      <c r="E115" s="30" t="s">
        <v>264</v>
      </c>
      <c r="F115" s="31" t="s">
        <v>100</v>
      </c>
      <c r="G115" s="32">
        <v>136</v>
      </c>
      <c r="H115" s="33">
        <v>0</v>
      </c>
      <c r="I115" s="34">
        <f>ROUND(ROUND(H115,2)*ROUND(G115,3),2)</f>
      </c>
      <c r="O115">
        <f>(I115*21)/100</f>
      </c>
      <c r="P115" t="s">
        <v>22</v>
      </c>
    </row>
    <row r="116" spans="1:5" ht="12.75" customHeight="1">
      <c r="A116" s="35" t="s">
        <v>49</v>
      </c>
      <c r="E116" s="36" t="s">
        <v>265</v>
      </c>
    </row>
    <row r="117" spans="1:5" ht="12.75" customHeight="1">
      <c r="A117" s="37" t="s">
        <v>50</v>
      </c>
      <c r="E117" s="38" t="s">
        <v>515</v>
      </c>
    </row>
    <row r="118" spans="1:5" ht="12.75" customHeight="1">
      <c r="A118" t="s">
        <v>52</v>
      </c>
      <c r="E118" s="36" t="s">
        <v>267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