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001"/>
  <workbookPr/>
  <bookViews>
    <workbookView xWindow="0" yWindow="0" windowWidth="28800" windowHeight="12225" activeTab="2"/>
  </bookViews>
  <sheets>
    <sheet name="Rekapitulace stavby" sheetId="1" r:id="rId1"/>
    <sheet name="SO1 - Budova č.1, učebny ..." sheetId="2" r:id="rId2"/>
    <sheet name="SO2 - Budova č.2, učebny ..." sheetId="3" r:id="rId3"/>
    <sheet name="SO3 - Budova č.3, učebny ..." sheetId="4" r:id="rId4"/>
    <sheet name="SO4 - Budova B – Pavilon ..." sheetId="5" r:id="rId5"/>
    <sheet name="SO5 - Venkovní splašková ..." sheetId="6" r:id="rId6"/>
    <sheet name="Pokyny pro vyplnění" sheetId="7" r:id="rId7"/>
  </sheets>
  <definedNames>
    <definedName name="_xlnm._FilterDatabase" localSheetId="1" hidden="1">'SO1 - Budova č.1, učebny ...'!$C$102:$K$510</definedName>
    <definedName name="_xlnm._FilterDatabase" localSheetId="2" hidden="1">'SO2 - Budova č.2, učebny ...'!$C$103:$K$503</definedName>
    <definedName name="_xlnm._FilterDatabase" localSheetId="3" hidden="1">'SO3 - Budova č.3, učebny ...'!$C$106:$K$585</definedName>
    <definedName name="_xlnm._FilterDatabase" localSheetId="4" hidden="1">'SO4 - Budova B – Pavilon ...'!$C$89:$K$194</definedName>
    <definedName name="_xlnm._FilterDatabase" localSheetId="5" hidden="1">'SO5 - Venkovní splašková ...'!$C$91:$K$457</definedName>
    <definedName name="_xlnm.Print_Area" localSheetId="6">'Pokyny pro vyplnění'!$B$2:$K$69,'Pokyny pro vyplnění'!$B$72:$K$116,'Pokyny pro vyplnění'!$B$119:$K$188,'Pokyny pro vyplnění'!$B$196:$K$216</definedName>
    <definedName name="_xlnm.Print_Area" localSheetId="0">'Rekapitulace stavby'!$D$4:$AO$33,'Rekapitulace stavby'!$C$39:$AQ$57</definedName>
    <definedName name="_xlnm.Print_Area" localSheetId="1">'SO1 - Budova č.1, učebny ...'!$C$4:$J$36,'SO1 - Budova č.1, učebny ...'!$C$42:$J$84,'SO1 - Budova č.1, učebny ...'!$C$90:$K$510</definedName>
    <definedName name="_xlnm.Print_Area" localSheetId="2">'SO2 - Budova č.2, učebny ...'!$C$4:$J$36,'SO2 - Budova č.2, učebny ...'!$C$42:$J$85,'SO2 - Budova č.2, učebny ...'!$C$91:$K$503</definedName>
    <definedName name="_xlnm.Print_Area" localSheetId="3">'SO3 - Budova č.3, učebny ...'!$C$4:$J$36,'SO3 - Budova č.3, učebny ...'!$C$42:$J$88,'SO3 - Budova č.3, učebny ...'!$C$94:$K$585</definedName>
    <definedName name="_xlnm.Print_Area" localSheetId="4">'SO4 - Budova B – Pavilon ...'!$C$4:$J$36,'SO4 - Budova B – Pavilon ...'!$C$42:$J$71,'SO4 - Budova B – Pavilon ...'!$C$77:$K$194</definedName>
    <definedName name="_xlnm.Print_Area" localSheetId="5">'SO5 - Venkovní splašková ...'!$C$4:$J$36,'SO5 - Venkovní splašková ...'!$C$42:$J$73,'SO5 - Venkovní splašková ...'!$C$79:$K$457</definedName>
    <definedName name="_xlnm.Print_Titles" localSheetId="0">'Rekapitulace stavby'!$49:$49</definedName>
    <definedName name="_xlnm.Print_Titles" localSheetId="4">'SO4 - Budova B – Pavilon ...'!$89:$89</definedName>
    <definedName name="_xlnm.Print_Titles" localSheetId="5">'SO5 - Venkovní splašková ...'!$91:$91</definedName>
  </definedNames>
  <calcPr calcId="162913"/>
</workbook>
</file>

<file path=xl/sharedStrings.xml><?xml version="1.0" encoding="utf-8"?>
<sst xmlns="http://schemas.openxmlformats.org/spreadsheetml/2006/main" count="19071" uniqueCount="2448">
  <si>
    <t>Export VZ</t>
  </si>
  <si>
    <t>List obsahuje:</t>
  </si>
  <si>
    <t>1) Rekapitulace stavby</t>
  </si>
  <si>
    <t>2) Rekapitulace objektů stavby a soupisů prací</t>
  </si>
  <si>
    <t>3.0</t>
  </si>
  <si>
    <t>ZAMOK</t>
  </si>
  <si>
    <t>False</t>
  </si>
  <si>
    <t>{cc9c25c6-3cee-4059-8dd2-b2c5eb280c58}</t>
  </si>
  <si>
    <t>0,01</t>
  </si>
  <si>
    <t>21</t>
  </si>
  <si>
    <t>15</t>
  </si>
  <si>
    <t>REKAPITULACE STAVBY</t>
  </si>
  <si>
    <t>v ---  níže se nacházejí doplnkové a pomocné údaje k sestavám  --- v</t>
  </si>
  <si>
    <t>Návod na vyplnění</t>
  </si>
  <si>
    <t>0,001</t>
  </si>
  <si>
    <t>Kód:</t>
  </si>
  <si>
    <t>028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</si>
  <si>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</si>
  <si>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</si>
  <si>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Výměna zdravotních instalací ZŠ Míru 152, Děčín XXXII – Boletice nad Labem</t>
  </si>
  <si>
    <t>KSO:</t>
  </si>
  <si>
    <t/>
  </si>
  <si>
    <t>CC-CZ:</t>
  </si>
  <si>
    <t>Místo:</t>
  </si>
  <si>
    <t>ZŠ Míru 152, Děčín XXXII – Boletice nad Labem</t>
  </si>
  <si>
    <t>Datum:</t>
  </si>
  <si>
    <t>31. 10. 2018</t>
  </si>
  <si>
    <t>Zadavatel:</t>
  </si>
  <si>
    <t>IČ:</t>
  </si>
  <si>
    <t>261238</t>
  </si>
  <si>
    <t>Statutární město Děčín</t>
  </si>
  <si>
    <t>DIČ:</t>
  </si>
  <si>
    <t>Uchazeč:</t>
  </si>
  <si>
    <t>Vyplň údaj</t>
  </si>
  <si>
    <t>Projektant:</t>
  </si>
  <si>
    <t>69288992</t>
  </si>
  <si>
    <t>Vladimír Vidai</t>
  </si>
  <si>
    <t>CZ5705170625</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</si>
  <si>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</si>
  <si>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</si>
  <si>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</si>
  <si>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</si>
  <si>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</si>
  <si>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</si>
  <si>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</si>
  <si>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</si>
  <si>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</si>
  <si>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</si>
  <si>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</si>
  <si>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</si>
  <si>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</si>
  <si>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</si>
  <si>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</si>
  <si>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</si>
  <si>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</si>
  <si>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</si>
  <si>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</si>
  <si>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</si>
  <si>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</si>
  <si>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</si>
  <si>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</si>
  <si>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</si>
  <si>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</si>
  <si>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</si>
  <si>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</si>
  <si>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</si>
  <si>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</si>
  <si>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</si>
  <si>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</si>
  <si>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</si>
  <si>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</si>
  <si>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</si>
  <si>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</si>
  <si>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</si>
  <si>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</si>
  <si>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</si>
  <si>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</si>
  <si>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</si>
  <si>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</si>
  <si>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</si>
  <si>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SO1</t>
  </si>
  <si>
    <t>Budova č.1, učebny 1. stupně</t>
  </si>
  <si>
    <t>STA</t>
  </si>
  <si>
    <t>1</t>
  </si>
  <si>
    <t>{aff58bf0-8396-4ab2-b0d9-a60c7b7ca2ed}</t>
  </si>
  <si>
    <t>2</t>
  </si>
  <si>
    <t>SO2</t>
  </si>
  <si>
    <t>Budova č.2, učebny 1. stupně</t>
  </si>
  <si>
    <t>{e122be47-e3f3-4766-9378-ce18c69d1724}</t>
  </si>
  <si>
    <t>SO3</t>
  </si>
  <si>
    <t>Budova č.3, učebny 1. stupně</t>
  </si>
  <si>
    <t>{18d636d1-7fe1-470b-853a-fa160b970a74}</t>
  </si>
  <si>
    <t>SO4</t>
  </si>
  <si>
    <t>Budova B – Pavilon II. stupně</t>
  </si>
  <si>
    <t>{79ea66ad-8285-48c1-abd3-fc3f0f033b28}</t>
  </si>
  <si>
    <t>SO5</t>
  </si>
  <si>
    <t>Venkovní splašková kanalizace</t>
  </si>
  <si>
    <t>{2aaca6b0-8d7e-4590-ae65-4fb8d705b75b}</t>
  </si>
  <si>
    <t>1) Krycí list soupisu</t>
  </si>
  <si>
    <t>2) Rekapitulace</t>
  </si>
  <si>
    <t>3) Soupis prací</t>
  </si>
  <si>
    <t>Zpět na list:</t>
  </si>
  <si>
    <t>Rekapitulace stavby</t>
  </si>
  <si>
    <t>KRYCÍ LIST SOUPISU</t>
  </si>
  <si>
    <t>Objekt:</t>
  </si>
  <si>
    <t>SO1 - Budova č.1, učebny 1. stupně</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</si>
  <si>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</si>
  <si>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</si>
  <si>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</si>
  <si>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</si>
  <si>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</si>
  <si>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</si>
  <si>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</si>
  <si>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</si>
  <si>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</si>
  <si>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61 - Úprava povrchů vnitřních</t>
  </si>
  <si>
    <t xml:space="preserve">    63 - Podlahy a podlahové konstrukce</t>
  </si>
  <si>
    <t xml:space="preserve">    64 - Osazování výplní otvorů</t>
  </si>
  <si>
    <t xml:space="preserve">    94 - Lešení</t>
  </si>
  <si>
    <t xml:space="preserve">    95 - Různé dokončovací konstrukce a práce</t>
  </si>
  <si>
    <t xml:space="preserve">    96 - Bourání konstrukcí</t>
  </si>
  <si>
    <t xml:space="preserve">    997 - Přesun sutě</t>
  </si>
  <si>
    <t xml:space="preserve">    998 - Přesun hmot</t>
  </si>
  <si>
    <t>PSV - Práce a dodávky PSV</t>
  </si>
  <si>
    <t xml:space="preserve">    711 - Izolace proti vodě, vlhkosti a plynům</t>
  </si>
  <si>
    <t xml:space="preserve">    721 - Zdravotechnika - vnitřní kanalizace</t>
  </si>
  <si>
    <t xml:space="preserve">    722 - Zdravotechnika - vnitřní vodovod</t>
  </si>
  <si>
    <t xml:space="preserve">    725 - Zdravotechnika - zařizovací předměty</t>
  </si>
  <si>
    <t xml:space="preserve">    735 - Ústřední vytápění - otopná tělesa (předpokládané úpravy)</t>
  </si>
  <si>
    <t xml:space="preserve">    741 - Elektroinstalace - silnoproud</t>
  </si>
  <si>
    <t xml:space="preserve">    763 - Konstrukce suché výstavby</t>
  </si>
  <si>
    <t xml:space="preserve">    766 - Konstrukce truhlářské</t>
  </si>
  <si>
    <t xml:space="preserve">    771 - Podlahy z dlaždic</t>
  </si>
  <si>
    <t xml:space="preserve">    781 - Dokončovací práce - obklady</t>
  </si>
  <si>
    <t xml:space="preserve">    783 - Dokončovací práce - nátěry</t>
  </si>
  <si>
    <t xml:space="preserve">    784 - Dokončovací práce - malby a tapety</t>
  </si>
  <si>
    <t>VRN - Vedlejší rozpočtové náklady</t>
  </si>
  <si>
    <t xml:space="preserve">    VRN7 - Provozní vlivy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</si>
  <si>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</si>
  <si>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</si>
  <si>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</si>
  <si>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</si>
  <si>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</si>
  <si>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</si>
  <si>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</si>
  <si>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</si>
  <si>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</si>
  <si>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</si>
  <si>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</si>
  <si>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</si>
  <si>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</si>
  <si>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</si>
  <si>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</si>
  <si>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</si>
  <si>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</si>
  <si>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</si>
  <si>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</si>
  <si>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132212102</t>
  </si>
  <si>
    <t>Hloubení zapažených i nezapažených rýh šířky do 600 mm ručním nebo pneumatickým nářadím s urovnáním dna do předepsaného profilu a spádu v horninách tř. 3 nesoudržných</t>
  </si>
  <si>
    <t>m3</t>
  </si>
  <si>
    <t>CS ÚRS 2018 01</t>
  </si>
  <si>
    <t>4</t>
  </si>
  <si>
    <t>-1378561564</t>
  </si>
  <si>
    <t>PSC</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</si>
  <si>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</si>
  <si>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</si>
  <si>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"kanalizace"32,00*0,50*1,50</t>
  </si>
  <si>
    <t>132212109</t>
  </si>
  <si>
    <t>Hloubení zapažených i nezapažených rýh šířky do 600 mm ručním nebo pneumatickým nářadím s urovnáním dna do předepsaného profilu a spádu v horninách tř. 3 Příplatek k cenám za lepivost horniny tř. 3</t>
  </si>
  <si>
    <t>1344391085</t>
  </si>
  <si>
    <t>3</t>
  </si>
  <si>
    <t>162201211</t>
  </si>
  <si>
    <t>Vodorovné přemístění výkopku nebo sypaniny stavebním kolečkem s naložením a vyprázdněním kolečka na hromady nebo do dopravního prostředku na vzdálenost do 10 m z horniny tř. 1 až 4</t>
  </si>
  <si>
    <t>510409150</t>
  </si>
  <si>
    <t>162701105</t>
  </si>
  <si>
    <t>Vodorovné přemístění výkopku nebo sypaniny po suchu na obvyklém dopravním prostředku, bez naložení výkopku, avšak se složením bez rozhrnutí z horniny tř. 1 až 4 na vzdálenost přes 9 000 do 10 000 m</t>
  </si>
  <si>
    <t>-288784808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</si>
  <si>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</si>
  <si>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</si>
  <si>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</si>
  <si>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</si>
  <si>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-2137522172</t>
  </si>
  <si>
    <t>24*11 'Přepočtené koeficientem množství</t>
  </si>
  <si>
    <t>6</t>
  </si>
  <si>
    <t>171201201</t>
  </si>
  <si>
    <t>Uložení sypaniny na skládky</t>
  </si>
  <si>
    <t>-1874862594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</si>
  <si>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</si>
  <si>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7</t>
  </si>
  <si>
    <t>M</t>
  </si>
  <si>
    <t>94620001</t>
  </si>
  <si>
    <t>poplatek za uložení stavebního odpadu zeminy a kamení  zatříděného kódem 170 504</t>
  </si>
  <si>
    <t>t</t>
  </si>
  <si>
    <t>8</t>
  </si>
  <si>
    <t>1890652527</t>
  </si>
  <si>
    <t>24*1,6 'Přepočtené koeficientem množství</t>
  </si>
  <si>
    <t>174101102</t>
  </si>
  <si>
    <t>Zásyp sypaninou z jakékoliv horniny s uložením výkopku ve vrstvách se zhutněním v uzavřených prostorách s urovnáním povrchu zásypu</t>
  </si>
  <si>
    <t>-333606259</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</si>
  <si>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</si>
  <si>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"kanalizace"32,00*0,50*1,05</t>
  </si>
  <si>
    <t>9</t>
  </si>
  <si>
    <t>58981122</t>
  </si>
  <si>
    <t>recyklát betonový frakce 0/32</t>
  </si>
  <si>
    <t>-453793638</t>
  </si>
  <si>
    <t>16,8*2 'Přepočtené koeficientem množství</t>
  </si>
  <si>
    <t>10</t>
  </si>
  <si>
    <t>175111101</t>
  </si>
  <si>
    <t>Obsypání potrubí ručně sypaninou z vhodných hornin tř. 1 až 4 nebo materiálem připraveným podél výkopu ve vzdálenosti do 3 m od jeho kraje, pro jakoukoliv hloubku výkopu a míru zhutnění bez prohození sypaniny sítem</t>
  </si>
  <si>
    <t>-1518439864</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</si>
  <si>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</si>
  <si>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"kanalizace"32,00*0,50*0,45</t>
  </si>
  <si>
    <t>11</t>
  </si>
  <si>
    <t>58331200</t>
  </si>
  <si>
    <t>štěrkopísek netříděný zásypový materiál</t>
  </si>
  <si>
    <t>979176581</t>
  </si>
  <si>
    <t>7,2*2 'Přepočtené koeficientem množství</t>
  </si>
  <si>
    <t>Svislé a kompletní konstrukce</t>
  </si>
  <si>
    <t>12</t>
  </si>
  <si>
    <t>317234410</t>
  </si>
  <si>
    <t>Vyzdívka mezi nosníky cihlami pálenými na maltu cementovou</t>
  </si>
  <si>
    <t>1976810581</t>
  </si>
  <si>
    <t xml:space="preserve">Poznámka k souboru cen:
1. Cenu lze použít i pro nadezdívku nad nosníky pro jejich osazení (uklínování zdiva). 2. Množství jednotek se určuje v m3 objemu vyzdívky jako součin světlosti neomítnutého otvoru; šířky (rovné tloušťce neomítnuté zdi zmenšené o tloušťku svislého plentování přírub) a výšky nosníku. 3. Plentování ocelových válcovaných nosníků jednostranné cihlami se oceňuje cenami 346 24-4381 až -4384, katalogu 801-1 Budovy a haly-zděné a monolitické. </t>
  </si>
  <si>
    <t>2,40*0,25*0,15</t>
  </si>
  <si>
    <t>13</t>
  </si>
  <si>
    <t>317941123</t>
  </si>
  <si>
    <t>Osazování ocelových válcovaných nosníků na zdivu I nebo IE nebo U nebo UE nebo L č. 14 až 22 nebo výšky do 220 mm</t>
  </si>
  <si>
    <t>1203153862</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</si>
  <si>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</si>
  <si>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2*2,40*0,0143</t>
  </si>
  <si>
    <t>14</t>
  </si>
  <si>
    <t>13010716</t>
  </si>
  <si>
    <t>ocel profilová IPN 140 jakost 11 375</t>
  </si>
  <si>
    <t>1539557785</t>
  </si>
  <si>
    <t>0,069*1,08 'Přepočtené koeficientem množství</t>
  </si>
  <si>
    <t>342272215</t>
  </si>
  <si>
    <t>Příčky z pórobetonových tvárnic hladkých na tenké maltové lože objemová hmotnost do 500 kg/m3, tloušťka příčky 75 mm</t>
  </si>
  <si>
    <t>m2</t>
  </si>
  <si>
    <t>1129812121</t>
  </si>
  <si>
    <t>(2*2,33+3,425)*2,76-6*0,70*1,97</t>
  </si>
  <si>
    <t>(2*2,33+2,56+2*1,26+1,73)*2,76-3*0,70*1,97</t>
  </si>
  <si>
    <t>Součet</t>
  </si>
  <si>
    <t>16</t>
  </si>
  <si>
    <t>342291111</t>
  </si>
  <si>
    <t>Ukotvení příček polyuretanovou pěnou, tl. příčky do 100 mm</t>
  </si>
  <si>
    <t>m</t>
  </si>
  <si>
    <t>604942584</t>
  </si>
  <si>
    <t xml:space="preserve">Poznámka k souboru cen: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</si>
  <si>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2*2,33+3,425</t>
  </si>
  <si>
    <t>2*2,33+2,56+2*1,26+1,73</t>
  </si>
  <si>
    <t>17</t>
  </si>
  <si>
    <t>346244371</t>
  </si>
  <si>
    <t>Zazdívka rýh, potrubí, nik (výklenků) nebo kapes z pálených cihel na maltu tl. 140 mm</t>
  </si>
  <si>
    <t>-2004589090</t>
  </si>
  <si>
    <t>"voda"24,00*0,15</t>
  </si>
  <si>
    <t>"kanalizace"18,00*0,15</t>
  </si>
  <si>
    <t>18</t>
  </si>
  <si>
    <t>346244381</t>
  </si>
  <si>
    <t>Plentování ocelových válcovaných nosníků jednostranné cihlami na maltu, výška stojiny do 200 mm</t>
  </si>
  <si>
    <t>-1149392600</t>
  </si>
  <si>
    <t>2*2,40*0,15</t>
  </si>
  <si>
    <t>Vodorovné konstrukce</t>
  </si>
  <si>
    <t>19</t>
  </si>
  <si>
    <t>430321515</t>
  </si>
  <si>
    <t>Schodišťové konstrukce a rampy z betonu železového (bez výztuže) stupně, schodnice, ramena, podesty s nosníky tř. C 20/25</t>
  </si>
  <si>
    <t>379591859</t>
  </si>
  <si>
    <t>"bezbarier.rampu"6,88*0,3</t>
  </si>
  <si>
    <t>20</t>
  </si>
  <si>
    <t>430362021</t>
  </si>
  <si>
    <t>Výztuž schodišťových konstrukcí a ramp stupňů, schodnic, ramen, podest s nosníky ze svařovaných sítí z drátů typu KARI</t>
  </si>
  <si>
    <t>1007614336</t>
  </si>
  <si>
    <t>"bezbarier.rampu"6,88*0,005</t>
  </si>
  <si>
    <t>431351121</t>
  </si>
  <si>
    <t>Bednění podest, podstupňových desek a ramp včetně podpěrné konstrukce výšky do 4 m půdorysně přímočarých zřízení</t>
  </si>
  <si>
    <t>-166732107</t>
  </si>
  <si>
    <t>2,90*0,30</t>
  </si>
  <si>
    <t>22</t>
  </si>
  <si>
    <t>431351122</t>
  </si>
  <si>
    <t>Bednění podest, podstupňových desek a ramp včetně podpěrné konstrukce výšky do 4 m půdorysně přímočarých odstranění</t>
  </si>
  <si>
    <t>-612934221</t>
  </si>
  <si>
    <t>23</t>
  </si>
  <si>
    <t>451577877</t>
  </si>
  <si>
    <t>Podklad nebo lože pod dlažbu (přídlažbu) v ploše vodorovné nebo ve sklonu do 1:5, tloušťky od 30 do 100 mm ze štěrkopísku</t>
  </si>
  <si>
    <t>159976740</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</si>
  <si>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</si>
  <si>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61</t>
  </si>
  <si>
    <t>Úprava povrchů vnitřních</t>
  </si>
  <si>
    <t>24</t>
  </si>
  <si>
    <t>611315422</t>
  </si>
  <si>
    <t>Oprava vápenné omítky vnitřních ploch štukové dvouvrstvé, tloušťky do 20 mm a tloušťky štuku do 3 mm stropů, v rozsahu opravované plochy přes 10 do 30%</t>
  </si>
  <si>
    <t>-2047234505</t>
  </si>
  <si>
    <t xml:space="preserve">Poznámka k souboru cen:
1. Pro ocenění opravy omítek plochy do 4 m2 se použijí ceny souboru cen 61. 31-52.. Vápenná omítka jednotlivých malých ploch. </t>
  </si>
  <si>
    <t>15,952+16,815</t>
  </si>
  <si>
    <t>25</t>
  </si>
  <si>
    <t>611135101</t>
  </si>
  <si>
    <t>Hrubá výplň rýh maltou jakékoli šířky rýhy ve stropech</t>
  </si>
  <si>
    <t>-1082998694</t>
  </si>
  <si>
    <t xml:space="preserve">Poznámka k souboru cen:
1. V cenách nejsou započteny náklady na omítku rýh, tyto se ocení příšlušnými cenami tohoto katalogu. </t>
  </si>
  <si>
    <t>30*0,05</t>
  </si>
  <si>
    <t>26</t>
  </si>
  <si>
    <t>612131101</t>
  </si>
  <si>
    <t>Podkladní a spojovací vrstva vnitřních omítaných ploch cementový postřik nanášený ručně celoplošně stěn</t>
  </si>
  <si>
    <t>-1258084746</t>
  </si>
  <si>
    <t>(6,80+2,682)*2*1,53</t>
  </si>
  <si>
    <t>(7,21+2,679)*2*1,53</t>
  </si>
  <si>
    <t>27</t>
  </si>
  <si>
    <t>612131121</t>
  </si>
  <si>
    <t>Podkladní a spojovací vrstva vnitřních omítaných ploch penetrace akrylát-silikonová nanášená ručně stěn</t>
  </si>
  <si>
    <t>18752540</t>
  </si>
  <si>
    <t>28</t>
  </si>
  <si>
    <t>612135001</t>
  </si>
  <si>
    <t>Vyrovnání nerovností podkladu vnitřních omítaných ploch maltou, tloušťky do 10 mm vápenocementovou stěn</t>
  </si>
  <si>
    <t>1950168495</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</si>
  <si>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</si>
  <si>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29</t>
  </si>
  <si>
    <t>612135090</t>
  </si>
  <si>
    <t>Vyrovnání nerovností podkladu vnitřních omítaných ploch Příplatek k ceně za každých dalších 5 mm tloušťky podkladní vrstvy přes 10 mm maltou vápennou stěn</t>
  </si>
  <si>
    <t>-425341890</t>
  </si>
  <si>
    <t>30</t>
  </si>
  <si>
    <t>612142001</t>
  </si>
  <si>
    <t>Potažení vnitřních ploch pletivem v ploše nebo pruzích, na plném podkladu sklovláknitým vtlačením do tmelu stěn</t>
  </si>
  <si>
    <t>1509110370</t>
  </si>
  <si>
    <t xml:space="preserve">Poznámka k souboru cen:
1. V cenách -2001 jsou započteny i náklady na tmel. </t>
  </si>
  <si>
    <t>((2*2,33+3,425)*2,76-6*0,70*1,97)*2</t>
  </si>
  <si>
    <t>((2*2,33+2,56+2*1,26+1,73)*2,76-3*0,70*1,97)*2</t>
  </si>
  <si>
    <t>31</t>
  </si>
  <si>
    <t>612311131</t>
  </si>
  <si>
    <t>Potažení vnitřních ploch štukem tloušťky do 3 mm svislých konstrukcí stěn</t>
  </si>
  <si>
    <t>-107715631</t>
  </si>
  <si>
    <t>((2*2,33+3,425)*1,26-6*0,70*1,97)*2</t>
  </si>
  <si>
    <t>((2*2,33+2,56+2*1,26+1,73)*1,26-3*0,70*1,97)*2</t>
  </si>
  <si>
    <t>32</t>
  </si>
  <si>
    <t>612321121</t>
  </si>
  <si>
    <t>Omítka vápenocementová vnitřních ploch nanášená ručně jednovrstvá, tloušťky do 10 mm hladká svislých konstrukcí stěn</t>
  </si>
  <si>
    <t>-995341978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</si>
  <si>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</si>
  <si>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33</t>
  </si>
  <si>
    <t>612135101</t>
  </si>
  <si>
    <t>Hrubá výplň rýh maltou jakékoli šířky rýhy ve stěnách</t>
  </si>
  <si>
    <t>1458349425</t>
  </si>
  <si>
    <t>60*0,05</t>
  </si>
  <si>
    <t>34</t>
  </si>
  <si>
    <t>615142012</t>
  </si>
  <si>
    <t>Potažení vnitřních ploch pletivem v ploše nebo pruzích, na plném podkladu rabicovým provizorním přichycením nosníků</t>
  </si>
  <si>
    <t>1732514079</t>
  </si>
  <si>
    <t>35</t>
  </si>
  <si>
    <t>619995001</t>
  </si>
  <si>
    <t>Začištění omítek (s dodáním hmot) kolem oken, dveří, podlah, obkladů apod.</t>
  </si>
  <si>
    <t>-767254493</t>
  </si>
  <si>
    <t xml:space="preserve">Poznámka k souboru cen:
1. Cenu -5001 lze použít pouze v případě provádění opravy nebo osazování nových oken, dveří, obkladů, podlah apod.; nelze ji použít v případech provádění opravy omítek nebo nové omítky v celé ploše. </t>
  </si>
  <si>
    <t>(6,80+2,682)*2</t>
  </si>
  <si>
    <t>(7,21+2,679)*2</t>
  </si>
  <si>
    <t>2*6,00</t>
  </si>
  <si>
    <t>63</t>
  </si>
  <si>
    <t>Podlahy a podlahové konstrukce</t>
  </si>
  <si>
    <t>36</t>
  </si>
  <si>
    <t>631311131</t>
  </si>
  <si>
    <t>Doplnění dosavadních mazanin prostým betonem s dodáním hmot, bez potěru, plochy jednotlivě do 1 m2 a tl. přes 80 mm</t>
  </si>
  <si>
    <t>-225013754</t>
  </si>
  <si>
    <t>"voda"26,00*0,30*0,20</t>
  </si>
  <si>
    <t>"kanalizace"32,00*0,50*0,20</t>
  </si>
  <si>
    <t>64</t>
  </si>
  <si>
    <t>Osazování výplní otvorů</t>
  </si>
  <si>
    <t>37</t>
  </si>
  <si>
    <t>642944121</t>
  </si>
  <si>
    <t>Osazení ocelových dveřních zárubní lisovaných nebo z úhelníků dodatečně s vybetonováním prahu, plochy do 2,5 m2</t>
  </si>
  <si>
    <t>kus</t>
  </si>
  <si>
    <t>846170838</t>
  </si>
  <si>
    <t xml:space="preserve">Poznámka k souboru cen:
1. V cenách nejsou započteny náklady na dodání zárubní, tyto se oceňují ve specifikaci. </t>
  </si>
  <si>
    <t>38</t>
  </si>
  <si>
    <t>55331335</t>
  </si>
  <si>
    <t>zárubeň ocelová pro porobeton 75 700 L/P</t>
  </si>
  <si>
    <t>266663124</t>
  </si>
  <si>
    <t>39</t>
  </si>
  <si>
    <t>55331201</t>
  </si>
  <si>
    <t>zárubeň ocelová pro běžné zdění hranatý profil s drážkou 110 800 L/P</t>
  </si>
  <si>
    <t>-808926356</t>
  </si>
  <si>
    <t>40</t>
  </si>
  <si>
    <t>55331203</t>
  </si>
  <si>
    <t>zárubeň ocelová pro běžné zdění hranatý profil s drážkou 110 900 L/P</t>
  </si>
  <si>
    <t>-491157255</t>
  </si>
  <si>
    <t>94</t>
  </si>
  <si>
    <t>Lešení</t>
  </si>
  <si>
    <t>41</t>
  </si>
  <si>
    <t>949101111</t>
  </si>
  <si>
    <t>Lešení pomocné pracovní pro objekty pozemních staveb pro zatížení do 150 kg/m2, o výšce lešeňové podlahy do 1,9 m</t>
  </si>
  <si>
    <t>-142457367</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</si>
  <si>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</si>
  <si>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t>
  </si>
  <si>
    <t>Různé dokončovací konstrukce a práce</t>
  </si>
  <si>
    <t>42</t>
  </si>
  <si>
    <t>952901111</t>
  </si>
  <si>
    <t>Vyčištění budov nebo objektů před předáním do užívání budov bytové nebo občanské výstavby, světlé výšky podlaží do 4 m</t>
  </si>
  <si>
    <t>1519826097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</si>
  <si>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</si>
  <si>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96</t>
  </si>
  <si>
    <t>Bourání konstrukcí</t>
  </si>
  <si>
    <t>43</t>
  </si>
  <si>
    <t>725110814</t>
  </si>
  <si>
    <t>Demontáž klozetů odsávacích nebo kombinačních</t>
  </si>
  <si>
    <t>soubor</t>
  </si>
  <si>
    <t>1279408340</t>
  </si>
  <si>
    <t>44</t>
  </si>
  <si>
    <t>725122817</t>
  </si>
  <si>
    <t>Demontáž pisoárů bez nádrže s rohovým ventilem s 1 záchodkem</t>
  </si>
  <si>
    <t>-160962199</t>
  </si>
  <si>
    <t>45</t>
  </si>
  <si>
    <t>725210821</t>
  </si>
  <si>
    <t>Demontáž umyvadel bez výtokových armatur umyvadel</t>
  </si>
  <si>
    <t>1028628266</t>
  </si>
  <si>
    <t>46</t>
  </si>
  <si>
    <t>725820801</t>
  </si>
  <si>
    <t>Demontáž baterií nástěnných do G 3/4</t>
  </si>
  <si>
    <t>1097608063</t>
  </si>
  <si>
    <t>47</t>
  </si>
  <si>
    <t>725860811</t>
  </si>
  <si>
    <t>Demontáž zápachových uzávěrek pro zařizovací předměty jednoduchých</t>
  </si>
  <si>
    <t>-1787156815</t>
  </si>
  <si>
    <t>48</t>
  </si>
  <si>
    <t>766691914</t>
  </si>
  <si>
    <t>Ostatní práce vyvěšení nebo zavěšení křídel s případným uložením a opětovným zavěšením po provedení stavebních změn dřevěných dveřních, plochy do 2 m2</t>
  </si>
  <si>
    <t>-394840019</t>
  </si>
  <si>
    <t xml:space="preserve">Poznámka k souboru cen:
1. Ceny -1931 a -1932 lze užít jen pro křídlo mající současně obě jmenované funkce. </t>
  </si>
  <si>
    <t>49</t>
  </si>
  <si>
    <t>962031133</t>
  </si>
  <si>
    <t>Bourání příček z cihel, tvárnic nebo příčkovek z cihel pálených, plných nebo dutých na maltu vápennou nebo vápenocementovou, tl. do 150 mm</t>
  </si>
  <si>
    <t>-100360276</t>
  </si>
  <si>
    <t>(5,50+6*1,03+2,33)*2,76</t>
  </si>
  <si>
    <t>(2,33+3*1,03)*2,76</t>
  </si>
  <si>
    <t>50</t>
  </si>
  <si>
    <t>965042231</t>
  </si>
  <si>
    <t>Bourání mazanin betonových nebo z litého asfaltu tl. přes 100 mm, plochy do 4 m2</t>
  </si>
  <si>
    <t>59640711</t>
  </si>
  <si>
    <t>"schody pro rampu"6,88*0,3</t>
  </si>
  <si>
    <t>51</t>
  </si>
  <si>
    <t>965081223</t>
  </si>
  <si>
    <t>Bourání podlah z dlaždic bez podkladního lože nebo mazaniny, s jakoukoliv výplní spár keramických nebo xylolitových tl. přes 10 mm plochy přes 1 m2</t>
  </si>
  <si>
    <t>-1894161710</t>
  </si>
  <si>
    <t xml:space="preserve">Poznámka k souboru cen:
1. Odsekání soklíků se oceňuje cenami souboru cen 965 08. </t>
  </si>
  <si>
    <t>52</t>
  </si>
  <si>
    <t>968072455</t>
  </si>
  <si>
    <t>Vybourání kovových rámů oken s křídly, dveřních zárubní, vrat, stěn, ostění nebo obkladů dveřních zárubní, plochy do 2 m2</t>
  </si>
  <si>
    <t>-204676029</t>
  </si>
  <si>
    <t xml:space="preserve">Poznámka k souboru cen:
1. V cenách -2244 až -2559 jsou započteny i náklady na vyvěšení křídel. 2. Cenou -2641 se oceňuje i vybourání nosné ocelové konstrukce pro sádrokartonové příčky. </t>
  </si>
  <si>
    <t>12*0,60*2,00</t>
  </si>
  <si>
    <t>2*0,80*2,00</t>
  </si>
  <si>
    <t>53</t>
  </si>
  <si>
    <t>968072641</t>
  </si>
  <si>
    <t>Vybourání kovových rámů oken s křídly, dveřních zárubní, vrat, stěn, ostění nebo obkladů stěn jakýchkoliv, kromě výkladních jakékoliv plochy</t>
  </si>
  <si>
    <t>-1026673247</t>
  </si>
  <si>
    <t>2*2,66*2,76</t>
  </si>
  <si>
    <t>54</t>
  </si>
  <si>
    <t>971033641</t>
  </si>
  <si>
    <t>Vybourání otvorů ve zdivu základovém nebo nadzákladovém z cihel, tvárnic, příčkovek z cihel pálených na maltu vápennou nebo vápenocementovou plochy do 4 m2, tl. do 300 mm</t>
  </si>
  <si>
    <t>1170167877</t>
  </si>
  <si>
    <t>2,00*0,25*2,20</t>
  </si>
  <si>
    <t>55</t>
  </si>
  <si>
    <t>974031121</t>
  </si>
  <si>
    <t>Vysekání rýh ve zdivu cihelném na maltu vápennou nebo vápenocementovou do hl. 30 mm a šířky do 30 mm</t>
  </si>
  <si>
    <t>-758804751</t>
  </si>
  <si>
    <t>56</t>
  </si>
  <si>
    <t>973031842</t>
  </si>
  <si>
    <t>Vysekání výklenků nebo kapes ve zdivu z cihel na maltu cementovou kapes pro zavázání nových příček, tl. do 100 mm</t>
  </si>
  <si>
    <t>-362553864</t>
  </si>
  <si>
    <t>14*2,76</t>
  </si>
  <si>
    <t>57</t>
  </si>
  <si>
    <t>974031134</t>
  </si>
  <si>
    <t>Vysekání rýh ve zdivu cihelném na maltu vápennou nebo vápenocementovou do hl. 50 mm a šířky do 150 mm</t>
  </si>
  <si>
    <t>113259013</t>
  </si>
  <si>
    <t>58</t>
  </si>
  <si>
    <t>974031164</t>
  </si>
  <si>
    <t>Vysekání rýh ve zdivu cihelném na maltu vápennou nebo vápenocementovou do hl. 150 mm a šířky do 150 mm</t>
  </si>
  <si>
    <t>741007471</t>
  </si>
  <si>
    <t>"kanalizace"18,00</t>
  </si>
  <si>
    <t>59</t>
  </si>
  <si>
    <t>974031664</t>
  </si>
  <si>
    <t>Vysekání rýh ve zdivu cihelném na maltu vápennou nebo vápenocementovou pro vtahování nosníků do zdí, před vybouráním otvoru do hl. 150 mm, při v. nosníku do 150 mm</t>
  </si>
  <si>
    <t>1373149255</t>
  </si>
  <si>
    <t>2*2,40</t>
  </si>
  <si>
    <t>60</t>
  </si>
  <si>
    <t>974042577</t>
  </si>
  <si>
    <t>Vysekání rýh v betonové nebo jiné monolitické dlažbě s betonovým podkladem do hl. 200 mm a šířky do 300 mm</t>
  </si>
  <si>
    <t>28208757</t>
  </si>
  <si>
    <t>974082172</t>
  </si>
  <si>
    <t>Vysekání rýh pro vodiče v omítce vápenné nebo vápenocementové stropů nebo kleneb, šířky do 30 mm</t>
  </si>
  <si>
    <t>-894061516</t>
  </si>
  <si>
    <t>62</t>
  </si>
  <si>
    <t>978011141</t>
  </si>
  <si>
    <t>Otlučení vápenných nebo vápenocementových omítek vnitřních ploch stropů, v rozsahu přes 10 do 30 %</t>
  </si>
  <si>
    <t>1069941586</t>
  </si>
  <si>
    <t xml:space="preserve">Poznámka k souboru cen:
1. Položky lze použít i pro ocenění otlučení sádrových, hliněných apod. vnitřních omítek. </t>
  </si>
  <si>
    <t>978059541</t>
  </si>
  <si>
    <t>Odsekání obkladů stěn včetně otlučení podkladní omítky až na zdivo z obkládaček vnitřních, z jakýchkoliv materiálů, plochy přes 1 m2</t>
  </si>
  <si>
    <t>-34708288</t>
  </si>
  <si>
    <t>997</t>
  </si>
  <si>
    <t>Přesun sutě</t>
  </si>
  <si>
    <t>997013511</t>
  </si>
  <si>
    <t>Odvoz suti a vybouraných hmot z meziskládky na skládku s naložením a se složením, na vzdálenost do 1 km</t>
  </si>
  <si>
    <t>-1347371885</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</si>
  <si>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</si>
  <si>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65</t>
  </si>
  <si>
    <t>997013509</t>
  </si>
  <si>
    <t>Odvoz suti a vybouraných hmot na skládku nebo meziskládku se složením, na vzdálenost Příplatek k ceně za každý další i započatý 1 km přes 1 km</t>
  </si>
  <si>
    <t>-1464386624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</si>
  <si>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</si>
  <si>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41,374*14 'Přepočtené koeficientem množství</t>
  </si>
  <si>
    <t>66</t>
  </si>
  <si>
    <t>94620002</t>
  </si>
  <si>
    <t>poplatek za uložení stavebního odpadu betonového zatříděného kódem 170 101</t>
  </si>
  <si>
    <t>-1450016915</t>
  </si>
  <si>
    <t>67</t>
  </si>
  <si>
    <t>94620003</t>
  </si>
  <si>
    <t>poplatek za uložení stavebního odpadu cihelného zatříděného kódem 107 102</t>
  </si>
  <si>
    <t>-995429239</t>
  </si>
  <si>
    <t>68</t>
  </si>
  <si>
    <t>94620230</t>
  </si>
  <si>
    <t>poplatek za uložení stavebního odpadu keramického zatříděného kódem 170 103</t>
  </si>
  <si>
    <t>-2070938577</t>
  </si>
  <si>
    <t>69</t>
  </si>
  <si>
    <t>94620250</t>
  </si>
  <si>
    <t>poplatek za uložení směsného stavebního a demoličního odpadu zatříděného kódem 107 904</t>
  </si>
  <si>
    <t>1704024064</t>
  </si>
  <si>
    <t>998</t>
  </si>
  <si>
    <t>Přesun hmot</t>
  </si>
  <si>
    <t>70</t>
  </si>
  <si>
    <t>998011001</t>
  </si>
  <si>
    <t>Přesun hmot pro budovy občanské výstavby, bydlení, výrobu a služby s nosnou svislou konstrukcí zděnou z cihel, tvárnic nebo kamene vodorovná dopravní vzdálenost do 100 m pro budovy výšky do 6 m</t>
  </si>
  <si>
    <t>-1064318731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</si>
  <si>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</si>
  <si>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</si>
  <si>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</si>
  <si>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</si>
  <si>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</si>
  <si>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t>
  </si>
  <si>
    <t>711111001</t>
  </si>
  <si>
    <t>Provedení izolace proti zemní vlhkosti natěradly a tmely za studena na ploše vodorovné V nátěrem penetračním</t>
  </si>
  <si>
    <t>1991185061</t>
  </si>
  <si>
    <t xml:space="preserve">Poznámka k souboru cen:
1. Izolace plochy jednotlivě do 10 m2 se oceňují skladebně cenou příslušné izolace a cenou 711 19-9095 Příplatek za plochu do 10 m2. </t>
  </si>
  <si>
    <t>P</t>
  </si>
  <si>
    <t>Poznámka k položce:
oprava izolace</t>
  </si>
  <si>
    <t>"voda"26,00*0,30*1,5</t>
  </si>
  <si>
    <t>"kanalizace"32,00*0,50*1,5</t>
  </si>
  <si>
    <t>72</t>
  </si>
  <si>
    <t>11163150</t>
  </si>
  <si>
    <t>lak asfaltový penetrační</t>
  </si>
  <si>
    <t>-78356187</t>
  </si>
  <si>
    <t>35,7*0,0003 'Přepočtené koeficientem množství</t>
  </si>
  <si>
    <t>73</t>
  </si>
  <si>
    <t>711141559</t>
  </si>
  <si>
    <t>Provedení izolace proti zemní vlhkosti pásy přitavením NAIP na ploše vodorovné V</t>
  </si>
  <si>
    <t>-2132704295</t>
  </si>
  <si>
    <t xml:space="preserve">Poznámka k souboru cen:
1. Izolace plochy jednotlivě do 10 m2 se oceňují skladebně cenou příslušné izolace a cenou 711 19-9097 Příplatek za plochu do 10 m2. </t>
  </si>
  <si>
    <t>74</t>
  </si>
  <si>
    <t>62832134</t>
  </si>
  <si>
    <t>pás těžký asfaltovaný V60 S40</t>
  </si>
  <si>
    <t>1970425361</t>
  </si>
  <si>
    <t>35,7*1,15 'Přepočtené koeficientem množství</t>
  </si>
  <si>
    <t>75</t>
  </si>
  <si>
    <t>998711101</t>
  </si>
  <si>
    <t>Přesun hmot pro izolace proti vodě, vlhkosti a plynům stanovený z hmotnosti přesunovaného materiálu vodorovná dopravní vzdálenost do 50 m v objektech výšky do 6 m</t>
  </si>
  <si>
    <t>659217826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</si>
  <si>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</si>
  <si>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721</t>
  </si>
  <si>
    <t>Zdravotechnika - vnitřní kanalizace</t>
  </si>
  <si>
    <t>76</t>
  </si>
  <si>
    <t>721.1R</t>
  </si>
  <si>
    <t>Zaslepení stávajícího rozovodu</t>
  </si>
  <si>
    <t>R-položka</t>
  </si>
  <si>
    <t>656523488</t>
  </si>
  <si>
    <t>77</t>
  </si>
  <si>
    <t>721173401</t>
  </si>
  <si>
    <t>Potrubí z plastových trub PVC SN4 svodné (ležaté) DN 110</t>
  </si>
  <si>
    <t>1157295860</t>
  </si>
  <si>
    <t xml:space="preserve">Poznámka k souboru cen: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</si>
  <si>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78</t>
  </si>
  <si>
    <t>721173402</t>
  </si>
  <si>
    <t>Potrubí z plastových trub PVC SN4 svodné (ležaté) DN 125</t>
  </si>
  <si>
    <t>289232000</t>
  </si>
  <si>
    <t>79</t>
  </si>
  <si>
    <t>721173403</t>
  </si>
  <si>
    <t>Potrubí z plastových trub PVC SN4 svodné (ležaté) DN 160</t>
  </si>
  <si>
    <t>728006250</t>
  </si>
  <si>
    <t>80</t>
  </si>
  <si>
    <t>721173404</t>
  </si>
  <si>
    <t>Potrubí z plastových trub PVC SN4 svodné (ležaté) DN 200</t>
  </si>
  <si>
    <t>1164245031</t>
  </si>
  <si>
    <t>81</t>
  </si>
  <si>
    <t>721174024</t>
  </si>
  <si>
    <t>Potrubí z plastových trub polypropylenové odpadní (svislé) DN 70</t>
  </si>
  <si>
    <t>1633814737</t>
  </si>
  <si>
    <t>82</t>
  </si>
  <si>
    <t>721174025</t>
  </si>
  <si>
    <t>Potrubí z plastových trub polypropylenové odpadní (svislé) DN 100</t>
  </si>
  <si>
    <t>934747085</t>
  </si>
  <si>
    <t>83</t>
  </si>
  <si>
    <t>721174042</t>
  </si>
  <si>
    <t>Potrubí z plastových trub polypropylenové připojovací DN 40</t>
  </si>
  <si>
    <t>1469752658</t>
  </si>
  <si>
    <t>84</t>
  </si>
  <si>
    <t>721174043</t>
  </si>
  <si>
    <t>Potrubí z plastových trub polypropylenové připojovací DN 50</t>
  </si>
  <si>
    <t>14628124</t>
  </si>
  <si>
    <t>85</t>
  </si>
  <si>
    <t>721174044</t>
  </si>
  <si>
    <t>Potrubí z plastových trub polypropylenové připojovací DN 70</t>
  </si>
  <si>
    <t>-487586718</t>
  </si>
  <si>
    <t>86</t>
  </si>
  <si>
    <t>721174045</t>
  </si>
  <si>
    <t>Potrubí z plastových trub polypropylenové připojovací DN 100</t>
  </si>
  <si>
    <t>-1598091661</t>
  </si>
  <si>
    <t>87</t>
  </si>
  <si>
    <t>721174063</t>
  </si>
  <si>
    <t>Potrubí z plastových trub polypropylenové větrací DN 110</t>
  </si>
  <si>
    <t>2145885385</t>
  </si>
  <si>
    <t>88</t>
  </si>
  <si>
    <t>721194104</t>
  </si>
  <si>
    <t>Vyměření přípojek na potrubí vyvedení a upevnění odpadních výpustek DN 40</t>
  </si>
  <si>
    <t>-1621503473</t>
  </si>
  <si>
    <t xml:space="preserve">Poznámka k souboru cen:
1. Cenami lze oceňovat i vyvedení a upevnění odpadních výpustek ke strojům a zařízením. 2. Potrubí odpadních výpustek se oceňují cenami souboru cen 721 17- . . Potrubí z plastových trub, části A 01. </t>
  </si>
  <si>
    <t>89</t>
  </si>
  <si>
    <t>721194105</t>
  </si>
  <si>
    <t>Vyměření přípojek na potrubí vyvedení a upevnění odpadních výpustek DN 50</t>
  </si>
  <si>
    <t>-1815665437</t>
  </si>
  <si>
    <t>90</t>
  </si>
  <si>
    <t>721194109</t>
  </si>
  <si>
    <t>Vyměření přípojek na potrubí vyvedení a upevnění odpadních výpustek DN 100</t>
  </si>
  <si>
    <t>950448301</t>
  </si>
  <si>
    <t>91</t>
  </si>
  <si>
    <t>721273153</t>
  </si>
  <si>
    <t>Ventilační hlavice z polypropylenu (PP) DN 110</t>
  </si>
  <si>
    <t>73222371</t>
  </si>
  <si>
    <t>92</t>
  </si>
  <si>
    <t>721290112</t>
  </si>
  <si>
    <t>Zkouška těsnosti kanalizace v objektech vodou DN 150 nebo DN 200</t>
  </si>
  <si>
    <t>1259391296</t>
  </si>
  <si>
    <t xml:space="preserve">Poznámka k souboru cen:
1. V ceně -0123 není započteno dodání média; jeho dodávka se oceňuje ve specifikaci. </t>
  </si>
  <si>
    <t>93</t>
  </si>
  <si>
    <t>998721101</t>
  </si>
  <si>
    <t>Přesun hmot pro vnitřní kanalizace stanovený z hmotnosti přesunovaného materiálu vodorovná dopravní vzdálenost do 50 m v objektech výšky do 6 m</t>
  </si>
  <si>
    <t>-306413522</t>
  </si>
  <si>
    <t>722</t>
  </si>
  <si>
    <t>Zdravotechnika - vnitřní vodovod</t>
  </si>
  <si>
    <t>722.1</t>
  </si>
  <si>
    <t>Napojení na stávající rozvody</t>
  </si>
  <si>
    <t>-570185999</t>
  </si>
  <si>
    <t>722174002</t>
  </si>
  <si>
    <t>Potrubí z plastových trubek z polypropylenu (PPR) svařovaných polyfuzně PN 16 (SDR 7,4) D 20 x 2,8</t>
  </si>
  <si>
    <t>-2014240980</t>
  </si>
  <si>
    <t xml:space="preserve">Poznámka k souboru cen:
1. V cenách -4001 až -4088 jsou započteny náklady na montáž a dodávku potrubí a tvarovek. </t>
  </si>
  <si>
    <t>722174003</t>
  </si>
  <si>
    <t>Potrubí z plastových trubek z polypropylenu (PPR) svařovaných polyfuzně PN 16 (SDR 7,4) D 25 x 3,5</t>
  </si>
  <si>
    <t>1124132943</t>
  </si>
  <si>
    <t>97</t>
  </si>
  <si>
    <t>722181231</t>
  </si>
  <si>
    <t>Ochrana potrubí termoizolačními trubicemi z pěnového polyetylenu PE přilepenými v příčných a podélných spojích, tloušťky izolace přes 9 do 13 mm, vnitřního průměru izolace DN do 22 mm</t>
  </si>
  <si>
    <t>1028859854</t>
  </si>
  <si>
    <t xml:space="preserve">Poznámka k souboru cen:
1. V cenách -1211 až -1256 jsou započteny i náklady na dodání tepelně izolačních trubic. </t>
  </si>
  <si>
    <t>98</t>
  </si>
  <si>
    <t>722181232</t>
  </si>
  <si>
    <t>Ochrana potrubí termoizolačními trubicemi z pěnového polyetylenu PE přilepenými v příčných a podélných spojích, tloušťky izolace přes 9 do 13 mm, vnitřního průměru izolace DN přes 22 do 45 mm</t>
  </si>
  <si>
    <t>-609580497</t>
  </si>
  <si>
    <t>99</t>
  </si>
  <si>
    <t>722190401</t>
  </si>
  <si>
    <t>Zřízení přípojek na potrubí vyvedení a upevnění výpustek do DN 25</t>
  </si>
  <si>
    <t>-560654382</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</si>
  <si>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</si>
  <si>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100</t>
  </si>
  <si>
    <t>722230103</t>
  </si>
  <si>
    <t>Armatury se dvěma závity ventily přímé G 1</t>
  </si>
  <si>
    <t>1697250600</t>
  </si>
  <si>
    <t>101</t>
  </si>
  <si>
    <t>722290226</t>
  </si>
  <si>
    <t>Zkoušky, proplach a desinfekce vodovodního potrubí zkoušky těsnosti vodovodního potrubí do DN 50</t>
  </si>
  <si>
    <t>-1054174470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</si>
  <si>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</si>
  <si>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102</t>
  </si>
  <si>
    <t>7228191-R</t>
  </si>
  <si>
    <t>Montáž ventilů směšovacích termostatických G 1“ (DN25)</t>
  </si>
  <si>
    <t>474353558</t>
  </si>
  <si>
    <t>103</t>
  </si>
  <si>
    <t>551141-R</t>
  </si>
  <si>
    <t>směšovací termostatický ventil G 1" pro rozvody sanity s havarijní funkcí při výpadku dodávky studené vody</t>
  </si>
  <si>
    <t>917080792</t>
  </si>
  <si>
    <t>Poznámka k položce:
• Maximální provozní tlak - statický: 10 bar
• Maximální provozní tlak - dynamický: 5 bar
• Rozsah regulace teploty: 30÷65 °C
• Maximální teplota na vstupu: 85 °C
• Přesnost: +/- 2 K
• Maximální poměr mezi vstupními tlaky: (T/S nebo S/T): 2:1
• Minimální průtok pro zajištění stabilního provozu:
   o 9 l/min (1/2", 3/4")
   o 15 l/min (1", 1 1/4")
   o 40 l/min (1 1/2", 2")
• Minimální rozdíl teploty mezi vstupní teplou vodou a výstupní smíšenou vodou pro zajištění havarijní funkce proti opaření: 15 K
Příklad materiálu: GIACOMINI, kód R156Y225</t>
  </si>
  <si>
    <t>104</t>
  </si>
  <si>
    <t>998722101</t>
  </si>
  <si>
    <t>Přesun hmot pro vnitřní vodovod stanovený z hmotnosti přesunovaného materiálu vodorovná dopravní vzdálenost do 50 m v objektech výšky do 6 m</t>
  </si>
  <si>
    <t>1512792727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</si>
  <si>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</si>
  <si>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</si>
  <si>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</si>
  <si>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105</t>
  </si>
  <si>
    <t>725112001</t>
  </si>
  <si>
    <t>Zařízení záchodů klozety keramické standardní samostatně stojící s hlubokým splachováním odpad vodorovný</t>
  </si>
  <si>
    <t>724606435</t>
  </si>
  <si>
    <t xml:space="preserve">Poznámka k souboru cen:
1. V cenách -1351, -1361 není započten napájecí zdroj. 2. V cenách jsou započtená klozetová sedátka. </t>
  </si>
  <si>
    <t>106</t>
  </si>
  <si>
    <t>72511200R</t>
  </si>
  <si>
    <t>Zařízení záchodů klozety keramické pro imobilní odpad vodorovný</t>
  </si>
  <si>
    <t>-1146726493</t>
  </si>
  <si>
    <t>107</t>
  </si>
  <si>
    <t>725121527</t>
  </si>
  <si>
    <t>Pisoárové záchodky keramické automatické s integrovaným napájecím zdrojem</t>
  </si>
  <si>
    <t>-1727393839</t>
  </si>
  <si>
    <t xml:space="preserve">Poznámka k souboru cen:
1. V cenách –1001, -1521, -1525, -1529, -2002 není započten napájecí zdroj. 2. V cenách -1501 a -1502 není započten ventil na oplach pisoáru. </t>
  </si>
  <si>
    <t>108</t>
  </si>
  <si>
    <t>725211602</t>
  </si>
  <si>
    <t>Umyvadla keramická bez výtokových armatur se zápachovou uzávěrkou připevněná na stěnu šrouby bílá bez sloupu nebo krytu na sifon</t>
  </si>
  <si>
    <t>275030286</t>
  </si>
  <si>
    <t xml:space="preserve">Poznámka k souboru cen:
1. V cenách -2101 a -2102 je započteno i dodání zápachové uzávěrky. 2. V cenách –4112-14, -4141-43, -4151-56, -4161-63, -4211, 21, 31, není započten napájecí zdroj 3. V cenách -1651, -1656 a -1661, -1666 není započteno dodání skříňky. </t>
  </si>
  <si>
    <t>109</t>
  </si>
  <si>
    <t>725231201</t>
  </si>
  <si>
    <t>Bidety bez výtokových armatur se zápachovou uzávěrkou keramické klasické</t>
  </si>
  <si>
    <t>957075423</t>
  </si>
  <si>
    <t>110</t>
  </si>
  <si>
    <t>725291706</t>
  </si>
  <si>
    <t>Doplňky zařízení koupelen a záchodů smaltované madla rovná, délky 800 mm (Z4)</t>
  </si>
  <si>
    <t>82608402</t>
  </si>
  <si>
    <t>111</t>
  </si>
  <si>
    <t>725291711</t>
  </si>
  <si>
    <t>Doplňky zařízení koupelen a záchodů smaltované madla krakorcová, délky 550 mm (Z3)</t>
  </si>
  <si>
    <t>-332399338</t>
  </si>
  <si>
    <t>112</t>
  </si>
  <si>
    <t>725291712</t>
  </si>
  <si>
    <t>Doplňky zařízení koupelen a záchodů smaltované madla krakorcová, délky 834 mm (Z1)</t>
  </si>
  <si>
    <t>1003111662</t>
  </si>
  <si>
    <t>113</t>
  </si>
  <si>
    <t>725291722</t>
  </si>
  <si>
    <t>Doplňky zařízení koupelen a záchodů smaltované madla krakorcová sklopná, délky 834 mm (Z2)</t>
  </si>
  <si>
    <t>1137917274</t>
  </si>
  <si>
    <t>114</t>
  </si>
  <si>
    <t>725331111</t>
  </si>
  <si>
    <t>Výlevky bez výtokových armatur a splachovací nádrže keramické se sklopnou plastovou mřížkou 425 mm</t>
  </si>
  <si>
    <t>-331968434</t>
  </si>
  <si>
    <t>115</t>
  </si>
  <si>
    <t>725813111</t>
  </si>
  <si>
    <t>Ventily rohové bez připojovací trubičky nebo flexi hadičky G 1/2</t>
  </si>
  <si>
    <t>-1993635477</t>
  </si>
  <si>
    <t>116</t>
  </si>
  <si>
    <t>725821312</t>
  </si>
  <si>
    <t>Baterie dřezové nástěnné pákové s otáčivým kulatým ústím a délkou ramínka 300 mm</t>
  </si>
  <si>
    <t>-1838945789</t>
  </si>
  <si>
    <t xml:space="preserve">Poznámka k souboru cen:
1. V ceně -1422 není započten napájecí zdroj. </t>
  </si>
  <si>
    <t>117</t>
  </si>
  <si>
    <t>725822611</t>
  </si>
  <si>
    <t>Baterie umyvadlové stojánkové pákové bez výpusti</t>
  </si>
  <si>
    <t>-58491011</t>
  </si>
  <si>
    <t xml:space="preserve">Poznámka k souboru cen:
1. V cenách –2654, 56, -9101-9202 není započten napájecí zdroj. </t>
  </si>
  <si>
    <t>118</t>
  </si>
  <si>
    <t>72582261R</t>
  </si>
  <si>
    <t>Baterie umyvadlové stojánkové pákové bez výpusti s úpravou pro imobilní</t>
  </si>
  <si>
    <t>-1274373868</t>
  </si>
  <si>
    <t>119</t>
  </si>
  <si>
    <t>725823111</t>
  </si>
  <si>
    <t>Baterie bidetové stojánkové pákové bez výpusti</t>
  </si>
  <si>
    <t>-1114114276</t>
  </si>
  <si>
    <t>120</t>
  </si>
  <si>
    <t>998725101</t>
  </si>
  <si>
    <t>Přesun hmot pro zařizovací předměty stanovený z hmotnosti přesunovaného materiálu vodorovná dopravní vzdálenost do 50 m v objektech výšky do 6 m</t>
  </si>
  <si>
    <t>-289618432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</si>
  <si>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</si>
  <si>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735</t>
  </si>
  <si>
    <t>Ústřední vytápění - otopná tělesa (předpokládané úpravy)</t>
  </si>
  <si>
    <t>121</t>
  </si>
  <si>
    <t>7332222-R</t>
  </si>
  <si>
    <t>Napojení potrubí doplněných radiátorů na stávající rozvod</t>
  </si>
  <si>
    <t>564566811</t>
  </si>
  <si>
    <t>122</t>
  </si>
  <si>
    <t>733222302</t>
  </si>
  <si>
    <t>Potrubí z trubek měděných polotvrdých spojovaných lisováním DN 12</t>
  </si>
  <si>
    <t>-1895679859</t>
  </si>
  <si>
    <t>123</t>
  </si>
  <si>
    <t>734221531</t>
  </si>
  <si>
    <t>Ventily regulační závitové termostatické, bez hlavice ovládání PN 16 do 110°C rohové jednoregulační G 3/8</t>
  </si>
  <si>
    <t>-1388525970</t>
  </si>
  <si>
    <t xml:space="preserve">Poznámka k souboru cen:
1. V cenách -0101 až -0105 nejsou započteny náklady na dodávku a montáž měřící a vypouštěcí armatury.Tyto se oceňují samostatně souborem cen 734 49 1101 až -1105. </t>
  </si>
  <si>
    <t>124</t>
  </si>
  <si>
    <t>734221680</t>
  </si>
  <si>
    <t>Ventily regulační závitové hlavice termostatické, pro ovládání ventilů PN 10 do 110°C kapalinové s odděleným čidlem</t>
  </si>
  <si>
    <t>-1618791072</t>
  </si>
  <si>
    <t>125</t>
  </si>
  <si>
    <t>735151172</t>
  </si>
  <si>
    <t>Otopná tělesa panelová jednodesková PN 1,0 MPa, T do 110°C bez přídavné přestupní plochy výšky tělesa 600 mm stavební délky / výkonu 500 mm / 302 W</t>
  </si>
  <si>
    <t>1995779662</t>
  </si>
  <si>
    <t xml:space="preserve">Poznámka k souboru cen:
1. Ceny lze použít pro jakýkoli způsob připojení. </t>
  </si>
  <si>
    <t>Poznámka k položce:
Úklidová komora</t>
  </si>
  <si>
    <t>126</t>
  </si>
  <si>
    <t>735151373</t>
  </si>
  <si>
    <t>Otopná tělesa panelová dvoudesková PN 1,0 MPa, T do 110°C bez přídavné přestupní plochy výšky tělesa 600 mm stavební délky / výkonu 600 mm / 587 W</t>
  </si>
  <si>
    <t>1221965312</t>
  </si>
  <si>
    <t>Poznámka k položce:
WC pro imobilní</t>
  </si>
  <si>
    <t>127</t>
  </si>
  <si>
    <t>734261332</t>
  </si>
  <si>
    <t>Šroubení topenářské PN 16 do 120°C rohové G 3/8</t>
  </si>
  <si>
    <t>-2102813593</t>
  </si>
  <si>
    <t>128</t>
  </si>
  <si>
    <t>7351518-R</t>
  </si>
  <si>
    <t>Demontáž a zpětná montáž stávajících radiátorů</t>
  </si>
  <si>
    <t>1005165475</t>
  </si>
  <si>
    <t>129</t>
  </si>
  <si>
    <t>735191910</t>
  </si>
  <si>
    <t>Ostatní opravy otopných těles vypuštění a napuštění vody do otopného systému včetně potrubí</t>
  </si>
  <si>
    <t>-1391328124</t>
  </si>
  <si>
    <t xml:space="preserve">Poznámka k souboru cen:
1. Cenami -1914 a -1915 se oceňuje osazení sestavených otopných těles na nové konzoly; jejich případné sestavení se oceňuje příslušnými cenami souborů cen 735 11- . . Opravy otopných těles litinových a 735 12- . . Opravy otopných těles ocelových. 2. Cenami -2911 až -2932 se oceňuje osazení otopných těles na původní konzoly. </t>
  </si>
  <si>
    <t>130</t>
  </si>
  <si>
    <t>998735101</t>
  </si>
  <si>
    <t>Přesun hmot pro otopná tělesa stanovený z hmotnosti přesunovaného materiálu vodorovná dopravní vzdálenost do 50 m v objektech výšky do 6 m</t>
  </si>
  <si>
    <t>864737557</t>
  </si>
  <si>
    <t>741</t>
  </si>
  <si>
    <t>Elektroinstalace - silnoproud</t>
  </si>
  <si>
    <t>131</t>
  </si>
  <si>
    <t>741-1</t>
  </si>
  <si>
    <t xml:space="preserve">Přemístění vypínače </t>
  </si>
  <si>
    <t>kpl</t>
  </si>
  <si>
    <t>67261889</t>
  </si>
  <si>
    <t>132</t>
  </si>
  <si>
    <t>741112001</t>
  </si>
  <si>
    <t>Montáž krabic elektroinstalačních bez napojení na trubky a lišty, demontáže a montáže víčka a přístroje protahovacích nebo odbočných zapuštěných plastových kruhových</t>
  </si>
  <si>
    <t>1600007456</t>
  </si>
  <si>
    <t>133</t>
  </si>
  <si>
    <t>34571521</t>
  </si>
  <si>
    <t>krabice univerzální rozvodná z PH s víčkem a svorkovnicí krabicovou šroubovací s vodiči 12x4mm2 D 73,5mm x 43mm</t>
  </si>
  <si>
    <t>-779046548</t>
  </si>
  <si>
    <t>134</t>
  </si>
  <si>
    <t>741122015</t>
  </si>
  <si>
    <t>Montáž kabelů měděných bez ukončení uložených pod omítku plných kulatých (CYKY), počtu a průřezu žil 3x1,5 mm2</t>
  </si>
  <si>
    <t>246031410</t>
  </si>
  <si>
    <t>135</t>
  </si>
  <si>
    <t>34111030</t>
  </si>
  <si>
    <t>kabel silový s Cu jádrem 1 kV 3x1,5mm2</t>
  </si>
  <si>
    <t>-187906419</t>
  </si>
  <si>
    <t>136</t>
  </si>
  <si>
    <t>741122016</t>
  </si>
  <si>
    <t>Montáž kabelů měděných bez ukončení uložených pod omítku plných kulatých (CYKY), počtu a průřezu žil 3x2,5 až 6 mm2</t>
  </si>
  <si>
    <t>104267837</t>
  </si>
  <si>
    <t>137</t>
  </si>
  <si>
    <t>34111036</t>
  </si>
  <si>
    <t>kabel silový s Cu jádrem 1 kV 3x2,5mm2</t>
  </si>
  <si>
    <t>-371828514</t>
  </si>
  <si>
    <t>138</t>
  </si>
  <si>
    <t>741130021</t>
  </si>
  <si>
    <t>Ukončení vodičů izolovaných s označením a zapojením na svorkovnici s otevřením a uzavřením krytu, průřezu žíly do 2,5 mm2</t>
  </si>
  <si>
    <t>470687612</t>
  </si>
  <si>
    <t>139</t>
  </si>
  <si>
    <t>741310001</t>
  </si>
  <si>
    <t>Montáž spínačů jedno nebo dvoupólových nástěnných se zapojením vodičů, pro prostředí normální vypínačů, řazení 1-jednopólových</t>
  </si>
  <si>
    <t>-1252941607</t>
  </si>
  <si>
    <t>140</t>
  </si>
  <si>
    <t>34535512</t>
  </si>
  <si>
    <t>spínač jednopólový 10A bílý</t>
  </si>
  <si>
    <t>1852950205</t>
  </si>
  <si>
    <t>141</t>
  </si>
  <si>
    <t>741370002</t>
  </si>
  <si>
    <t>Montáž svítidel žárovkových se zapojením vodičů bytových nebo společenských místností stropních přisazených 1 zdroj se sklem</t>
  </si>
  <si>
    <t>813142788</t>
  </si>
  <si>
    <t>142</t>
  </si>
  <si>
    <t>34814919</t>
  </si>
  <si>
    <t xml:space="preserve">svítidlo stropní přisazené zářivkové včetně zdroje   </t>
  </si>
  <si>
    <t>-998644044</t>
  </si>
  <si>
    <t>143</t>
  </si>
  <si>
    <t>34814929</t>
  </si>
  <si>
    <t xml:space="preserve">svítidlo stropní přisazené zářivkové s radarovým čidlem včetně zdroje   </t>
  </si>
  <si>
    <t>-658836678</t>
  </si>
  <si>
    <t>144</t>
  </si>
  <si>
    <t>741810001</t>
  </si>
  <si>
    <t>Zkoušky a prohlídky elektrických rozvodů a zařízení celková prohlídka a vyhotovení revizní zprávy pro objem montážních prací do 100 tis. Kč</t>
  </si>
  <si>
    <t>-1580545187</t>
  </si>
  <si>
    <t xml:space="preserve">Poznámka k souboru cen:
1. Ceny -0001 až -0011 jsou určeny pro objem montážních prací včetně všech nákladů. </t>
  </si>
  <si>
    <t>145</t>
  </si>
  <si>
    <t>HZS2222</t>
  </si>
  <si>
    <t>Hodinové zúčtovací sazby profesí PSV provádění stavebních instalací elektrikář odborný</t>
  </si>
  <si>
    <t>hod</t>
  </si>
  <si>
    <t>-1602984110</t>
  </si>
  <si>
    <t>146</t>
  </si>
  <si>
    <t>58541233</t>
  </si>
  <si>
    <t>pojivo sádrové normálně tuhnoucí pro instalace</t>
  </si>
  <si>
    <t>659669531</t>
  </si>
  <si>
    <t>147</t>
  </si>
  <si>
    <t>31412858</t>
  </si>
  <si>
    <t>hřebík stavební hlava zápustnámřížkovaná 4x100mm</t>
  </si>
  <si>
    <t>kg</t>
  </si>
  <si>
    <t>912046132</t>
  </si>
  <si>
    <t>148</t>
  </si>
  <si>
    <t>998741101</t>
  </si>
  <si>
    <t>Přesun hmot pro silnoproud stanovený z hmotnosti přesunovaného materiálu vodorovná dopravní vzdálenost do 50 m v objektech výšky do 6 m</t>
  </si>
  <si>
    <t>1521340390</t>
  </si>
  <si>
    <t>763</t>
  </si>
  <si>
    <t>Konstrukce suché výstavby</t>
  </si>
  <si>
    <t>149</t>
  </si>
  <si>
    <t>763122421</t>
  </si>
  <si>
    <t>Stěna šachtová ze sádrokartonových desek s nosnou konstrukcí z ocelových profilů CW, UW dvojitě opláštěná deskami protipožárními impregnovanými H2DF tl. 2 x 12,5 mm, bez TI, EI 30, stěna tl. 75 mm, profil 50</t>
  </si>
  <si>
    <t>-1429663217</t>
  </si>
  <si>
    <t xml:space="preserve">Poznámka k souboru cen: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</si>
  <si>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"zakrytování ventilu směšovacího termostatického G 1“ (DN25)"2,00</t>
  </si>
  <si>
    <t>150</t>
  </si>
  <si>
    <t>763172312</t>
  </si>
  <si>
    <t>Instalační technika pro konstrukce ze sádrokartonových desek montáž revizních dvířek velikost 300 x 300 mm</t>
  </si>
  <si>
    <t>-1251877520</t>
  </si>
  <si>
    <t xml:space="preserve">Poznámka k souboru cen: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</si>
  <si>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151</t>
  </si>
  <si>
    <t>59030711</t>
  </si>
  <si>
    <t>dvířka revizní s automatickým zámkem 300x300mm</t>
  </si>
  <si>
    <t>1488829321</t>
  </si>
  <si>
    <t>152</t>
  </si>
  <si>
    <t>998763301</t>
  </si>
  <si>
    <t>Přesun hmot pro konstrukce montované z desek sádrokartonových, sádrovláknitých, cementovláknitých nebo cementových stanovený z hmotnosti přesunovaného materiálu vodorovná dopravní vzdálenost do 50 m v objektech výšky do 6 m</t>
  </si>
  <si>
    <t>-477981663</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</si>
  <si>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</si>
  <si>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</si>
  <si>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</si>
  <si>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153</t>
  </si>
  <si>
    <t>766-1R</t>
  </si>
  <si>
    <t>D+M vnější stěna plastová OZN.S1 vel. 2660/2760 mm s dveřmi dvoukřídlovými 1800/1970 mm, bezbarierové, čistý průchod otevíravého křídla 900 mm s madlem podle vyhlášky 398/2009 Sb., zasklení bezpečnostní dvojsklo, samozavírač</t>
  </si>
  <si>
    <t>-368449709</t>
  </si>
  <si>
    <t>154</t>
  </si>
  <si>
    <t>766-2R</t>
  </si>
  <si>
    <t>D+M vnitřníí stěna plastová OZN.S2 vel. 2660/2760 mm s dveřmi dvoukřídlovými 1800/1970 mm, bezbarierové, čistý průchod otevíravého křídla 900 mm s madlem podle vyhlášky 398/2009 Sb., zasklení bezpečnostní dvojsklo, samozavírač</t>
  </si>
  <si>
    <t>-1181309819</t>
  </si>
  <si>
    <t>155</t>
  </si>
  <si>
    <t>766660001</t>
  </si>
  <si>
    <t>Montáž dveřních křídel dřevěných nebo plastových otevíravých do ocelové zárubně povrchově upravených jednokřídlových, šířky do 800 mm</t>
  </si>
  <si>
    <t>1305088453</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</si>
  <si>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</si>
  <si>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156</t>
  </si>
  <si>
    <t>766660002</t>
  </si>
  <si>
    <t>Montáž dveřních křídel dřevěných nebo plastových otevíravých do ocelové zárubně povrchově upravených jednokřídlových, šířky přes 800 mm</t>
  </si>
  <si>
    <t>1205044925</t>
  </si>
  <si>
    <t>157</t>
  </si>
  <si>
    <t>61160158</t>
  </si>
  <si>
    <t>dveře dřevěné vnitřní hladké plné 1křídlové standardní provedení 70x197cm</t>
  </si>
  <si>
    <t>614576573</t>
  </si>
  <si>
    <t>158</t>
  </si>
  <si>
    <t>61165610</t>
  </si>
  <si>
    <t>dveře vnitřní požárně odolné CPL fólie EI (EW) 30 D3 1křídlové 80x197cm</t>
  </si>
  <si>
    <t>-1084248955</t>
  </si>
  <si>
    <t>159</t>
  </si>
  <si>
    <t>61165611</t>
  </si>
  <si>
    <t>dveře vnitřní požárně odolné CPL fólie EI (EW) 30 D3 1křídlové 90x197cm</t>
  </si>
  <si>
    <t>466526773</t>
  </si>
  <si>
    <t>160</t>
  </si>
  <si>
    <t>54914624</t>
  </si>
  <si>
    <t xml:space="preserve">kování vrchní dveřní klika včetně štítu a montážního materiálu </t>
  </si>
  <si>
    <t>798942513</t>
  </si>
  <si>
    <t>161</t>
  </si>
  <si>
    <t>766660717</t>
  </si>
  <si>
    <t>Montáž dveřních doplňků samozavírače na zárubeň ocelovou</t>
  </si>
  <si>
    <t>-487740810</t>
  </si>
  <si>
    <t xml:space="preserve">Poznámka k souboru cen:
1. V ceně -0722 je započtena montáž zámku, zámkové vložky a osazení štítku s klikou. </t>
  </si>
  <si>
    <t>162</t>
  </si>
  <si>
    <t>54917265</t>
  </si>
  <si>
    <t>samozavírač dveří hydraulický K214 č.14 zlatá bronz</t>
  </si>
  <si>
    <t>-257436807</t>
  </si>
  <si>
    <t>163</t>
  </si>
  <si>
    <t>998766101</t>
  </si>
  <si>
    <t>Přesun hmot pro konstrukce truhlářské stanovený z hmotnosti přesunovaného materiálu vodorovná dopravní vzdálenost do 50 m v objektech výšky do 6 m</t>
  </si>
  <si>
    <t>1036285254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</si>
  <si>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</si>
  <si>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771</t>
  </si>
  <si>
    <t>Podlahy z dlaždic</t>
  </si>
  <si>
    <t>164</t>
  </si>
  <si>
    <t>771574113</t>
  </si>
  <si>
    <t>Montáž podlah z dlaždic keramických lepených flexibilním lepidlem režných nebo glazovaných hladkých přes 9 do 12 ks/ m2</t>
  </si>
  <si>
    <t>-801946070</t>
  </si>
  <si>
    <t>5,76+7,98+2,21+4,51+6,21+3,88+2,41</t>
  </si>
  <si>
    <t>165</t>
  </si>
  <si>
    <t>59761433</t>
  </si>
  <si>
    <t>dlaždice keramické slinuté neglazované  pro střední mechanické namáhání světlé přes 9 do 12 ks/m2</t>
  </si>
  <si>
    <t>-671176679</t>
  </si>
  <si>
    <t>Poznámka k položce:
- síla min. 8 mm nebo větší
- rozměr 298 x 298 mm
- protiskluzná úprava, součinitel smykového tření min. 0,5, PEI IV vyšší odolnost otěruvzdornosti. - koeficient protiskluznost R10
- barva a provedení dle výběru investora</t>
  </si>
  <si>
    <t>32,96*1,2 'Přepočtené koeficientem množství</t>
  </si>
  <si>
    <t>166</t>
  </si>
  <si>
    <t>771591111</t>
  </si>
  <si>
    <t>Podlahy - ostatní práce penetrace podkladu</t>
  </si>
  <si>
    <t>-1311311038</t>
  </si>
  <si>
    <t xml:space="preserve">Poznámka k souboru cen:
1. Množství měrných jednotek u ceny -1185 se stanoví podle počtu řezaných dlaždic, nezávisle na jejich velikosti. 2. Položkou -1185 lze ocenit provádění více řezů na jednom kusu dlažby. </t>
  </si>
  <si>
    <t>167</t>
  </si>
  <si>
    <t>771591185</t>
  </si>
  <si>
    <t>Podlahy - ostatní práce řezání dlaždic keramických rovné</t>
  </si>
  <si>
    <t>-1657042869</t>
  </si>
  <si>
    <t>"dlažba"32,96*4</t>
  </si>
  <si>
    <t>168</t>
  </si>
  <si>
    <t>771990111</t>
  </si>
  <si>
    <t>Vyrovnání podkladní vrstvy samonivelační stěrkou tl. 4 mm, min. pevnosti 15 MPa</t>
  </si>
  <si>
    <t>1282066173</t>
  </si>
  <si>
    <t xml:space="preserve">Poznámka k souboru cen:
1. V cenách souboru cen 771 99-01 jsou započteny i náklady na dodání samonivelační stěrky. </t>
  </si>
  <si>
    <t>169</t>
  </si>
  <si>
    <t>998771101</t>
  </si>
  <si>
    <t>Přesun hmot pro podlahy z dlaždic stanovený z hmotnosti přesunovaného materiálu vodorovná dopravní vzdálenost do 50 m v objektech výšky do 6 m</t>
  </si>
  <si>
    <t>-1273194991</t>
  </si>
  <si>
    <t>781</t>
  </si>
  <si>
    <t>Dokončovací práce - obklady</t>
  </si>
  <si>
    <t>170</t>
  </si>
  <si>
    <t>781474114</t>
  </si>
  <si>
    <t>Montáž obkladů vnitřních stěn z dlaždic keramických lepených flexibilním lepidlem režných nebo glazovaných hladkých přes 19 do 22 ks/m2</t>
  </si>
  <si>
    <t>-1456959224</t>
  </si>
  <si>
    <t>"místnost č.2.1"(2,335+2,709)*2*1,50</t>
  </si>
  <si>
    <t>"místnost č.2.2"(3,425+2,330)*2*1,50+6*1,30*1,50</t>
  </si>
  <si>
    <t>"místnost č.2.3"(0,950+2,330)*2*1,50</t>
  </si>
  <si>
    <t>"místnost č.3.1"(1,780+2,510)*2*1,50</t>
  </si>
  <si>
    <t>"místnost č.3.2"(2,365+2,330)*2*1,50+4*1,30*1,50</t>
  </si>
  <si>
    <t>"místnost č.4   "(1,600+2,400)*2*1,50</t>
  </si>
  <si>
    <t>"místnost č.5   "(0,985+2,400)*2*1,50</t>
  </si>
  <si>
    <t>171</t>
  </si>
  <si>
    <t>59761040</t>
  </si>
  <si>
    <t>obkládačky keramické (bílé i barevné) přes 19 do 22 ks/m2</t>
  </si>
  <si>
    <t>816903347</t>
  </si>
  <si>
    <t>Poznámka k položce:
upřesnění barvy s investorem</t>
  </si>
  <si>
    <t>110,847*1,15 'Přepočtené koeficientem množství</t>
  </si>
  <si>
    <t>172</t>
  </si>
  <si>
    <t>781494111</t>
  </si>
  <si>
    <t>Ostatní prvky plastové profily ukončovací a dilatační lepené flexibilním lepidlem rohové</t>
  </si>
  <si>
    <t>570366608</t>
  </si>
  <si>
    <t xml:space="preserve">Poznámka k souboru cen:
1. Množství měrných jednotek u ceny -5185 se stanoví podle počtu řezaných obkladaček, nezávisle na jejich velikosti. 2. Položkou -5185 lze ocenit provádění více řezů na jednom kusu obkladu. </t>
  </si>
  <si>
    <t>25*1,50</t>
  </si>
  <si>
    <t>173</t>
  </si>
  <si>
    <t>781495141</t>
  </si>
  <si>
    <t>Ostatní prvky průnik obkladem kruhový, bez izolace do 30 DN</t>
  </si>
  <si>
    <t>-473880964</t>
  </si>
  <si>
    <t>174</t>
  </si>
  <si>
    <t>781495142</t>
  </si>
  <si>
    <t>Ostatní prvky průnik obkladem kruhový, bez izolace přes 30 do 90 DN</t>
  </si>
  <si>
    <t>546449068</t>
  </si>
  <si>
    <t>175</t>
  </si>
  <si>
    <t>781495143</t>
  </si>
  <si>
    <t>Ostatní prvky průnik obkladem kruhový, bez izolace přes 90 DN</t>
  </si>
  <si>
    <t>-1193769938</t>
  </si>
  <si>
    <t>176</t>
  </si>
  <si>
    <t>998781101</t>
  </si>
  <si>
    <t>Přesun hmot pro obklady keramické stanovený z hmotnosti přesunovaného materiálu vodorovná dopravní vzdálenost do 50 m v objektech výšky do 6 m</t>
  </si>
  <si>
    <t>-201586333</t>
  </si>
  <si>
    <t>783</t>
  </si>
  <si>
    <t>Dokončovací práce - nátěry</t>
  </si>
  <si>
    <t>177</t>
  </si>
  <si>
    <t>783301313</t>
  </si>
  <si>
    <t>Příprava podkladu zámečnických konstrukcí před provedením nátěru odmaštění odmašťovačem ředidlovým</t>
  </si>
  <si>
    <t>1509297005</t>
  </si>
  <si>
    <t>"ocelové zárubně"14*5*0,25</t>
  </si>
  <si>
    <t>178</t>
  </si>
  <si>
    <t>783314101</t>
  </si>
  <si>
    <t>Základní nátěr zámečnických konstrukcí jednonásobný syntetický</t>
  </si>
  <si>
    <t>1295524817</t>
  </si>
  <si>
    <t>179</t>
  </si>
  <si>
    <t>783315101</t>
  </si>
  <si>
    <t>Mezinátěr zámečnických konstrukcí jednonásobný syntetický standardní</t>
  </si>
  <si>
    <t>2058043190</t>
  </si>
  <si>
    <t>180</t>
  </si>
  <si>
    <t>783317101</t>
  </si>
  <si>
    <t>Krycí nátěr (email) zámečnických konstrukcí jednonásobný syntetický standardní</t>
  </si>
  <si>
    <t>975905846</t>
  </si>
  <si>
    <t>784</t>
  </si>
  <si>
    <t>Dokončovací práce - malby a tapety</t>
  </si>
  <si>
    <t>181</t>
  </si>
  <si>
    <t>784111011</t>
  </si>
  <si>
    <t>Obroušení podkladu omítky v místnostech výšky do 3,80 m</t>
  </si>
  <si>
    <t>-401585460</t>
  </si>
  <si>
    <t>"místnost č.2.1"(2,335+2,709)*2*1,40+5,76</t>
  </si>
  <si>
    <t>"místnost č.2.2"(3,425+2,330)*2*1,40+7,98</t>
  </si>
  <si>
    <t>"místnost č.2.3"(0,950+2,330)*2*1,40+2,21</t>
  </si>
  <si>
    <t>"místnost č.3.1"(1,780+2,510)*2*1,40+4,51</t>
  </si>
  <si>
    <t>"místnost č.3.2"(2,365+2,330)*2*1,40+6,21</t>
  </si>
  <si>
    <t>"místnost č.4   "(1,600+2,400)*2*1,40+3,88</t>
  </si>
  <si>
    <t>"místnost č.5   "(0,985+2,400)*2*1,40+2,41</t>
  </si>
  <si>
    <t>182</t>
  </si>
  <si>
    <t>784111031</t>
  </si>
  <si>
    <t>Omytí podkladu omytí v místnostech výšky do 3,80 m</t>
  </si>
  <si>
    <t>-743216674</t>
  </si>
  <si>
    <t>183</t>
  </si>
  <si>
    <t>784171001</t>
  </si>
  <si>
    <t>Olepování vnitřních ploch (materiál ve specifikaci) včetně pozdějšího odlepení páskou nebo fólií v místnostech výšky do 3,80 m</t>
  </si>
  <si>
    <t>-1413345774</t>
  </si>
  <si>
    <t xml:space="preserve">Poznámka k souboru cen:
1. V cenách nejsou započteny náklady na dodávku pásky, tyto se oceňují ve specifikaci.Ztratné lze stanovit ve výši 5%. </t>
  </si>
  <si>
    <t>184</t>
  </si>
  <si>
    <t>58124838</t>
  </si>
  <si>
    <t>páska maskovací krepová pro malířské potřeby š 50mm</t>
  </si>
  <si>
    <t>562774086</t>
  </si>
  <si>
    <t>30*1,05 'Přepočtené koeficientem množství</t>
  </si>
  <si>
    <t>185</t>
  </si>
  <si>
    <t>784171111</t>
  </si>
  <si>
    <t>Zakrytí nemalovaných ploch (materiál ve specifikaci) včetně pozdějšího odkrytí svislých ploch např. stěn, oken, dveří v místnostech výšky do 3,80</t>
  </si>
  <si>
    <t>-1740902208</t>
  </si>
  <si>
    <t xml:space="preserve">Poznámka k souboru cen:
1. V cenách nejsou započteny náklady na dodávku fólie, tyto se oceňují ve speifikaci.Ztratné lze stanovit ve výši 5%. </t>
  </si>
  <si>
    <t>186</t>
  </si>
  <si>
    <t>58124842</t>
  </si>
  <si>
    <t>fólie pro malířské potřeby zakrývací, 7µ, 4 x 5 m</t>
  </si>
  <si>
    <t>1215233887</t>
  </si>
  <si>
    <t>20*1,05 'Přepočtené koeficientem množství</t>
  </si>
  <si>
    <t>187</t>
  </si>
  <si>
    <t>784211101</t>
  </si>
  <si>
    <t>Malby z malířských směsí otěruvzdorných za mokra dvojnásobné, bílé za mokra otěruvzdorné výborně v místnostech výšky do 3,80 m</t>
  </si>
  <si>
    <t>-1547255831</t>
  </si>
  <si>
    <t>VRN</t>
  </si>
  <si>
    <t>Vedlejší rozpočtové náklady</t>
  </si>
  <si>
    <t>VRN7</t>
  </si>
  <si>
    <t>Provozní vlivy</t>
  </si>
  <si>
    <t>188</t>
  </si>
  <si>
    <t>071103000</t>
  </si>
  <si>
    <t>Provoz investora</t>
  </si>
  <si>
    <t>1024</t>
  </si>
  <si>
    <t>-811330006</t>
  </si>
  <si>
    <t>Poznámka k položce:
průběžný uklid, zakráývání proti poškození, konečné vyčištění prostor zasažených stavbou</t>
  </si>
  <si>
    <t>SO2 - Budova č.2, učebny 1. stupně</t>
  </si>
  <si>
    <t xml:space="preserve">    8 - Trubní vedení</t>
  </si>
  <si>
    <t xml:space="preserve">    764 - Konstrukce klempířské</t>
  </si>
  <si>
    <t>610264129</t>
  </si>
  <si>
    <t>"kanalizace"38,00*0,50*1,50</t>
  </si>
  <si>
    <t>-238654576</t>
  </si>
  <si>
    <t>846009444</t>
  </si>
  <si>
    <t>-1622473717</t>
  </si>
  <si>
    <t>-112054813</t>
  </si>
  <si>
    <t>28,5*11 'Přepočtené koeficientem množství</t>
  </si>
  <si>
    <t>-1896785923</t>
  </si>
  <si>
    <t>1421129624</t>
  </si>
  <si>
    <t>28,5*1,6 'Přepočtené koeficientem množství</t>
  </si>
  <si>
    <t>-142275386</t>
  </si>
  <si>
    <t>"kanalizace"38,00*0,50*1,05</t>
  </si>
  <si>
    <t>-38127646</t>
  </si>
  <si>
    <t>19,95*2 'Přepočtené koeficientem množství</t>
  </si>
  <si>
    <t>223668191</t>
  </si>
  <si>
    <t>"kanalizace"38,00*0,50*0,45</t>
  </si>
  <si>
    <t>1981323100</t>
  </si>
  <si>
    <t>8,55*2 'Přepočtené koeficientem množství</t>
  </si>
  <si>
    <t>340368804</t>
  </si>
  <si>
    <t>-549977858</t>
  </si>
  <si>
    <t>696211193</t>
  </si>
  <si>
    <t>"voda"26,00*0,15</t>
  </si>
  <si>
    <t>1481074413</t>
  </si>
  <si>
    <t>36099168</t>
  </si>
  <si>
    <t>16,879+17,167</t>
  </si>
  <si>
    <t>-2081139859</t>
  </si>
  <si>
    <t>(6,80+2,600)*2*1,53</t>
  </si>
  <si>
    <t>-1698116495</t>
  </si>
  <si>
    <t>-1034263970</t>
  </si>
  <si>
    <t>-1421116774</t>
  </si>
  <si>
    <t>1392373752</t>
  </si>
  <si>
    <t>1950954154</t>
  </si>
  <si>
    <t>1983095444</t>
  </si>
  <si>
    <t>-319768910</t>
  </si>
  <si>
    <t>52056993</t>
  </si>
  <si>
    <t>1444703288</t>
  </si>
  <si>
    <t>"voda"30,00*0,30*0,20</t>
  </si>
  <si>
    <t>-957249104</t>
  </si>
  <si>
    <t>-678618754</t>
  </si>
  <si>
    <t>-1562540028</t>
  </si>
  <si>
    <t>Trubní vedení</t>
  </si>
  <si>
    <t>877265271</t>
  </si>
  <si>
    <t>Montáž tvarovek na kanalizačním potrubí z trub z plastu z tvrdého PVC nebo z polypropylenu v otevřeném výkopu lapačů střešních splavenin DN 100</t>
  </si>
  <si>
    <t>1258125461</t>
  </si>
  <si>
    <t xml:space="preserve">Poznámka k souboru cen:
1. V cenách nejsou započteny náklady na dodání tvarovek. Tvarovky se oceňují ve ve specifikaci. </t>
  </si>
  <si>
    <t>56231163</t>
  </si>
  <si>
    <t>lapač střešních splavenin se zápachovou klapkou a lapacím košem DN 125/110</t>
  </si>
  <si>
    <t>-846951138</t>
  </si>
  <si>
    <t>-998135774</t>
  </si>
  <si>
    <t>726792558</t>
  </si>
  <si>
    <t>-958223378</t>
  </si>
  <si>
    <t>-61836356</t>
  </si>
  <si>
    <t>-1745651539</t>
  </si>
  <si>
    <t>2018742045</t>
  </si>
  <si>
    <t>2132866618</t>
  </si>
  <si>
    <t>301021524</t>
  </si>
  <si>
    <t>-1428687940</t>
  </si>
  <si>
    <t>-2103943063</t>
  </si>
  <si>
    <t>"kanalizace"38,00*0,50*0,15</t>
  </si>
  <si>
    <t>382113605</t>
  </si>
  <si>
    <t>1750913436</t>
  </si>
  <si>
    <t>971042361</t>
  </si>
  <si>
    <t>Vybourání otvorů v betonových příčkách a zdech základových nebo nadzákladových plochy do 0,09 m2, tl. do 600 mm</t>
  </si>
  <si>
    <t>1608168302</t>
  </si>
  <si>
    <t>-836123122</t>
  </si>
  <si>
    <t>1157556404</t>
  </si>
  <si>
    <t>562808576</t>
  </si>
  <si>
    <t>"kanalizace"26,00</t>
  </si>
  <si>
    <t>315617811</t>
  </si>
  <si>
    <t>-1989313015</t>
  </si>
  <si>
    <t>-1550599896</t>
  </si>
  <si>
    <t>819052897</t>
  </si>
  <si>
    <t>36,953*14 'Přepočtené koeficientem množství</t>
  </si>
  <si>
    <t>683325068</t>
  </si>
  <si>
    <t>-1158631174</t>
  </si>
  <si>
    <t>-386222527</t>
  </si>
  <si>
    <t>1129035116</t>
  </si>
  <si>
    <t>-1911474566</t>
  </si>
  <si>
    <t>898166730</t>
  </si>
  <si>
    <t>1014324611</t>
  </si>
  <si>
    <t>-1918319047</t>
  </si>
  <si>
    <t>767140795</t>
  </si>
  <si>
    <t>-1978809716</t>
  </si>
  <si>
    <t>-1884765062</t>
  </si>
  <si>
    <t>1189993165</t>
  </si>
  <si>
    <t>30580018</t>
  </si>
  <si>
    <t>-608735582</t>
  </si>
  <si>
    <t>-1892493317</t>
  </si>
  <si>
    <t>-421980404</t>
  </si>
  <si>
    <t>1549256931</t>
  </si>
  <si>
    <t>-1678879913</t>
  </si>
  <si>
    <t>518175290</t>
  </si>
  <si>
    <t>1081342992</t>
  </si>
  <si>
    <t>786636534</t>
  </si>
  <si>
    <t>1934923360</t>
  </si>
  <si>
    <t>-126810931</t>
  </si>
  <si>
    <t>-547505949</t>
  </si>
  <si>
    <t>1985439616</t>
  </si>
  <si>
    <t>2021352603</t>
  </si>
  <si>
    <t>-1410141331</t>
  </si>
  <si>
    <t>659638460</t>
  </si>
  <si>
    <t>1444847653</t>
  </si>
  <si>
    <t>-1516842325</t>
  </si>
  <si>
    <t>-703868709</t>
  </si>
  <si>
    <t>674158238</t>
  </si>
  <si>
    <t>174961141</t>
  </si>
  <si>
    <t>-721575467</t>
  </si>
  <si>
    <t>-1403870405</t>
  </si>
  <si>
    <t>1665411984</t>
  </si>
  <si>
    <t>926502912</t>
  </si>
  <si>
    <t>-267267960</t>
  </si>
  <si>
    <t>840579656</t>
  </si>
  <si>
    <t>-1690390235</t>
  </si>
  <si>
    <t>-1706219370</t>
  </si>
  <si>
    <t>-293580789</t>
  </si>
  <si>
    <t>1869576037</t>
  </si>
  <si>
    <t>-1160018990</t>
  </si>
  <si>
    <t>1466661721</t>
  </si>
  <si>
    <t>-1910632870</t>
  </si>
  <si>
    <t>564672269</t>
  </si>
  <si>
    <t>596490381</t>
  </si>
  <si>
    <t>977063991</t>
  </si>
  <si>
    <t>-694436827</t>
  </si>
  <si>
    <t>1851623611</t>
  </si>
  <si>
    <t>1737023028</t>
  </si>
  <si>
    <t>1498425678</t>
  </si>
  <si>
    <t>1275023325</t>
  </si>
  <si>
    <t>-714845166</t>
  </si>
  <si>
    <t>-1835748435</t>
  </si>
  <si>
    <t>-1765058988</t>
  </si>
  <si>
    <t>-296420407</t>
  </si>
  <si>
    <t>-821900589</t>
  </si>
  <si>
    <t>-27161248</t>
  </si>
  <si>
    <t>1996897899</t>
  </si>
  <si>
    <t>766517474</t>
  </si>
  <si>
    <t>2081535170</t>
  </si>
  <si>
    <t>1827289482</t>
  </si>
  <si>
    <t>-189902395</t>
  </si>
  <si>
    <t>-240967793</t>
  </si>
  <si>
    <t>-253516171</t>
  </si>
  <si>
    <t>-1197164647</t>
  </si>
  <si>
    <t>389083446</t>
  </si>
  <si>
    <t>-2098835129</t>
  </si>
  <si>
    <t>-292775654</t>
  </si>
  <si>
    <t>-560059093</t>
  </si>
  <si>
    <t>1999124574</t>
  </si>
  <si>
    <t>169018127</t>
  </si>
  <si>
    <t>1631326851</t>
  </si>
  <si>
    <t>1732829769</t>
  </si>
  <si>
    <t>-896297536</t>
  </si>
  <si>
    <t>-1248068092</t>
  </si>
  <si>
    <t>2039922714</t>
  </si>
  <si>
    <t>-1936754346</t>
  </si>
  <si>
    <t>780459925</t>
  </si>
  <si>
    <t>-567080794</t>
  </si>
  <si>
    <t>764</t>
  </si>
  <si>
    <t>Konstrukce klempířské</t>
  </si>
  <si>
    <t>764.1-R</t>
  </si>
  <si>
    <t>Napojení dešťových svodů do nových lapačů splavenin</t>
  </si>
  <si>
    <t>-702224786</t>
  </si>
  <si>
    <t>461661085</t>
  </si>
  <si>
    <t>-1418190878</t>
  </si>
  <si>
    <t>1633334618</t>
  </si>
  <si>
    <t>1132341824</t>
  </si>
  <si>
    <t>1686137057</t>
  </si>
  <si>
    <t>-17670156</t>
  </si>
  <si>
    <t>-343611018</t>
  </si>
  <si>
    <t>-1050892630</t>
  </si>
  <si>
    <t>2044135855</t>
  </si>
  <si>
    <t>-678324689</t>
  </si>
  <si>
    <t>1126145239</t>
  </si>
  <si>
    <t>1963593071</t>
  </si>
  <si>
    <t>6,33+7,98+2,21+4,51+6,21+3,88+2,41</t>
  </si>
  <si>
    <t>1911145098</t>
  </si>
  <si>
    <t>33,53*1,2 'Přepočtené koeficientem množství</t>
  </si>
  <si>
    <t>-1954075182</t>
  </si>
  <si>
    <t>-1098700741</t>
  </si>
  <si>
    <t>837792179</t>
  </si>
  <si>
    <t>-1304792023</t>
  </si>
  <si>
    <t>184390046</t>
  </si>
  <si>
    <t>"místnost č.2.1"(2,715+2,679)*2*1,50</t>
  </si>
  <si>
    <t>"místnost č.3.1"(1,780+2,700)*2*1,50</t>
  </si>
  <si>
    <t>"místnost č.3.2"(2,635+2,330)*2*1,50+4*1,30*1,50</t>
  </si>
  <si>
    <t>"místnost č.5   "(0,900+2,400)*2*1,50</t>
  </si>
  <si>
    <t>-1148073886</t>
  </si>
  <si>
    <t>113,022*1,15 'Přepočtené koeficientem množství</t>
  </si>
  <si>
    <t>655695830</t>
  </si>
  <si>
    <t>-266042796</t>
  </si>
  <si>
    <t>-1847374249</t>
  </si>
  <si>
    <t>1024198333</t>
  </si>
  <si>
    <t>1908788780</t>
  </si>
  <si>
    <t>-538186855</t>
  </si>
  <si>
    <t>609220597</t>
  </si>
  <si>
    <t>1106204139</t>
  </si>
  <si>
    <t>-979846226</t>
  </si>
  <si>
    <t>1106738500</t>
  </si>
  <si>
    <t>"místnost č.2.1"(2,715+2,679)*2*1,40+6,33</t>
  </si>
  <si>
    <t>"místnost č.3.1"(1,780+2,700)*2*1,40+4,51</t>
  </si>
  <si>
    <t>"místnost č.3.2"(2,635+2,330)*2*1,40+6,21</t>
  </si>
  <si>
    <t>"místnost č.5   "(0,900+2,400)*2*1,40+2,41</t>
  </si>
  <si>
    <t>-647969373</t>
  </si>
  <si>
    <t>-1375129454</t>
  </si>
  <si>
    <t>1355727978</t>
  </si>
  <si>
    <t>-154605279</t>
  </si>
  <si>
    <t>773243137</t>
  </si>
  <si>
    <t>946612665</t>
  </si>
  <si>
    <t>-1634307389</t>
  </si>
  <si>
    <t>SO3 - Budova č.3, učebny 1. stupně</t>
  </si>
  <si>
    <t xml:space="preserve">    62 - Úprava povrchů vnějších</t>
  </si>
  <si>
    <t xml:space="preserve">    95 - Různé konstrukce a práce</t>
  </si>
  <si>
    <t xml:space="preserve">    712 - Povlakové krytiny</t>
  </si>
  <si>
    <t xml:space="preserve">    735 - Ústřední vytápění - otopná tělesa</t>
  </si>
  <si>
    <t>-577185335</t>
  </si>
  <si>
    <t>"kanalizace"24,00*0,50*1,50</t>
  </si>
  <si>
    <t>2110380500</t>
  </si>
  <si>
    <t>1808240683</t>
  </si>
  <si>
    <t>35047490</t>
  </si>
  <si>
    <t>606366445</t>
  </si>
  <si>
    <t>18*11 'Přepočtené koeficientem množství</t>
  </si>
  <si>
    <t>-2023764589</t>
  </si>
  <si>
    <t>1482878391</t>
  </si>
  <si>
    <t>18*1,6 'Přepočtené koeficientem množství</t>
  </si>
  <si>
    <t>748932245</t>
  </si>
  <si>
    <t>"kanalizace"24,00*0,50*1,05</t>
  </si>
  <si>
    <t>-1900078754</t>
  </si>
  <si>
    <t>12,6*2 'Přepočtené koeficientem množství</t>
  </si>
  <si>
    <t>-969295663</t>
  </si>
  <si>
    <t>"kanalizace"24,00*0,50*0,45</t>
  </si>
  <si>
    <t>456918075</t>
  </si>
  <si>
    <t>5,4*2 'Přepočtené koeficientem množství</t>
  </si>
  <si>
    <t>-1862698606</t>
  </si>
  <si>
    <t>(0,60+1,50)*2,74</t>
  </si>
  <si>
    <t>1,365*2,00</t>
  </si>
  <si>
    <t>1164547182</t>
  </si>
  <si>
    <t>0,60+1,50</t>
  </si>
  <si>
    <t>1636183914</t>
  </si>
  <si>
    <t>"voda"20,00*0,15</t>
  </si>
  <si>
    <t>"kanalizace"16,00*0,15</t>
  </si>
  <si>
    <t>"po odbourání komína"4,50*1,50</t>
  </si>
  <si>
    <t>389381001</t>
  </si>
  <si>
    <t>Dobetonování prefabrikovaných konstrukcí</t>
  </si>
  <si>
    <t>1067901431</t>
  </si>
  <si>
    <t xml:space="preserve">Poznámka k souboru cen:
1. V ceně jsou započteny i náklady na bednění. 2. V ceně nejsou započteny náklady na výztuž, která se oceňuje cenou 389 36-1001 Doplňující výztuž prefabrikovaných konstrukcí. </t>
  </si>
  <si>
    <t>Poznámka k položce:
zaslepení komína, dobetonování střechy sociálních zařízení a atiky střechy nad 2.n.p.  po odbourání komínu</t>
  </si>
  <si>
    <t>0,794*0,25</t>
  </si>
  <si>
    <t>2,00*0,30*0,20</t>
  </si>
  <si>
    <t>1662817320</t>
  </si>
  <si>
    <t>"bezbarier.rampa"12,42*0,3</t>
  </si>
  <si>
    <t>-2024836450</t>
  </si>
  <si>
    <t>"bezbarier.rampu"12,42*0,005</t>
  </si>
  <si>
    <t>-1413173224</t>
  </si>
  <si>
    <t>7,20*0,30</t>
  </si>
  <si>
    <t>1951068784</t>
  </si>
  <si>
    <t>1091510949</t>
  </si>
  <si>
    <t>1708876539</t>
  </si>
  <si>
    <t>1874207798</t>
  </si>
  <si>
    <t>6,44+4,49+2,19+1,00+3,36+6,27+3,95+2,83+1,21</t>
  </si>
  <si>
    <t>1992708929</t>
  </si>
  <si>
    <t>"místnost č.1.1"(2,695+2,360)*2*1,50+4*1,45*1,50</t>
  </si>
  <si>
    <t>"místnost č.1.2"(1,755+2,665)*2*1,50</t>
  </si>
  <si>
    <t>"místnost č.2.1"(1,252+1,790)*2*1,50</t>
  </si>
  <si>
    <t>"místnost č.2.2"(1,250+0,800)*2*1,50</t>
  </si>
  <si>
    <t>"místnost č.3   "(1,300+2,665)*2*1,50</t>
  </si>
  <si>
    <t>"místnost č.4   "(2,460+2,665)*2*1,50</t>
  </si>
  <si>
    <t>"místnost č.5.1"(2,005+2,395)*2*1,50</t>
  </si>
  <si>
    <t>"místnost č.5.2"(2,075+1,365)*2*1,50</t>
  </si>
  <si>
    <t>"místnost č.5.3"(0,900+1,396)*2*1,50</t>
  </si>
  <si>
    <t>1191140673</t>
  </si>
  <si>
    <t>(0,60+1,50)*2,74*2</t>
  </si>
  <si>
    <t>1,365*2,00*2</t>
  </si>
  <si>
    <t>-1847975015</t>
  </si>
  <si>
    <t>1114328875</t>
  </si>
  <si>
    <t>-1732378615</t>
  </si>
  <si>
    <t>862913167</t>
  </si>
  <si>
    <t>1109413690</t>
  </si>
  <si>
    <t>(0,60+1,50)*1,40*2</t>
  </si>
  <si>
    <t>-1686430940</t>
  </si>
  <si>
    <t>-57363000</t>
  </si>
  <si>
    <t>"místnost č.1.1"(2,695+2,360)*2</t>
  </si>
  <si>
    <t>"místnost č.1.2"(1,755+2,665)*2</t>
  </si>
  <si>
    <t>"místnost č.2.1"(1,252+1,790)*2</t>
  </si>
  <si>
    <t>"místnost č.2.2"(1,250+0,800)*2</t>
  </si>
  <si>
    <t>"místnost č.3   "(1,300+2,665)*2</t>
  </si>
  <si>
    <t>"místnost č.4   "(2,460+2,665)*2</t>
  </si>
  <si>
    <t>"místnost č.5.1"(2,005+2,395)*2</t>
  </si>
  <si>
    <t>"místnost č.5.2"(2,075+1,365)*2</t>
  </si>
  <si>
    <t>"místnost č.5.3"(0,900+1,396)*2</t>
  </si>
  <si>
    <t>Úprava povrchů vnějších</t>
  </si>
  <si>
    <t>622131101</t>
  </si>
  <si>
    <t>Podkladní a spojovací vrstva vnějších omítaných ploch cementový postřik nanášený ručně celoplošně stěn</t>
  </si>
  <si>
    <t>-1923693181</t>
  </si>
  <si>
    <t>622135001</t>
  </si>
  <si>
    <t>Vyrovnání nerovností podkladu vnějších omítaných ploch maltou, tloušťky do 10 mm vápenocementovou stěn</t>
  </si>
  <si>
    <t>1250629704</t>
  </si>
  <si>
    <t xml:space="preserve">Poznámka k souboru cen:
1. V cenách nejsou započteny náklady na případné vkládání výztuže do vyrovnávací vrstvy; tyto se ocení cenami souboru cen 62.-14-10.. Potažení vnějších ploch pletivem v části A04, katalogu 801-1 Budovy a haly - zděné a monolitické. 2. Ceny -5011 nelze použít, je-li předepsáno vkládání výztužné tkaniny; náklady se ocení cenami 62.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</si>
  <si>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"po odbourání komína"4,50*2,50</t>
  </si>
  <si>
    <t>622135090</t>
  </si>
  <si>
    <t>Vyrovnání nerovností podkladu vnějších omítaných ploch tmelem, tloušťky do 2 mm Příplatek k ceně za každých dalších 5 mm tloušťky podkladní vrstvy přes 10 mm maltou vápennou stěn</t>
  </si>
  <si>
    <t>-233238399</t>
  </si>
  <si>
    <t>2,8125*4 'Přepočtené koeficientem množství</t>
  </si>
  <si>
    <t>622321121</t>
  </si>
  <si>
    <t>Omítka vápenocementová vnějších ploch nanášená ručně jednovrstvá, tloušťky do 15 mm hladká stěn</t>
  </si>
  <si>
    <t>1369029743</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</si>
  <si>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</si>
  <si>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622142001</t>
  </si>
  <si>
    <t>Potažení vnějších ploch pletivem v ploše nebo pruzích, na plném podkladu sklovláknitým vtlačením do tmelu stěn</t>
  </si>
  <si>
    <t>-1604273627</t>
  </si>
  <si>
    <t>622521011</t>
  </si>
  <si>
    <t>Omítka tenkovrstvá silikátová vnějších ploch probarvená, včetně penetrace podkladu zrnitá, tloušťky 1,5 mm stěn</t>
  </si>
  <si>
    <t>299916549</t>
  </si>
  <si>
    <t>-700465444</t>
  </si>
  <si>
    <t>"kanalizace"24,00*0,50*0,15</t>
  </si>
  <si>
    <t>631311124</t>
  </si>
  <si>
    <t>Mazanina z betonu prostého bez zvýšených nároků na prostředí tl. přes 80 do 120 mm tř. C 16/20</t>
  </si>
  <si>
    <t>565121260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</si>
  <si>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</si>
  <si>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(3,95+2,83+1,21)*0,12</t>
  </si>
  <si>
    <t>631319012</t>
  </si>
  <si>
    <t>Příplatek k cenám mazanin za úpravu povrchu mazaniny přehlazením, mazanina tl. přes 80 do 120 mm</t>
  </si>
  <si>
    <t>351749452</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</si>
  <si>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</si>
  <si>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-2045752491</t>
  </si>
  <si>
    <t>-777910972</t>
  </si>
  <si>
    <t>55331233</t>
  </si>
  <si>
    <t>zárubeň ocelová pro běžné zdění oblý profil 110 700 L/P</t>
  </si>
  <si>
    <t>1535185794</t>
  </si>
  <si>
    <t>359791471</t>
  </si>
  <si>
    <t>-1765981706</t>
  </si>
  <si>
    <t>-150202387</t>
  </si>
  <si>
    <t>941211112</t>
  </si>
  <si>
    <t>Montáž lešení řadového rámového lehkého pracovního s podlahami s provozním zatížením tř. 3 do 200 kg/m2 šířky tř. SW06 přes 0,6 do 0,9 m, výšky přes 10 do 25 m</t>
  </si>
  <si>
    <t>-1290394320</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</si>
  <si>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</si>
  <si>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(4,00+2,40)*2*11,00</t>
  </si>
  <si>
    <t>941211211</t>
  </si>
  <si>
    <t>Montáž lešení řadového rámového lehkého pracovního s podlahami s provozním zatížením tř. 3 do 200 kg/m2 Příplatek za první a každý další den použití lešení k ceně -1111 nebo -1112</t>
  </si>
  <si>
    <t>-207106387</t>
  </si>
  <si>
    <t>140,8*14 'Přepočtené koeficientem množství</t>
  </si>
  <si>
    <t>941211812</t>
  </si>
  <si>
    <t>Demontáž lešení řadového rámového lehkého pracovního s provozním zatížením tř. 3 do 200 kg/m2 šířky tř. SW06 přes 0,6 do 0,9 m, výšky přes 10 do 25 m</t>
  </si>
  <si>
    <t>-750854367</t>
  </si>
  <si>
    <t xml:space="preserve">Poznámka k souboru cen:
1. Demontáž lešení řadového rámového lehkého výšky přes 40 m se oceňuje individuálně. </t>
  </si>
  <si>
    <t>944611111</t>
  </si>
  <si>
    <t>Montáž ochranné plachty zavěšené na konstrukci lešení z textilie z umělých vláken</t>
  </si>
  <si>
    <t>120297018</t>
  </si>
  <si>
    <t xml:space="preserve">Poznámka k souboru cen:
1. V cenách nejsou započteny náklady na lešení potřebné pro zavěšení plachty; toto lešení se oceňuje příslušnými cenami lešení. </t>
  </si>
  <si>
    <t>944611211</t>
  </si>
  <si>
    <t>Montáž ochranné plachty Příplatek za první a každý další den použití plachty k ceně -1111</t>
  </si>
  <si>
    <t>-1630806629</t>
  </si>
  <si>
    <t>944611811</t>
  </si>
  <si>
    <t>Demontáž ochranné plachty zavěšené na konstrukci lešení z textilie z umělých vláken</t>
  </si>
  <si>
    <t>-590375143</t>
  </si>
  <si>
    <t>-228764179</t>
  </si>
  <si>
    <t>Různé konstrukce a práce</t>
  </si>
  <si>
    <t>62999100R</t>
  </si>
  <si>
    <t xml:space="preserve">Zakrytí střechy před poškozaním včetně pozdějšího odkrytí </t>
  </si>
  <si>
    <t>-714157413</t>
  </si>
  <si>
    <t xml:space="preserve">Poznámka k souboru cen:
1. V ceně -1012 nejsou započteny náklady na dodávku a montáž začišťovací lišty; tyto se oceňují cenou 622 14-3004 této části katalogu a materiálem ve specifikaci. </t>
  </si>
  <si>
    <t>60726244</t>
  </si>
  <si>
    <t>deska dřevoštěpková OSB ostrá hrana nebroušená tl 18mm</t>
  </si>
  <si>
    <t>1607197348</t>
  </si>
  <si>
    <t>69311068</t>
  </si>
  <si>
    <t>geotextilie netkaná PP 300g/m2</t>
  </si>
  <si>
    <t>530595054</t>
  </si>
  <si>
    <t>700935625</t>
  </si>
  <si>
    <t>685371006</t>
  </si>
  <si>
    <t>1493515621</t>
  </si>
  <si>
    <t>-1326787874</t>
  </si>
  <si>
    <t>1539250715</t>
  </si>
  <si>
    <t>-464332741</t>
  </si>
  <si>
    <t>-555934436</t>
  </si>
  <si>
    <t>884073990</t>
  </si>
  <si>
    <t>2,395+1,595+2,74+1,20</t>
  </si>
  <si>
    <t>909898149</t>
  </si>
  <si>
    <t>"podklad pod dlažbu"(3,95+2,83+1,21)*0,20</t>
  </si>
  <si>
    <t>-1916665550</t>
  </si>
  <si>
    <t>967021112</t>
  </si>
  <si>
    <t>Přisekání (špicování) plošné po hrubé demolici komína</t>
  </si>
  <si>
    <t>-716692646</t>
  </si>
  <si>
    <t>-1163406380</t>
  </si>
  <si>
    <t>5*0,60*2,00</t>
  </si>
  <si>
    <t>1*0,80*2,00</t>
  </si>
  <si>
    <t>1868849959</t>
  </si>
  <si>
    <t>-1021545435</t>
  </si>
  <si>
    <t>-1583303607</t>
  </si>
  <si>
    <t>6*2,74</t>
  </si>
  <si>
    <t>2109142903</t>
  </si>
  <si>
    <t>1091005515</t>
  </si>
  <si>
    <t>-297670549</t>
  </si>
  <si>
    <t>"kanalizace"16,00</t>
  </si>
  <si>
    <t>1184489525</t>
  </si>
  <si>
    <t>-1054936138</t>
  </si>
  <si>
    <t>1474777647</t>
  </si>
  <si>
    <t>-2062910060</t>
  </si>
  <si>
    <t>981331111</t>
  </si>
  <si>
    <t>Demolice vysokých komínů a věží z cihelného zdiva postupným rozebíráním</t>
  </si>
  <si>
    <t>1035686434</t>
  </si>
  <si>
    <t xml:space="preserve">Poznámka k souboru cen:
1. Ceny jsou stanoveny na měrnou jednotku m3 skutečného objemu konstrukcí. </t>
  </si>
  <si>
    <t>"komín"0,794*6,40</t>
  </si>
  <si>
    <t>-433279392</t>
  </si>
  <si>
    <t>-926369084</t>
  </si>
  <si>
    <t>43,459*14 'Přepočtené koeficientem množství</t>
  </si>
  <si>
    <t>634781345</t>
  </si>
  <si>
    <t>-507149642</t>
  </si>
  <si>
    <t>168502303</t>
  </si>
  <si>
    <t>-1532557556</t>
  </si>
  <si>
    <t>94620210</t>
  </si>
  <si>
    <t>poplatek za uložení nebezpečného stavebního odpadu - komínové zdivo</t>
  </si>
  <si>
    <t>61987621</t>
  </si>
  <si>
    <t>998011002</t>
  </si>
  <si>
    <t>Přesun hmot pro budovy občanské výstavby, bydlení, výrobu a služby s nosnou svislou konstrukcí zděnou z cihel, tvárnic nebo kamene vodorovná dopravní vzdálenost do 100 m pro budovy výšky přes 6 do 12 m</t>
  </si>
  <si>
    <t>-612387316</t>
  </si>
  <si>
    <t>-1686148526</t>
  </si>
  <si>
    <t>"WC Chlapci"3,95+2,93+1,21</t>
  </si>
  <si>
    <t>-2012201004</t>
  </si>
  <si>
    <t>43,79*0,0003 'Přepočtené koeficientem množství</t>
  </si>
  <si>
    <t>797625988</t>
  </si>
  <si>
    <t>1851294913</t>
  </si>
  <si>
    <t>43,79*1,15 'Přepočtené koeficientem množství</t>
  </si>
  <si>
    <t>-864110148</t>
  </si>
  <si>
    <t>712</t>
  </si>
  <si>
    <t>Povlakové krytiny</t>
  </si>
  <si>
    <t>712311101</t>
  </si>
  <si>
    <t>Provedení povlakové krytiny střech plochých do 10° natěradly a tmely za studena nátěrem lakem penetračním nebo asfaltovým</t>
  </si>
  <si>
    <t>997932563</t>
  </si>
  <si>
    <t xml:space="preserve">Poznámka k souboru cen:
1. Povlakové krytiny střech jednotlivě do 10 m2 se oceňují skladebně cenou příslušné izolace a cenou 712 39-9095 Příplatek za plochu do 10 m2. </t>
  </si>
  <si>
    <t>Poznámka k položce:
po odbouraném komínu</t>
  </si>
  <si>
    <t>1359374471</t>
  </si>
  <si>
    <t>10*0,0003 'Přepočtené koeficientem množství</t>
  </si>
  <si>
    <t>712341559</t>
  </si>
  <si>
    <t>Provedení povlakové krytiny střech plochých do 10° pásy přitavením NAIP v plné ploše</t>
  </si>
  <si>
    <t>387148433</t>
  </si>
  <si>
    <t xml:space="preserve">Poznámka k souboru cen:
1. Povlakové krytiny střech jednotlivě do 10 m2 se oceňují skladebně cenou příslušné izolace a cenou 712 39-9097 Příplatek za plochu do 10 m2. </t>
  </si>
  <si>
    <t>62833159</t>
  </si>
  <si>
    <t>pás těžký asfaltovaný G 200 S40</t>
  </si>
  <si>
    <t>-316971355</t>
  </si>
  <si>
    <t>10*1,15 'Přepočtené koeficientem množství</t>
  </si>
  <si>
    <t>62852254</t>
  </si>
  <si>
    <t>pásy s modifikovaným asfaltem tl. 4,0 mm vložka polyesterové rouno minerální jemnozrnný posyp</t>
  </si>
  <si>
    <t>-708698514</t>
  </si>
  <si>
    <t>998712101</t>
  </si>
  <si>
    <t>Přesun hmot pro povlakové krytiny stanovený z hmotnosti přesunovaného materiálu vodorovná dopravní vzdálenost do 50 m v objektech výšky do 6 m</t>
  </si>
  <si>
    <t>1075323089</t>
  </si>
  <si>
    <t>-1625080156</t>
  </si>
  <si>
    <t>313331063</t>
  </si>
  <si>
    <t>-1217216687</t>
  </si>
  <si>
    <t>-1520592172</t>
  </si>
  <si>
    <t>357348079</t>
  </si>
  <si>
    <t>-746318105</t>
  </si>
  <si>
    <t>933858322</t>
  </si>
  <si>
    <t>932016781</t>
  </si>
  <si>
    <t>-498881139</t>
  </si>
  <si>
    <t>-1494587604</t>
  </si>
  <si>
    <t>-127040674</t>
  </si>
  <si>
    <t>1865262755</t>
  </si>
  <si>
    <t>-119124596</t>
  </si>
  <si>
    <t>-134941513</t>
  </si>
  <si>
    <t>-1314947395</t>
  </si>
  <si>
    <t>-1044714521</t>
  </si>
  <si>
    <t>-620576135</t>
  </si>
  <si>
    <t>330487475</t>
  </si>
  <si>
    <t>1179571041</t>
  </si>
  <si>
    <t>1613540529</t>
  </si>
  <si>
    <t>907608801</t>
  </si>
  <si>
    <t>-4321489</t>
  </si>
  <si>
    <t>-1311778791</t>
  </si>
  <si>
    <t>-1193197564</t>
  </si>
  <si>
    <t>222794496</t>
  </si>
  <si>
    <t>573936410</t>
  </si>
  <si>
    <t>-1490948765</t>
  </si>
  <si>
    <t>-1958136278</t>
  </si>
  <si>
    <t>1731869045</t>
  </si>
  <si>
    <t>1135668759</t>
  </si>
  <si>
    <t>18480520</t>
  </si>
  <si>
    <t>-746196314</t>
  </si>
  <si>
    <t>1878977986</t>
  </si>
  <si>
    <t>292113941</t>
  </si>
  <si>
    <t>-1939703818</t>
  </si>
  <si>
    <t>355818950</t>
  </si>
  <si>
    <t>-405984650</t>
  </si>
  <si>
    <t>1258639321</t>
  </si>
  <si>
    <t>1364176973</t>
  </si>
  <si>
    <t>Ústřední vytápění - otopná tělesa</t>
  </si>
  <si>
    <t>R-poloáka</t>
  </si>
  <si>
    <t>-1790014366</t>
  </si>
  <si>
    <t>-89598219</t>
  </si>
  <si>
    <t>177676022</t>
  </si>
  <si>
    <t>301869162</t>
  </si>
  <si>
    <t>398180446</t>
  </si>
  <si>
    <t>-1653776835</t>
  </si>
  <si>
    <t>-912950019</t>
  </si>
  <si>
    <t>605084085</t>
  </si>
  <si>
    <t>-1418837575</t>
  </si>
  <si>
    <t>1961382438</t>
  </si>
  <si>
    <t>-811567657</t>
  </si>
  <si>
    <t>209176364</t>
  </si>
  <si>
    <t>-1506897326</t>
  </si>
  <si>
    <t>1581524207</t>
  </si>
  <si>
    <t>1900867530</t>
  </si>
  <si>
    <t>512688265</t>
  </si>
  <si>
    <t>141045121</t>
  </si>
  <si>
    <t>-1153591997</t>
  </si>
  <si>
    <t>-956328923</t>
  </si>
  <si>
    <t>-954845260</t>
  </si>
  <si>
    <t>-1884668959</t>
  </si>
  <si>
    <t>-303343336</t>
  </si>
  <si>
    <t>491552675</t>
  </si>
  <si>
    <t>220909253</t>
  </si>
  <si>
    <t>-1920475551</t>
  </si>
  <si>
    <t>1313687674</t>
  </si>
  <si>
    <t>-899333498</t>
  </si>
  <si>
    <t>-1214546494</t>
  </si>
  <si>
    <t>886207343</t>
  </si>
  <si>
    <t>1731609153</t>
  </si>
  <si>
    <t>205646652</t>
  </si>
  <si>
    <t>296934878</t>
  </si>
  <si>
    <t>-1022257981</t>
  </si>
  <si>
    <t>764214406</t>
  </si>
  <si>
    <t>Oplechování horních ploch zdí a nadezdívek (atik) z pozinkovaného plechu mechanicky kotvené rš 500 mm</t>
  </si>
  <si>
    <t>555731636</t>
  </si>
  <si>
    <t>Poznámka k položce:
doplnění po odbouraném komínu</t>
  </si>
  <si>
    <t>764001901</t>
  </si>
  <si>
    <t>Napojení na stávající klempířské konstrukce délky spoje do 0,5 m</t>
  </si>
  <si>
    <t>-1195130960</t>
  </si>
  <si>
    <t>764311415</t>
  </si>
  <si>
    <t>Lemování zdí z pozinkovaného plechu boční nebo horní rovné, střech s krytinou skládanou mimo prejzovou rš 400 mm</t>
  </si>
  <si>
    <t>1535583776</t>
  </si>
  <si>
    <t>D+M vnější stěna plastová OZN.S1 vel. 2700/2760 mm s dveřmi dvoukřídlovými 1800/1970 mm, bezbarierové, čistý průchod otevíravého křídla 900 mm s madlem podle vyhlášky 398/2009 Sb., zasklení bezpečnostní dvojsklo, samozavírač</t>
  </si>
  <si>
    <t>552572747</t>
  </si>
  <si>
    <t>D+M vnitřníí stěna plastová OZN.S2 vel. 2700/2760 mm s dveřmi dvoukřídlovými 1800/1970 mm, bezbarierové, čistý průchod otevíravého křídla 900 mm s madlem podle vyhlášky 398/2009 Sb., zasklení bezpečnostní dvojsklo, samozavírač</t>
  </si>
  <si>
    <t>-750844163</t>
  </si>
  <si>
    <t>-479354950</t>
  </si>
  <si>
    <t>-2091279460</t>
  </si>
  <si>
    <t>890828448</t>
  </si>
  <si>
    <t>1488694964</t>
  </si>
  <si>
    <t>1074065726</t>
  </si>
  <si>
    <t>350455882</t>
  </si>
  <si>
    <t>722674000</t>
  </si>
  <si>
    <t>90827783</t>
  </si>
  <si>
    <t>-1697249097</t>
  </si>
  <si>
    <t>-364589414</t>
  </si>
  <si>
    <t>-1679286529</t>
  </si>
  <si>
    <t>31,74*1,2 'Přepočtené koeficientem množství</t>
  </si>
  <si>
    <t>1682182946</t>
  </si>
  <si>
    <t>1230179489</t>
  </si>
  <si>
    <t>"dlažba"31,74*4</t>
  </si>
  <si>
    <t>189</t>
  </si>
  <si>
    <t>342688240</t>
  </si>
  <si>
    <t>190</t>
  </si>
  <si>
    <t>2091918189</t>
  </si>
  <si>
    <t>191</t>
  </si>
  <si>
    <t>560674506</t>
  </si>
  <si>
    <t>192</t>
  </si>
  <si>
    <t>-392313732</t>
  </si>
  <si>
    <t>110,079*1,15 'Přepočtené koeficientem množství</t>
  </si>
  <si>
    <t>193</t>
  </si>
  <si>
    <t>452274951</t>
  </si>
  <si>
    <t>194</t>
  </si>
  <si>
    <t>-71364877</t>
  </si>
  <si>
    <t>195</t>
  </si>
  <si>
    <t>1498452185</t>
  </si>
  <si>
    <t>196</t>
  </si>
  <si>
    <t>673209776</t>
  </si>
  <si>
    <t>197</t>
  </si>
  <si>
    <t>-399880630</t>
  </si>
  <si>
    <t>198</t>
  </si>
  <si>
    <t>-865768673</t>
  </si>
  <si>
    <t>"ocelové zárubně"12*5*0,25</t>
  </si>
  <si>
    <t>199</t>
  </si>
  <si>
    <t>2138638265</t>
  </si>
  <si>
    <t>200</t>
  </si>
  <si>
    <t>-1174871585</t>
  </si>
  <si>
    <t>201</t>
  </si>
  <si>
    <t>-2121744504</t>
  </si>
  <si>
    <t>202</t>
  </si>
  <si>
    <t>1227158307</t>
  </si>
  <si>
    <t>"místnost č.1.1"(2,695+2,360)*2*1,40+6,44</t>
  </si>
  <si>
    <t>"místnost č.1.2"(1,755+2,665)*2*1,40+4,49</t>
  </si>
  <si>
    <t>"místnost č.2.1"(1,252+1,790)*2*1,40+2,19</t>
  </si>
  <si>
    <t>"místnost č.2.2"(1,250+0,800)*2*1,40+1,00</t>
  </si>
  <si>
    <t>"místnost č.3   "(1,300+2,665)*2*1,40+3,36</t>
  </si>
  <si>
    <t>"místnost č.4   "(2,460+2,665)*2*1,40+6,27</t>
  </si>
  <si>
    <t>"místnost č.5.1"(2,005+2,395)*2*1,40+3,95</t>
  </si>
  <si>
    <t>"místnost č.5.2"(2,075+1,365)*2*1,40+2,83</t>
  </si>
  <si>
    <t>"místnost č.5.3"(0,900+1,396)*2*1,40+1,21</t>
  </si>
  <si>
    <t>203</t>
  </si>
  <si>
    <t>575514828</t>
  </si>
  <si>
    <t>204</t>
  </si>
  <si>
    <t>388104545</t>
  </si>
  <si>
    <t>205</t>
  </si>
  <si>
    <t>-500989136</t>
  </si>
  <si>
    <t>206</t>
  </si>
  <si>
    <t>-2067335414</t>
  </si>
  <si>
    <t>207</t>
  </si>
  <si>
    <t>1141639132</t>
  </si>
  <si>
    <t>208</t>
  </si>
  <si>
    <t>216245918</t>
  </si>
  <si>
    <t>209</t>
  </si>
  <si>
    <t>227867549</t>
  </si>
  <si>
    <t>SO4 - Budova B – Pavilon II. stupně</t>
  </si>
  <si>
    <t xml:space="preserve">    6 - Úpravy povrchů, podlahy a osazování výplní</t>
  </si>
  <si>
    <t>-1040771185</t>
  </si>
  <si>
    <t>"kanalizace"46,00*0,50*1,50</t>
  </si>
  <si>
    <t>-2008455378</t>
  </si>
  <si>
    <t>79998326</t>
  </si>
  <si>
    <t>366492806</t>
  </si>
  <si>
    <t>725127209</t>
  </si>
  <si>
    <t>34,5*11 'Přepočtené koeficientem množství</t>
  </si>
  <si>
    <t>-486525979</t>
  </si>
  <si>
    <t>-753590349</t>
  </si>
  <si>
    <t>34,5*1,6 'Přepočtené koeficientem množství</t>
  </si>
  <si>
    <t>-1190668926</t>
  </si>
  <si>
    <t>"kanalizace"46,00*0,50*1,05</t>
  </si>
  <si>
    <t>1842457523</t>
  </si>
  <si>
    <t>24,15*2 'Přepočtené koeficientem množství</t>
  </si>
  <si>
    <t>-271813845</t>
  </si>
  <si>
    <t>"kanalizace"46,00*0,50*0,45</t>
  </si>
  <si>
    <t>1117487515</t>
  </si>
  <si>
    <t>10,35*2 'Přepočtené koeficientem množství</t>
  </si>
  <si>
    <t>Úpravy povrchů, podlahy a osazování výplní</t>
  </si>
  <si>
    <t>-2054045919</t>
  </si>
  <si>
    <t>"kanalizace"46,00*0,50*0,15</t>
  </si>
  <si>
    <t>2079034669</t>
  </si>
  <si>
    <t>894584755</t>
  </si>
  <si>
    <t>965042241</t>
  </si>
  <si>
    <t>Bourání mazanin betonových nebo z litého asfaltu tl. přes 100 mm, plochy přes 4 m2</t>
  </si>
  <si>
    <t>1681703531</t>
  </si>
  <si>
    <t>-676506835</t>
  </si>
  <si>
    <t>11,348*14 'Přepočtené koeficientem množství</t>
  </si>
  <si>
    <t>-1489732294</t>
  </si>
  <si>
    <t>-2041442361</t>
  </si>
  <si>
    <t>212816247</t>
  </si>
  <si>
    <t>-467455503</t>
  </si>
  <si>
    <t>535831335</t>
  </si>
  <si>
    <t>"kanalizace"46,00*0,50*1,5</t>
  </si>
  <si>
    <t>159563290</t>
  </si>
  <si>
    <t>34,5*0,0003 'Přepočtené koeficientem množství</t>
  </si>
  <si>
    <t>-1818402459</t>
  </si>
  <si>
    <t>-750429127</t>
  </si>
  <si>
    <t>34,5*1,15 'Přepočtené koeficientem množství</t>
  </si>
  <si>
    <t>990526480</t>
  </si>
  <si>
    <t>-2103655266</t>
  </si>
  <si>
    <t>1819861341</t>
  </si>
  <si>
    <t>-1122130489</t>
  </si>
  <si>
    <t>1664133392</t>
  </si>
  <si>
    <t>-2081743070</t>
  </si>
  <si>
    <t>76479935</t>
  </si>
  <si>
    <t>-633110494</t>
  </si>
  <si>
    <t>-664797373</t>
  </si>
  <si>
    <t>725119122</t>
  </si>
  <si>
    <t>Zařízení záchodů montáž klozetových mís kombi</t>
  </si>
  <si>
    <t>-1331301069</t>
  </si>
  <si>
    <t>725230811</t>
  </si>
  <si>
    <t>Demontáž bidetů diturvitových</t>
  </si>
  <si>
    <t>-1720901015</t>
  </si>
  <si>
    <t>725239101</t>
  </si>
  <si>
    <t>Bidety montáž ostatních typů</t>
  </si>
  <si>
    <t>-562418264</t>
  </si>
  <si>
    <t>1730882752</t>
  </si>
  <si>
    <t>-1963383062</t>
  </si>
  <si>
    <t>402089388</t>
  </si>
  <si>
    <t>65,93*1,2 'Přepočtené koeficientem množství</t>
  </si>
  <si>
    <t>1071757423</t>
  </si>
  <si>
    <t>1098292615</t>
  </si>
  <si>
    <t>"dlažba"65,93*4</t>
  </si>
  <si>
    <t>278505222</t>
  </si>
  <si>
    <t>-1658608577</t>
  </si>
  <si>
    <t>-820410870</t>
  </si>
  <si>
    <t>SO5 - Venkovní splašková kanalizace</t>
  </si>
  <si>
    <t xml:space="preserve">    5 - Komunikace pozemní</t>
  </si>
  <si>
    <t xml:space="preserve">    9 - Ostatní konstrukce a práce, bourání</t>
  </si>
  <si>
    <t xml:space="preserve">    VRN1 - Průzkumné, geodetické a projektové práce</t>
  </si>
  <si>
    <t xml:space="preserve">    VRN3 - Zařízení staveniště</t>
  </si>
  <si>
    <t xml:space="preserve">    VRN4 - Inženýrská činnost</t>
  </si>
  <si>
    <t>113106123</t>
  </si>
  <si>
    <t>Rozebrání dlažeb komunikací pro pěší s přemístěním hmot na skládku na vzdálenost do 3 m nebo s naložením na dopravní prostředek s ložem z kameniva nebo živice a s jakoukoliv výplní spár ručně ze zámkové dlažby</t>
  </si>
  <si>
    <t>1381552248</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</si>
  <si>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</si>
  <si>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"chodník ul.Přímá"4,00*1,50</t>
  </si>
  <si>
    <t>113107031</t>
  </si>
  <si>
    <t>Odstranění podkladů nebo krytů při překopech inženýrských sítí s přemístěním hmot na skládku ve vzdálenosti do 3 m nebo s naložením na dopravní prostředek ručně z betonu prostého, o tl. vrstvy přes 100 do 150 mm</t>
  </si>
  <si>
    <t>-1188623251</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</si>
  <si>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</si>
  <si>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"chodníky v areálu"9*1,00*3,00</t>
  </si>
  <si>
    <t>"chodník ul.Míru"2,00*1,50</t>
  </si>
  <si>
    <t>113107041</t>
  </si>
  <si>
    <t>Odstranění podkladů nebo krytů při překopech inženýrských sítí s přemístěním hmot na skládku ve vzdálenosti do 3 m nebo s naložením na dopravní prostředek ručně živičných, o tl. vrstvy do 50 mm</t>
  </si>
  <si>
    <t>113107122</t>
  </si>
  <si>
    <t>Odstranění podkladů nebo krytů ručně s přemístěním hmot na skládku na vzdálenost do 3 m nebo s naložením na dopravní prostředek z kameniva hrubého drceného, o tl. vrstvy přes 100 do 200 mm</t>
  </si>
  <si>
    <t>520247047</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</si>
  <si>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</si>
  <si>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113107123</t>
  </si>
  <si>
    <t>Odstranění podkladů nebo krytů ručně s přemístěním hmot na skládku na vzdálenost do 3 m nebo s naložením na dopravní prostředek z kameniva hrubého drceného, o tl. vrstvy přes 200 do 300 mm</t>
  </si>
  <si>
    <t>-248426527</t>
  </si>
  <si>
    <t>"komunikace v areálu"10,00*1,00</t>
  </si>
  <si>
    <t>"komunikace ul.Přímá"6,00*2,00</t>
  </si>
  <si>
    <t>"komunikace ul.Míru"4,00*2,00</t>
  </si>
  <si>
    <t>113107143</t>
  </si>
  <si>
    <t>Odstranění podkladů nebo krytů ručně s přemístěním hmot na skládku na vzdálenost do 3 m nebo s naložením na dopravní prostředek živičných, o tl. vrstvy přes 100 do 150 mm</t>
  </si>
  <si>
    <t>-1220894393</t>
  </si>
  <si>
    <t>113204111</t>
  </si>
  <si>
    <t>Vytrhání obrub s vybouráním lože, s přemístěním hmot na skládku na vzdálenost do 3 m nebo s naložením na dopravní prostředek záhonových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</si>
  <si>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</si>
  <si>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"chodníky v areálu"9*2*3,00</t>
  </si>
  <si>
    <t>113202111</t>
  </si>
  <si>
    <t>Vytrhání obrub s vybouráním lože, s přemístěním hmot na skládku na vzdálenost do 3 m nebo s naložením na dopravní prostředek z krajníků nebo obrubníků stojatých</t>
  </si>
  <si>
    <t>-2065266254</t>
  </si>
  <si>
    <t>119003131</t>
  </si>
  <si>
    <t>Pomocné konstrukce při zabezpečení výkopu svislé výstražná páska zřízení</t>
  </si>
  <si>
    <t>-2044738652</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</si>
  <si>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</si>
  <si>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681,00*2</t>
  </si>
  <si>
    <t>1362*0,2 'Přepočtené koeficientem množství</t>
  </si>
  <si>
    <t>119003132</t>
  </si>
  <si>
    <t>Pomocné konstrukce při zabezpečení výkopu svislé výstražná páska odstranění</t>
  </si>
  <si>
    <t>-95453323</t>
  </si>
  <si>
    <t>120001101</t>
  </si>
  <si>
    <t>Příplatek k cenám vykopávek za ztížení vykopávky v blízkosti inženýrských sítí nebo výbušnin v horninách jakékoliv třídy</t>
  </si>
  <si>
    <t>1913993405</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</si>
  <si>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</si>
  <si>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123,726+2465,75</t>
  </si>
  <si>
    <t>2589,476*0,03 'Přepočtené koeficientem množství</t>
  </si>
  <si>
    <t>132201102</t>
  </si>
  <si>
    <t>Hloubení zapažených i nezapažených rýh šířky do 600 mm s urovnáním dna do předepsaného profilu a spádu v hornině tř. 3 přes 100 m3</t>
  </si>
  <si>
    <t>-1823205213</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</si>
  <si>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</si>
  <si>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"Š12-stáv. vpust"12,10*1,50*((1,15+1,44)/2)</t>
  </si>
  <si>
    <t>"Š12-budova 1 (SO1)"3,40*0,60*((1,15+1,05)/2)</t>
  </si>
  <si>
    <t>"Š14-budova 1 p.č.783"4,80*0,60*((1,59+1,39)/2)</t>
  </si>
  <si>
    <t>"Š6-přípojka budova p.č.781/3"7,00*0,60*((1,57+1,70)/2)</t>
  </si>
  <si>
    <t>"Svod budova p.č.785 (u Š9)"2,50*0,60*2,70</t>
  </si>
  <si>
    <t>"Svod objekt SO1 (u Š12)"3,00*0,60*1,10</t>
  </si>
  <si>
    <t>"Svod budova p.č.783 (u Š14)"4,00*0,60*1,40</t>
  </si>
  <si>
    <t>"Svod budova p.č.782 (u Š16)"4,00*0,60*3,40</t>
  </si>
  <si>
    <t>"Svod budova p.č.783 (u Š15)"2,50*0,60*2,10</t>
  </si>
  <si>
    <t>"Svod budova p.č.783 (u Š15)"2,00*0,60*1,60</t>
  </si>
  <si>
    <t>"Svod budova p.č.784 (Š9-Š10)"7,00*0,60*3,40</t>
  </si>
  <si>
    <t>"WC suterén p.č.784 (Š9-Š10)"13,00*0,60*3,20</t>
  </si>
  <si>
    <t>"Svod budova p.č.785 (u Š8)"7,00*0,60*1,70</t>
  </si>
  <si>
    <t>"Svod tělocvična (u Š8)"3,00*0,60*1,90</t>
  </si>
  <si>
    <t>"Svod tělocvična (u Š7)"2,00*0,60*2,00</t>
  </si>
  <si>
    <t>"Svod budova p.č.781/3 (u Š6)"8,00*0,60*2,20</t>
  </si>
  <si>
    <t>"Svod tělocvična-Š5)"2,00*0,60*1,20</t>
  </si>
  <si>
    <t>132201109</t>
  </si>
  <si>
    <t>Hloubení zapažených i nezapažených rýh šířky do 600 mm s urovnáním dna do předepsaného profilu a spádu v hornině tř. 3 Příplatek k cenám za lepivost horniny tř. 3</t>
  </si>
  <si>
    <t>2091886770</t>
  </si>
  <si>
    <t>132201203</t>
  </si>
  <si>
    <t>Hloubení zapažených i nezapažených rýh šířky přes 600 do 2 000 mm s urovnáním dna do předepsaného profilu a spádu v hornině tř. 3 přes 1 000 do 5 000 m3</t>
  </si>
  <si>
    <t>1419138408</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</si>
  <si>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</si>
  <si>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"Š18-Š16"17,90*2,00*((3,85+3,06)/2) "P</t>
  </si>
  <si>
    <t>"Š16-Š15"31,20*2,00*((3,06+2,81)/2) "P</t>
  </si>
  <si>
    <t>"Š15-Š14"30,70*2,00*((2,81+1,59)/2) "P</t>
  </si>
  <si>
    <t>"Š14-Š13"13,40*1,50*((1,59+1,17)/2)</t>
  </si>
  <si>
    <t>"Š13-Š12"15,50*1,50*((1,17+1,15)/2)</t>
  </si>
  <si>
    <t>"Š10-přípojka budova p.č.784"6,50*2,00*((3,85+4,09)/2) "P</t>
  </si>
  <si>
    <t>"Š9-přípojka budova p.č.785"13,00*2,00*((2,82+2,50)/2) "P</t>
  </si>
  <si>
    <t>"Š16-Š17"21,60*2,00*((3,06+3,96)/2) "P</t>
  </si>
  <si>
    <t>"Š17-SO2"25,20*2,00*((3,96+3,19)/2) "P</t>
  </si>
  <si>
    <t>"Š15-přípojka budova p.č.782"9,00*1,50*((2,81+1,52)/2) "P</t>
  </si>
  <si>
    <t>"Š11-přípojka dešť.svod"6,60*1,50*((4,43+4,81)/2) "P</t>
  </si>
  <si>
    <t>"Š7-přípojka budova p.č.781/3"7,00*1,50*((2,14+2,35)/2)</t>
  </si>
  <si>
    <t>"SŠ3-Š18"12,60*2,00*((3,25+3,85)/2) "P</t>
  </si>
  <si>
    <t>"Š18-Š11"42,80*2,00*((3,85+4,39)/2) "P</t>
  </si>
  <si>
    <t>"Š11-Š10"14,20*2,00*((4,39+3,85)/2) "P</t>
  </si>
  <si>
    <t>"Š10-Š9"39,20*2,00*((3,85+2,82)/2) "P</t>
  </si>
  <si>
    <t>"Š9-Š8"39,80*1,50*((2,82+1,74)/2) "P</t>
  </si>
  <si>
    <t>"Š8-Š7"35,20*1,50*((1,74+2,14)/2)</t>
  </si>
  <si>
    <t>"Š7-Š6"31,60*1,50*((2,14+1,57)/2)</t>
  </si>
  <si>
    <t>"SŠ1-Š4"36,80*1,50*((2,69+2,06)/2) "P</t>
  </si>
  <si>
    <t>"Š4-Š3"11,60*1,50*((2,06+1,34)/2)</t>
  </si>
  <si>
    <t>"Š3-Š2"5,60*1,00*((1,34+1,26)/2)</t>
  </si>
  <si>
    <t>"Š2-Š1"9,40*1,00*((1,26+1,14)/2)</t>
  </si>
  <si>
    <t>"Š2-přípojka budova p.č.781/3"7,50*1,00*((1,14+0,98)/2)</t>
  </si>
  <si>
    <t>"Š3-obj.SO4"2,00*1,00*((1,34+1,45)/2)</t>
  </si>
  <si>
    <t>"Š4-Š5"24,90*1,00*((2,06+1,20)/2)</t>
  </si>
  <si>
    <t>"Š5-SŠ2"5,00*1,00*((1,20+1,15)/2)</t>
  </si>
  <si>
    <t>"SŠ4-SO3"15,40*1,00*((1,85+1,46)/2)</t>
  </si>
  <si>
    <t>132201209</t>
  </si>
  <si>
    <t>Hloubení zapažených i nezapažených rýh šířky přes 600 do 2 000 mm s urovnáním dna do předepsaného profilu a spádu v hornině tř. 3 Příplatek k cenám za lepivost horniny tř. 3</t>
  </si>
  <si>
    <t>1510377293</t>
  </si>
  <si>
    <t>162301101</t>
  </si>
  <si>
    <t>Vodorovné přemístění výkopku nebo sypaniny po suchu na obvyklém dopravním prostředku, bez naložení výkopku, avšak se složením bez rozhrnutí z horniny tř. 1 až 4 na vzdálenost přes 50 do 500 m</t>
  </si>
  <si>
    <t>36137703</t>
  </si>
  <si>
    <t>"deponie uvnitř areálu"-95,25+123,726+2456,75</t>
  </si>
  <si>
    <t>2485,226*0,1 'Přepočtené koeficientem množství</t>
  </si>
  <si>
    <t>162301101.1</t>
  </si>
  <si>
    <t>-1595325262</t>
  </si>
  <si>
    <t>Poznámka k položce:
do násypů</t>
  </si>
  <si>
    <t>"uvnitř areálu a vně při překopech"-95,25+123,726+2456,75</t>
  </si>
  <si>
    <t>-1953188200</t>
  </si>
  <si>
    <t>1857311712</t>
  </si>
  <si>
    <t>95,25*11 'Přepočtené koeficientem množství</t>
  </si>
  <si>
    <t>167101101</t>
  </si>
  <si>
    <t>Nakládání, skládání a překládání neulehlého výkopku nebo sypaniny nakládání, množství do 100 m3, z hornin tř. 1 až 4</t>
  </si>
  <si>
    <t>-415666484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</si>
  <si>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</si>
  <si>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"komunikace v areálu"10,00*1,50*1,50</t>
  </si>
  <si>
    <t>"komunikace ul.Míru"4,00*1,00*1,50</t>
  </si>
  <si>
    <t>"Komunikace ul.Přímá"6,00*2,00*2,50</t>
  </si>
  <si>
    <t>Mezisoučet</t>
  </si>
  <si>
    <t>"chodník ul.Míru"2,00*1,00*1,50</t>
  </si>
  <si>
    <t>"chodník ul.Přímá"6,00*1,50*1,50</t>
  </si>
  <si>
    <t>"chodníky v areálu"9*1,00*1,50*1,50</t>
  </si>
  <si>
    <t>167101102</t>
  </si>
  <si>
    <t>Nakládání, skládání a překládání neulehlého výkopku nebo sypaniny nakládání, množství přes 100 m3, z hornin tř. 1 až 4</t>
  </si>
  <si>
    <t>1008420059</t>
  </si>
  <si>
    <t>-125553085</t>
  </si>
  <si>
    <t>95,25+248,523</t>
  </si>
  <si>
    <t>-1451163223</t>
  </si>
  <si>
    <t>95,25*1,6 'Přepočtené koeficientem množství</t>
  </si>
  <si>
    <t>174101101</t>
  </si>
  <si>
    <t>Zásyp sypaninou z jakékoliv horniny s uložením výkopku ve vrstvách se zhutněním jam, šachet, rýh nebo kolem objektů v těchto vykopávkách</t>
  </si>
  <si>
    <t>-44108215</t>
  </si>
  <si>
    <t>"těžba"123,726+2456,75</t>
  </si>
  <si>
    <t>"obsypy"-291,50</t>
  </si>
  <si>
    <t>recyklát betonový</t>
  </si>
  <si>
    <t>641945399</t>
  </si>
  <si>
    <t>95,25*2 'Přepočtené koeficientem množství</t>
  </si>
  <si>
    <t>-1606282597</t>
  </si>
  <si>
    <t>"DN125-DN160"(50,00+65,00)*0,80*0,40</t>
  </si>
  <si>
    <t>"DN200-DN250"(305,00+236,00+25,00)*1,00*0,45</t>
  </si>
  <si>
    <t>58337331</t>
  </si>
  <si>
    <t>štěrkopísek</t>
  </si>
  <si>
    <t>-1438379874</t>
  </si>
  <si>
    <t>291,5*2 'Přepočtené koeficientem množství</t>
  </si>
  <si>
    <t>181111111</t>
  </si>
  <si>
    <t>Plošná úprava terénu v zemině tř. 1 až 4 s urovnáním povrchu bez doplnění ornice souvislé plochy do 500 m2 při nerovnostech terénu přes 50 do 100 mm v rovině nebo na svahu do 1:5</t>
  </si>
  <si>
    <t>1223034288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</si>
  <si>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</si>
  <si>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291,5*2,00</t>
  </si>
  <si>
    <t>181301101</t>
  </si>
  <si>
    <t>Rozprostření a urovnání ornice v rovině nebo ve svahu sklonu do 1:5 při souvislé ploše do 500 m2, tl. vrstvy do 100 mm</t>
  </si>
  <si>
    <t>398689318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</si>
  <si>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</si>
  <si>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10364101</t>
  </si>
  <si>
    <t>zemina pro terénní úpravy - ornice</t>
  </si>
  <si>
    <t>-53444661</t>
  </si>
  <si>
    <t>583,00*0,05*1,5</t>
  </si>
  <si>
    <t>181411131</t>
  </si>
  <si>
    <t>Založení trávníku na půdě předem připravené plochy do 1000 m2 výsevem včetně utažení parkového v rovině nebo na svahu do 1:5</t>
  </si>
  <si>
    <t>-1045295218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</si>
  <si>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</si>
  <si>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00572420</t>
  </si>
  <si>
    <t>osivo směs travní parková okrasná</t>
  </si>
  <si>
    <t>1331710524</t>
  </si>
  <si>
    <t>583*0,015 'Přepočtené koeficientem množství</t>
  </si>
  <si>
    <t>185811211</t>
  </si>
  <si>
    <t>Vyhrabání trávníku souvislé plochy do 1000 m2 v rovině nebo na svahu do 1:5</t>
  </si>
  <si>
    <t>888176377</t>
  </si>
  <si>
    <t xml:space="preserve">Poznámka k souboru cen:
1. V cenách jsou započteny i náklady spojené s uložením shrabu na hromady, naložením na dopravní prostředek, odvozem do 20 km. 2. V cenách nejsou započteny náklady na uložení shrabu na skládku. 3. Ceny jsou určeny pouze pro jarní vyhrabání. 4. V cenách o sklonu svahu přes 1:1 jsou uvažovány podmínky pro svahy běžně schůdné; bez použití lezeckých technik. V případě použití lezeckých technik se tyto náklady oceňují individuálně. </t>
  </si>
  <si>
    <t>291,5*3,00</t>
  </si>
  <si>
    <t>358315114</t>
  </si>
  <si>
    <t>Bourání šachty, stoky kompletní nebo vybourání otvorů průřezové plochy do 4 m2 ve stokách ze zdiva z prostého betonu</t>
  </si>
  <si>
    <t>71947998</t>
  </si>
  <si>
    <t>5*(PI*2,00*(0,64*0,64-0,5*0,5))</t>
  </si>
  <si>
    <t>9*0,2</t>
  </si>
  <si>
    <t>Komunikace pozemní</t>
  </si>
  <si>
    <t>566901131</t>
  </si>
  <si>
    <t>Vyspravení podkladu po překopech inženýrských sítí plochy do 15 m2 s rozprostřením a zhutněním štěrkodrtí tl. 100 mm</t>
  </si>
  <si>
    <t>2018976759</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</si>
  <si>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</si>
  <si>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"Komunikace ul.Přímá"6,00*2,00</t>
  </si>
  <si>
    <t>566901132</t>
  </si>
  <si>
    <t>Vyspravení podkladu po překopech inženýrských sítí plochy do 15 m2 s rozprostřením a zhutněním štěrkodrtí tl. 150 mm</t>
  </si>
  <si>
    <t>-1912737106</t>
  </si>
  <si>
    <t>"chodník ul.Přímá"6,00*1,50</t>
  </si>
  <si>
    <t>566901143</t>
  </si>
  <si>
    <t>Vyspravení podkladu po překopech inženýrských sítí plochy do 15 m2 s rozprostřením a zhutněním kamenivem hrubým drceným tl. 200 mm</t>
  </si>
  <si>
    <t>34305803</t>
  </si>
  <si>
    <t>566901161</t>
  </si>
  <si>
    <t>Vyspravení podkladu po překopech inženýrských sítí plochy do 15 m2 s rozprostřením a zhutněním obalovaným kamenivem ACP (OK) tl. 100 mm</t>
  </si>
  <si>
    <t>-2129940112</t>
  </si>
  <si>
    <t>566901171</t>
  </si>
  <si>
    <t>Vyspravení podkladu po překopech inženýrských sítí plochy do 15 m2 s rozprostřením a zhutněním směsí zpevněnou cementem SC C 20/25 (PB I) tl. 100 mm</t>
  </si>
  <si>
    <t>273370616</t>
  </si>
  <si>
    <t>566901172</t>
  </si>
  <si>
    <t>Vyspravení podkladu po překopech inženýrských sítí plochy do 15 m2 s rozprostřením a zhutněním směsí zpevněnou cementem SC C 20/25 (PB I) tl. 150 mm</t>
  </si>
  <si>
    <t>-132231086</t>
  </si>
  <si>
    <t>572340111</t>
  </si>
  <si>
    <t>Vyspravení krytu komunikací po překopech inženýrských sítí plochy do 15 m2 asfaltovým betonem ACO (AB), po zhutnění tl. přes 30 do 50 mm</t>
  </si>
  <si>
    <t>937958086</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</si>
  <si>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</si>
  <si>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572350111</t>
  </si>
  <si>
    <t>Vyspravení krytu komunikací po překopech inženýrských sítí plochy do 15 m2 litým asfaltem MA (LA), po zhutnění tl. přes 20 do 40 mm</t>
  </si>
  <si>
    <t>-1382098573</t>
  </si>
  <si>
    <t>573231112</t>
  </si>
  <si>
    <t>Postřik spojovací PS bez posypu kamenivem ze silniční emulze, v množství 0,80 kg/m2</t>
  </si>
  <si>
    <t>-932566035</t>
  </si>
  <si>
    <t>596211120</t>
  </si>
  <si>
    <t>Kladení dlažby z betonových zámkových dlaždic komunikací pro pěší s ložem z kameniva těženého nebo drceného tl. do 40 mm, s vyplněním spár s dvojitým hutněním, vibrováním a se smetením přebytečného materiálu na krajnici tl. 60 mm skupiny B, pro plochy do 50 m2</t>
  </si>
  <si>
    <t>-364975109</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</si>
  <si>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</si>
  <si>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59245018</t>
  </si>
  <si>
    <t>dlažba skladebná betonová 20x10x6 cm přírodní - doplnění</t>
  </si>
  <si>
    <t>-1667236340</t>
  </si>
  <si>
    <t>599142111</t>
  </si>
  <si>
    <t>Úprava zálivky dilatačních nebo pracovních spár v cementobetonovém krytu, hloubky do 40 mm, šířky přes 20 do 40 mm</t>
  </si>
  <si>
    <t>-1228862771</t>
  </si>
  <si>
    <t xml:space="preserve">Poznámka k souboru cen:
1. Ceny lze použít i pro spáry v cementobetonovém krytu pro pěší. 2. V cenách jsou započteny i náklady na odstranění zvětralé asfaltové zálivky, na vyčištění spár, zalití spár asfaltovou zálivkou, nátěr asfaltovým lakem a posyp drtí. </t>
  </si>
  <si>
    <t>-275326137</t>
  </si>
  <si>
    <t>Poznámka k položce:
doplnění okapových chodníků při napojení objektů a lapačů splavenin</t>
  </si>
  <si>
    <t>11*0,25</t>
  </si>
  <si>
    <t>871275211</t>
  </si>
  <si>
    <t>Kanalizační potrubí z tvrdého PVC v otevřeném výkopu ve sklonu do 20 %, hladkého plnostěnného jednovrstvého, tuhost třídy SN 4 DN 125</t>
  </si>
  <si>
    <t>713561121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</si>
  <si>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</si>
  <si>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871315211</t>
  </si>
  <si>
    <t>Kanalizační potrubí z tvrdého PVC v otevřeném výkopu ve sklonu do 20 %, hladkého plnostěnného jednovrstvého, tuhost třídy SN 4 DN 160</t>
  </si>
  <si>
    <t>-841226270</t>
  </si>
  <si>
    <t>871355211</t>
  </si>
  <si>
    <t>Kanalizační potrubí z tvrdého PVC v otevřeném výkopu ve sklonu do 20 %, hladkého plnostěnného jednovrstvého, tuhost třídy SN 4 DN 200</t>
  </si>
  <si>
    <t>1391770776</t>
  </si>
  <si>
    <t>871365211</t>
  </si>
  <si>
    <t>Kanalizační potrubí z tvrdého PVC v otevřeném výkopu ve sklonu do 20 %, hladkého plnostěnného jednovrstvého, tuhost třídy SN 4 DN 250</t>
  </si>
  <si>
    <t>871365221</t>
  </si>
  <si>
    <t>Kanalizační potrubí z tvrdého PVC v otevřeném výkopu ve sklonu do 20 %, hladkého plnostěnného jednovrstvého, tuhost třídy SN 8 DN 250</t>
  </si>
  <si>
    <t>-937710198</t>
  </si>
  <si>
    <t>8713652-R</t>
  </si>
  <si>
    <t>Napojení potrubí do stávající revizní šachty v komunikaci v areálu školy</t>
  </si>
  <si>
    <t>-1457796502</t>
  </si>
  <si>
    <t>8713653-R</t>
  </si>
  <si>
    <t>Napojení potrubí do stávající revizní šachty u objektu v areálu školy</t>
  </si>
  <si>
    <t>-1360959380</t>
  </si>
  <si>
    <t>8713654-R</t>
  </si>
  <si>
    <t>Napojení nového potrubí na stávající vývody z objektů DN125 - DN200</t>
  </si>
  <si>
    <t>1431690495</t>
  </si>
  <si>
    <t>8713655-R</t>
  </si>
  <si>
    <t>Napojení nové kanalizace na stávající vpust</t>
  </si>
  <si>
    <t>-1281135498</t>
  </si>
  <si>
    <t>8713656-R</t>
  </si>
  <si>
    <t>Napojení nové kanalizace na stávající vpust (šachta) s úpravou dna</t>
  </si>
  <si>
    <t>489248955</t>
  </si>
  <si>
    <t>Poznámka k položce:
Dle archiví dokumentace je hloubka šachty 2,80 m.
- vyčištění šachty 
- dobetonování dna šachty betonem C30/37  - 0,75 m3
V reralizaci nutno prověřit a upravit šachtu po odkrytí</t>
  </si>
  <si>
    <t>8713657-R</t>
  </si>
  <si>
    <t>Zaslepení kameninového potrubí do DN250</t>
  </si>
  <si>
    <t>-1309959714</t>
  </si>
  <si>
    <t>-992172622</t>
  </si>
  <si>
    <t>877270310</t>
  </si>
  <si>
    <t>Montáž tvarovek na kanalizačním plastovém potrubí z polypropylenu PP hladkého plnostěnného kolen DN 125</t>
  </si>
  <si>
    <t>-1711874049</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</si>
  <si>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</si>
  <si>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28617181</t>
  </si>
  <si>
    <t>koleno kanalizační PP SN 16 45 ° DN 125</t>
  </si>
  <si>
    <t>725729312</t>
  </si>
  <si>
    <t>28617161</t>
  </si>
  <si>
    <t>koleno kanalizační PP SN 16 15 ° DN 125</t>
  </si>
  <si>
    <t>-1601209113</t>
  </si>
  <si>
    <t>877310310</t>
  </si>
  <si>
    <t>Montáž tvarovek na kanalizačním plastovém potrubí z polypropylenu PP hladkého plnostěnného kolen DN 150</t>
  </si>
  <si>
    <t>-1275698512</t>
  </si>
  <si>
    <t>28617182</t>
  </si>
  <si>
    <t>koleno kanalizační PP SN 16 45 ° DN 150</t>
  </si>
  <si>
    <t>-1997465133</t>
  </si>
  <si>
    <t>28617162</t>
  </si>
  <si>
    <t>koleno kanalizační PP SN 16 15 ° DN 150</t>
  </si>
  <si>
    <t>469700983</t>
  </si>
  <si>
    <t>877310320</t>
  </si>
  <si>
    <t>Montáž tvarovek na kanalizačním plastovém potrubí z polypropylenu PP hladkého plnostěnného odboček DN 150</t>
  </si>
  <si>
    <t>-716152572</t>
  </si>
  <si>
    <t>28617205</t>
  </si>
  <si>
    <t>odbočka kanalizační PP SN 16 45° DN 150/DN150</t>
  </si>
  <si>
    <t>172404902</t>
  </si>
  <si>
    <t>877310330</t>
  </si>
  <si>
    <t>Montáž tvarovek na kanalizačním plastovém potrubí z polypropylenu PP hladkého plnostěnného spojek nebo redukcí DN 150</t>
  </si>
  <si>
    <t>1706999201</t>
  </si>
  <si>
    <t>28617244</t>
  </si>
  <si>
    <t>redukce kanalizační PP DN 150/DN125</t>
  </si>
  <si>
    <t>622672248</t>
  </si>
  <si>
    <t>28611982</t>
  </si>
  <si>
    <t>spojka dvouhrdlá kanalizace plastové PP KG DN 160</t>
  </si>
  <si>
    <t>1124395856</t>
  </si>
  <si>
    <t>877350310</t>
  </si>
  <si>
    <t>Montáž tvarovek na kanalizačním plastovém potrubí z polypropylenu PP hladkého plnostěnného kolen DN 200</t>
  </si>
  <si>
    <t>2061309395</t>
  </si>
  <si>
    <t>28617183</t>
  </si>
  <si>
    <t>koleno kanalizační PP SN 16 45 ° DN 200</t>
  </si>
  <si>
    <t>1140955119</t>
  </si>
  <si>
    <t>28617163</t>
  </si>
  <si>
    <t>koleno kanalizační PP SN 16 15 ° DN 200</t>
  </si>
  <si>
    <t>-1469076803</t>
  </si>
  <si>
    <t>877350320</t>
  </si>
  <si>
    <t>Montáž tvarovek na kanalizačním plastovém potrubí z polypropylenu PP hladkého plnostěnného odboček DN 200</t>
  </si>
  <si>
    <t>-2016381002</t>
  </si>
  <si>
    <t>28617208</t>
  </si>
  <si>
    <t>odbočka kanalizační PP SN 16 45° DN 200/DN200</t>
  </si>
  <si>
    <t>28617207</t>
  </si>
  <si>
    <t>odbočka kanalizační PP SN 16 45° DN 200/DN150</t>
  </si>
  <si>
    <t>-1257720617</t>
  </si>
  <si>
    <t>877350330</t>
  </si>
  <si>
    <t>Montáž tvarovek na kanalizačním plastovém potrubí z polypropylenu PP hladkého plnostěnného spojek nebo redukcí DN 200</t>
  </si>
  <si>
    <t>-1172805898</t>
  </si>
  <si>
    <t>28617245</t>
  </si>
  <si>
    <t>redukce kanalizační PP DN 200/DN150</t>
  </si>
  <si>
    <t>-1677547875</t>
  </si>
  <si>
    <t>28611984</t>
  </si>
  <si>
    <t>spojka dvouhrdlá kanalizace plastové PP KG DN 200</t>
  </si>
  <si>
    <t>254290404</t>
  </si>
  <si>
    <t>877360320</t>
  </si>
  <si>
    <t>Montáž tvarovek na kanalizačním plastovém potrubí z polypropylenu PP hladkého plnostěnného odboček DN 250</t>
  </si>
  <si>
    <t>655910122</t>
  </si>
  <si>
    <t>28617210</t>
  </si>
  <si>
    <t>odbočka kanalizační PP SN 16 45° DN 250/DN150</t>
  </si>
  <si>
    <t>773751262</t>
  </si>
  <si>
    <t>894411121</t>
  </si>
  <si>
    <t>Zřízení šachet kanalizačních z betonových dílců výšky vstupu do 1,50 m s obložením dna betonem tř. C 25/30, na potrubí DN přes 200 do 300</t>
  </si>
  <si>
    <t>1197138244</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</si>
  <si>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</si>
  <si>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59224162</t>
  </si>
  <si>
    <t>skruž kanalizační s ocelovými stupadly 100 x 100 x 12 cm</t>
  </si>
  <si>
    <t>-552498380</t>
  </si>
  <si>
    <t>1+3+2+2+1+3+2+3+3+1+1</t>
  </si>
  <si>
    <t>59224160</t>
  </si>
  <si>
    <t>skruž kanalizační s ocelovými stupadly 100 x 25 x 12 cm</t>
  </si>
  <si>
    <t>638448324</t>
  </si>
  <si>
    <t>1+1+1+1+1+1+1+1</t>
  </si>
  <si>
    <t>59224161</t>
  </si>
  <si>
    <t>skruž kanalizační s ocelovými stupadly 100 x 50 x 12 cm</t>
  </si>
  <si>
    <t>729731243</t>
  </si>
  <si>
    <t>1+1+1+1+1+1+1+1+1+1</t>
  </si>
  <si>
    <t>59224168</t>
  </si>
  <si>
    <t>skruž betonová přechodová 62,5/100x60x12 cm, stupadla poplastovaná kapsová</t>
  </si>
  <si>
    <t>2137428883</t>
  </si>
  <si>
    <t>59224013</t>
  </si>
  <si>
    <t>prstenec betonový vyrovnávací ke krytu šachty 62,5x10x10 cm</t>
  </si>
  <si>
    <t>484796174</t>
  </si>
  <si>
    <t>59224010</t>
  </si>
  <si>
    <t>prstenec betonový vyrovnávací ke krytu šachty 62,5x4x10 cm</t>
  </si>
  <si>
    <t>-1442056113</t>
  </si>
  <si>
    <t>59224011</t>
  </si>
  <si>
    <t>prstenec betonový vyrovnávací ke krytu šachty 62,5x6x10 cm</t>
  </si>
  <si>
    <t>2076597632</t>
  </si>
  <si>
    <t>899102112</t>
  </si>
  <si>
    <t>Osazení poklopů litinových a ocelových včetně rámů pro třídu zatížení A15, A50</t>
  </si>
  <si>
    <t>145162435</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</si>
  <si>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</si>
  <si>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28661932</t>
  </si>
  <si>
    <t>poklop šachtový litinový dno DN 600 pro třídu zatížení A15</t>
  </si>
  <si>
    <t>-1156735215</t>
  </si>
  <si>
    <t>899102211</t>
  </si>
  <si>
    <t>Demontáž poklopů litinových a ocelových včetně rámů, hmotnosti jednotlivě přes 50 do 100 Kg</t>
  </si>
  <si>
    <t>1553792185</t>
  </si>
  <si>
    <t>899231111</t>
  </si>
  <si>
    <t>Výšková úprava uličního vstupu nebo vpusti do 200 mm zvýšením mříže</t>
  </si>
  <si>
    <t>2007849443</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</si>
  <si>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</si>
  <si>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899331111</t>
  </si>
  <si>
    <t>Výšková úprava uličního vstupu nebo vpusti do 200 mm zvýšením poklopu</t>
  </si>
  <si>
    <t>-1107429570</t>
  </si>
  <si>
    <t>899623161</t>
  </si>
  <si>
    <t>Obetonování potrubí nebo zdiva stok betonem prostým v otevřeném výkopu, beton tř. C 20/25</t>
  </si>
  <si>
    <t>-627901000</t>
  </si>
  <si>
    <t xml:space="preserve">Poznámka k souboru cen:
1. Obetonování zdiva stok ve štole se oceňuje cenami souboru cen 359 31-02 Výplň za rubem cihelného zdiva stok části A 03 tohoto katalogu. </t>
  </si>
  <si>
    <t>5*0,25</t>
  </si>
  <si>
    <t>Ostatní konstrukce a práce, bourání</t>
  </si>
  <si>
    <t>916131213</t>
  </si>
  <si>
    <t>Osazení silničního obrubníku betonového se zřízením lože, s vyplněním a zatřením spár cementovou maltou stojatého s boční opěrou z betonu prostého, do lože z betonu prostého</t>
  </si>
  <si>
    <t>854550929</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</si>
  <si>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</si>
  <si>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59217031</t>
  </si>
  <si>
    <t>obrubník betonový silniční 100 x 15 x 25 cm</t>
  </si>
  <si>
    <t>1833655</t>
  </si>
  <si>
    <t>916331112</t>
  </si>
  <si>
    <t>Osazení zahradního obrubníku betonového s ložem tl. od 50 do 100 mm z betonu prostého tř. C 12/15 s boční opěrou z betonu prostého tř. C 12/15</t>
  </si>
  <si>
    <t>-2067736767</t>
  </si>
  <si>
    <t xml:space="preserve">Poznámka k souboru cen: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</si>
  <si>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59217001</t>
  </si>
  <si>
    <t>obrubník betonový zahradní 100 x 5 x 25 cm</t>
  </si>
  <si>
    <t>524631023</t>
  </si>
  <si>
    <t>916991121</t>
  </si>
  <si>
    <t>Lože pod obrubníky, krajníky nebo obruby z dlažebních kostek z betonu prostého tř. C 16/20</t>
  </si>
  <si>
    <t>-1587210042</t>
  </si>
  <si>
    <t>(54,00+8,00)*0,30*0,10</t>
  </si>
  <si>
    <t>919735113</t>
  </si>
  <si>
    <t>Řezání stávajícího živičného krytu nebo podkladu hloubky přes 100 do 150 mm</t>
  </si>
  <si>
    <t>-910579631</t>
  </si>
  <si>
    <t xml:space="preserve">Poznámka k souboru cen:
1. V cenách jsou započteny i náklady na spotřebu vody. </t>
  </si>
  <si>
    <t>919735123</t>
  </si>
  <si>
    <t>Řezání stávajícího betonového krytu nebo podkladu hloubky přes 100 do 150 mm</t>
  </si>
  <si>
    <t>-50192219</t>
  </si>
  <si>
    <t>9*2*3,00</t>
  </si>
  <si>
    <t>961044111</t>
  </si>
  <si>
    <t>Bourání základů z betonu prostého</t>
  </si>
  <si>
    <t>1040828645</t>
  </si>
  <si>
    <t>10*0,40*0,40*1,00</t>
  </si>
  <si>
    <t>969021131</t>
  </si>
  <si>
    <t>Vybourání kanalizačního potrubí DN do 300 mm</t>
  </si>
  <si>
    <t>797509695</t>
  </si>
  <si>
    <t>979051121</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</si>
  <si>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</si>
  <si>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-915632296</t>
  </si>
  <si>
    <t xml:space="preserve">Poznámka k souboru cen:
1. Ceny jsou určeny pouze pro případy havárií, přeložek nebo běžných oprav inženýrských sítí. 2. Ceny 05-1111 a 05-1112 jsou určeny jen pro očištění vybouraných dlaždic, desek nebo tvarovek uložených do lože ze sypkého materiálu bez pojiva. 3. Ceny nelze použít v rámci výstavby nových inženýrských sítí. 4. Přemístění vybouraných obrubníků, krajníků, desek nebo dílců na vzdálenost přes 10 m se oceňuje cenami souboru cen 997 22-1 Vodorovná doprava vybouraných hmot. </t>
  </si>
  <si>
    <t>997221551</t>
  </si>
  <si>
    <t>Vodorovná doprava suti bez naložení, ale se složením a s hrubým urovnáním ze sypkých materiálů, na vzdálenost do 1 km</t>
  </si>
  <si>
    <t>764293481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</si>
  <si>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</si>
  <si>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</si>
  <si>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</si>
  <si>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57832391</t>
  </si>
  <si>
    <t>23,64*20 'Přepočtené koeficientem množství</t>
  </si>
  <si>
    <t>997221561</t>
  </si>
  <si>
    <t>Vodorovná doprava suti bez naložení, ale se složením a s hrubým urovnáním z kusových materiálů, na vzdálenost do 1 km</t>
  </si>
  <si>
    <t>1292043546</t>
  </si>
  <si>
    <t>997221569</t>
  </si>
  <si>
    <t>1823490833</t>
  </si>
  <si>
    <t>56,695*20 'Přepočtené koeficientem množství</t>
  </si>
  <si>
    <t>997221611</t>
  </si>
  <si>
    <t>Nakládání na dopravní prostředky pro vodorovnou dopravu suti</t>
  </si>
  <si>
    <t>-375505818</t>
  </si>
  <si>
    <t xml:space="preserve">Poznámka k souboru cen:
1. Ceny lze použít i pro překládání při lomené dopravě. 2. Ceny nelze použít při dopravě po železnici, po vodě nebo neobvyklými dopravními prostředky. </t>
  </si>
  <si>
    <t>997221612</t>
  </si>
  <si>
    <t>Nakládání na dopravní prostředky pro vodorovnou dopravu vybouraných hmot</t>
  </si>
  <si>
    <t>-1314971575</t>
  </si>
  <si>
    <t>-821759243</t>
  </si>
  <si>
    <t>1952127663</t>
  </si>
  <si>
    <t>94620004</t>
  </si>
  <si>
    <t>poplatek za uložení stavebního odpadu z asfaltových směsí bez obsahu dehtu zatříděného kódem 170 302</t>
  </si>
  <si>
    <t>-1490965668</t>
  </si>
  <si>
    <t>-807321462</t>
  </si>
  <si>
    <t>998276101</t>
  </si>
  <si>
    <t>Přesun hmot pro trubní vedení hloubené z trub z plastických hmot nebo sklolaminátových pro vodovody nebo kanalizace v otevřeném výkopu dopravní vzdálenost do 15 m</t>
  </si>
  <si>
    <t>2013145317</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</si>
  <si>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</si>
  <si>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721.1</t>
  </si>
  <si>
    <t>Instalace přečerpávacího zařízení odpadní vody v budově 3 (SO3) včeně úpravy a vyvedení stáv kanalizace z objektu</t>
  </si>
  <si>
    <t>244106194</t>
  </si>
  <si>
    <t>Poznámka k položce:
Cena položky obshuje:
- D+M přečerpávacího zařízení odpadní vody
- napojení na stávající rozvod elektroinstalace
- napojení na stávající rozvody kanalizace v suterénu
- vyvedení potrubí z objektu do nové kanalizace (3 m do DN100)
Poznámka:
Tato položka bude realizována v případě, že se nebude stávající vývod z objektu nacházet v potřebné hloubce</t>
  </si>
  <si>
    <t>Napojení dešťových svodů do nově osazených lapačů splavenin</t>
  </si>
  <si>
    <t>1063367609</t>
  </si>
  <si>
    <t>VRN1</t>
  </si>
  <si>
    <t>Průzkumné, geodetické a projektové práce</t>
  </si>
  <si>
    <t>012103000</t>
  </si>
  <si>
    <t>Geodetické práce před výstavbou</t>
  </si>
  <si>
    <t>-22107630</t>
  </si>
  <si>
    <t>Poznámka k položce:
zajištění vytyčení inženýrských sítí</t>
  </si>
  <si>
    <t>012203000</t>
  </si>
  <si>
    <t>Geodetické práce při provádění stavby</t>
  </si>
  <si>
    <t>-424349905</t>
  </si>
  <si>
    <t>Poznámka k položce:
výškopisné případně polopisné vytyčení tras kanalizace</t>
  </si>
  <si>
    <t>012303000</t>
  </si>
  <si>
    <t>Geodetické práce po výstavbě</t>
  </si>
  <si>
    <t>877343436</t>
  </si>
  <si>
    <t>Poznámka k položce:
geodetické zaměření skutečného provedení stavby včetně mapování</t>
  </si>
  <si>
    <t>VRN3</t>
  </si>
  <si>
    <t>Zařízení staveniště</t>
  </si>
  <si>
    <t>032103000</t>
  </si>
  <si>
    <t>Náklady na stavební buňky, mobilní WC (TOI)</t>
  </si>
  <si>
    <t>-2068817271</t>
  </si>
  <si>
    <t>032503000</t>
  </si>
  <si>
    <t>Skládky na staveništi</t>
  </si>
  <si>
    <t>1071726174</t>
  </si>
  <si>
    <t>Poznámka k položce:
- meziskládka zeminy
- skládky materiálu</t>
  </si>
  <si>
    <t>039203000</t>
  </si>
  <si>
    <t>Úprava terénu po zrušení zařízení staveniště</t>
  </si>
  <si>
    <t>675132588</t>
  </si>
  <si>
    <t>VRN4</t>
  </si>
  <si>
    <t>Inženýrská činnost</t>
  </si>
  <si>
    <t>049103000</t>
  </si>
  <si>
    <t>Náklady vzniklé v souvislosti s realizací stavby</t>
  </si>
  <si>
    <t>…</t>
  </si>
  <si>
    <t>-1713783626</t>
  </si>
  <si>
    <t>Poznámka k položce:
zajištění zvláštního úžívání komunikací včetně poplatků</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</si>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</sst>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85">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8"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6"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6"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2"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0" fontId="19"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1"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4" fontId="30" fillId="0" borderId="2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24" xfId="0" applyNumberFormat="1" applyFont="1" applyBorder="1" applyAlignment="1" applyProtection="1">
      <alignment vertical="center"/>
      <protection/>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9"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4" fillId="0" borderId="0" xfId="0" applyNumberFormat="1" applyFont="1" applyAlignment="1" applyProtection="1">
      <alignment/>
      <protection/>
    </xf>
    <xf numFmtId="166" fontId="33" fillId="0" borderId="13" xfId="0" applyNumberFormat="1" applyFont="1" applyBorder="1" applyAlignment="1" applyProtection="1">
      <alignment/>
      <protection/>
    </xf>
    <xf numFmtId="166" fontId="33" fillId="0" borderId="14" xfId="0" applyNumberFormat="1" applyFont="1" applyBorder="1" applyAlignment="1" applyProtection="1">
      <alignment/>
      <protection/>
    </xf>
    <xf numFmtId="4" fontId="34"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37" fillId="0" borderId="27" xfId="0" applyFont="1" applyBorder="1" applyAlignment="1" applyProtection="1">
      <alignment horizontal="center" vertical="center"/>
      <protection/>
    </xf>
    <xf numFmtId="49" fontId="37" fillId="0" borderId="27" xfId="0" applyNumberFormat="1" applyFont="1" applyBorder="1" applyAlignment="1" applyProtection="1">
      <alignment horizontal="left" vertical="center" wrapText="1"/>
      <protection/>
    </xf>
    <xf numFmtId="0" fontId="37" fillId="0" borderId="27" xfId="0" applyFont="1" applyBorder="1" applyAlignment="1" applyProtection="1">
      <alignment horizontal="left" vertical="center" wrapText="1"/>
      <protection/>
    </xf>
    <xf numFmtId="0" fontId="37" fillId="0" borderId="27" xfId="0" applyFont="1" applyBorder="1" applyAlignment="1" applyProtection="1">
      <alignment horizontal="center" vertical="center" wrapText="1"/>
      <protection/>
    </xf>
    <xf numFmtId="167" fontId="37" fillId="0" borderId="27" xfId="0" applyNumberFormat="1" applyFont="1" applyBorder="1" applyAlignment="1" applyProtection="1">
      <alignment vertical="center"/>
      <protection/>
    </xf>
    <xf numFmtId="4" fontId="37" fillId="3" borderId="27" xfId="0" applyNumberFormat="1" applyFont="1" applyFill="1" applyBorder="1" applyAlignment="1" applyProtection="1">
      <alignment vertical="center"/>
      <protection locked="0"/>
    </xf>
    <xf numFmtId="4" fontId="37" fillId="0" borderId="27" xfId="0" applyNumberFormat="1" applyFont="1" applyBorder="1" applyAlignment="1" applyProtection="1">
      <alignment vertical="center"/>
      <protection/>
    </xf>
    <xf numFmtId="0" fontId="37" fillId="0" borderId="4" xfId="0" applyFont="1" applyBorder="1" applyAlignment="1">
      <alignment vertical="center"/>
    </xf>
    <xf numFmtId="0" fontId="37" fillId="3" borderId="27"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1"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0" fillId="0" borderId="0" xfId="0"/>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9" fillId="0" borderId="34" xfId="0" applyFont="1" applyBorder="1" applyAlignment="1" applyProtection="1">
      <alignment horizontal="left"/>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67"/>
      <c r="AS2" s="367"/>
      <c r="AT2" s="367"/>
      <c r="AU2" s="367"/>
      <c r="AV2" s="367"/>
      <c r="AW2" s="367"/>
      <c r="AX2" s="367"/>
      <c r="AY2" s="367"/>
      <c r="AZ2" s="367"/>
      <c r="BA2" s="367"/>
      <c r="BB2" s="367"/>
      <c r="BC2" s="367"/>
      <c r="BD2" s="367"/>
      <c r="BE2" s="367"/>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32" t="s">
        <v>16</v>
      </c>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c r="AN5" s="333"/>
      <c r="AO5" s="333"/>
      <c r="AP5" s="28"/>
      <c r="AQ5" s="30"/>
      <c r="BE5" s="330" t="s">
        <v>17</v>
      </c>
      <c r="BS5" s="23" t="s">
        <v>8</v>
      </c>
    </row>
    <row r="6" spans="2:71" ht="36.95" customHeight="1">
      <c r="B6" s="27"/>
      <c r="C6" s="28"/>
      <c r="D6" s="35" t="s">
        <v>18</v>
      </c>
      <c r="E6" s="28"/>
      <c r="F6" s="28"/>
      <c r="G6" s="28"/>
      <c r="H6" s="28"/>
      <c r="I6" s="28"/>
      <c r="J6" s="28"/>
      <c r="K6" s="334" t="s">
        <v>19</v>
      </c>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333"/>
      <c r="AL6" s="333"/>
      <c r="AM6" s="333"/>
      <c r="AN6" s="333"/>
      <c r="AO6" s="333"/>
      <c r="AP6" s="28"/>
      <c r="AQ6" s="30"/>
      <c r="BE6" s="331"/>
      <c r="BS6" s="23" t="s">
        <v>8</v>
      </c>
    </row>
    <row r="7" spans="2:71" ht="14.45" customHeight="1">
      <c r="B7" s="27"/>
      <c r="C7" s="28"/>
      <c r="D7" s="36" t="s">
        <v>20</v>
      </c>
      <c r="E7" s="28"/>
      <c r="F7" s="28"/>
      <c r="G7" s="28"/>
      <c r="H7" s="28"/>
      <c r="I7" s="28"/>
      <c r="J7" s="28"/>
      <c r="K7" s="34" t="s">
        <v>21</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21</v>
      </c>
      <c r="AO7" s="28"/>
      <c r="AP7" s="28"/>
      <c r="AQ7" s="30"/>
      <c r="BE7" s="331"/>
      <c r="BS7" s="23" t="s">
        <v>8</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31"/>
      <c r="BS8" s="23" t="s">
        <v>8</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31"/>
      <c r="BS9" s="23" t="s">
        <v>8</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29</v>
      </c>
      <c r="AO10" s="28"/>
      <c r="AP10" s="28"/>
      <c r="AQ10" s="30"/>
      <c r="BE10" s="331"/>
      <c r="BS10" s="23" t="s">
        <v>8</v>
      </c>
    </row>
    <row r="11" spans="2:71" ht="18.4" customHeight="1">
      <c r="B11" s="27"/>
      <c r="C11" s="28"/>
      <c r="D11" s="28"/>
      <c r="E11" s="34" t="s">
        <v>30</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31</v>
      </c>
      <c r="AL11" s="28"/>
      <c r="AM11" s="28"/>
      <c r="AN11" s="34" t="s">
        <v>21</v>
      </c>
      <c r="AO11" s="28"/>
      <c r="AP11" s="28"/>
      <c r="AQ11" s="30"/>
      <c r="BE11" s="331"/>
      <c r="BS11" s="23" t="s">
        <v>8</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31"/>
      <c r="BS12" s="23" t="s">
        <v>8</v>
      </c>
    </row>
    <row r="13" spans="2:71" ht="14.45" customHeight="1">
      <c r="B13" s="27"/>
      <c r="C13" s="28"/>
      <c r="D13" s="36" t="s">
        <v>32</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33</v>
      </c>
      <c r="AO13" s="28"/>
      <c r="AP13" s="28"/>
      <c r="AQ13" s="30"/>
      <c r="BE13" s="331"/>
      <c r="BS13" s="23" t="s">
        <v>8</v>
      </c>
    </row>
    <row r="14" spans="2:71" ht="13.5">
      <c r="B14" s="27"/>
      <c r="C14" s="28"/>
      <c r="D14" s="28"/>
      <c r="E14" s="335" t="s">
        <v>33</v>
      </c>
      <c r="F14" s="336"/>
      <c r="G14" s="336"/>
      <c r="H14" s="336"/>
      <c r="I14" s="336"/>
      <c r="J14" s="336"/>
      <c r="K14" s="336"/>
      <c r="L14" s="336"/>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6" t="s">
        <v>31</v>
      </c>
      <c r="AL14" s="28"/>
      <c r="AM14" s="28"/>
      <c r="AN14" s="38" t="s">
        <v>33</v>
      </c>
      <c r="AO14" s="28"/>
      <c r="AP14" s="28"/>
      <c r="AQ14" s="30"/>
      <c r="BE14" s="331"/>
      <c r="BS14" s="23" t="s">
        <v>8</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31"/>
      <c r="BS15" s="23" t="s">
        <v>6</v>
      </c>
    </row>
    <row r="16" spans="2:71" ht="14.45" customHeight="1">
      <c r="B16" s="27"/>
      <c r="C16" s="28"/>
      <c r="D16" s="36" t="s">
        <v>34</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35</v>
      </c>
      <c r="AO16" s="28"/>
      <c r="AP16" s="28"/>
      <c r="AQ16" s="30"/>
      <c r="BE16" s="331"/>
      <c r="BS16" s="23" t="s">
        <v>6</v>
      </c>
    </row>
    <row r="17" spans="2:71" ht="18.4" customHeight="1">
      <c r="B17" s="27"/>
      <c r="C17" s="28"/>
      <c r="D17" s="28"/>
      <c r="E17" s="34" t="s">
        <v>36</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31</v>
      </c>
      <c r="AL17" s="28"/>
      <c r="AM17" s="28"/>
      <c r="AN17" s="34" t="s">
        <v>37</v>
      </c>
      <c r="AO17" s="28"/>
      <c r="AP17" s="28"/>
      <c r="AQ17" s="30"/>
      <c r="BE17" s="331"/>
      <c r="BS17" s="23" t="s">
        <v>38</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31"/>
      <c r="BS18" s="23" t="s">
        <v>8</v>
      </c>
    </row>
    <row r="19" spans="2:71" ht="14.45" customHeight="1">
      <c r="B19" s="27"/>
      <c r="C19" s="28"/>
      <c r="D19" s="36" t="s">
        <v>39</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31"/>
      <c r="BS19" s="23" t="s">
        <v>8</v>
      </c>
    </row>
    <row r="20" spans="2:71" ht="57" customHeight="1">
      <c r="B20" s="27"/>
      <c r="C20" s="28"/>
      <c r="D20" s="28"/>
      <c r="E20" s="337" t="s">
        <v>40</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28"/>
      <c r="AP20" s="28"/>
      <c r="AQ20" s="30"/>
      <c r="BE20" s="331"/>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31"/>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31"/>
    </row>
    <row r="23" spans="2:57" s="1" customFormat="1" ht="25.9" customHeight="1">
      <c r="B23" s="40"/>
      <c r="C23" s="41"/>
      <c r="D23" s="42" t="s">
        <v>41</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38">
        <f>ROUND(AG51,2)</f>
        <v>0</v>
      </c>
      <c r="AL23" s="339"/>
      <c r="AM23" s="339"/>
      <c r="AN23" s="339"/>
      <c r="AO23" s="339"/>
      <c r="AP23" s="41"/>
      <c r="AQ23" s="44"/>
      <c r="BE23" s="331"/>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31"/>
    </row>
    <row r="25" spans="2:57" s="1" customFormat="1" ht="13.5">
      <c r="B25" s="40"/>
      <c r="C25" s="41"/>
      <c r="D25" s="41"/>
      <c r="E25" s="41"/>
      <c r="F25" s="41"/>
      <c r="G25" s="41"/>
      <c r="H25" s="41"/>
      <c r="I25" s="41"/>
      <c r="J25" s="41"/>
      <c r="K25" s="41"/>
      <c r="L25" s="340" t="s">
        <v>42</v>
      </c>
      <c r="M25" s="340"/>
      <c r="N25" s="340"/>
      <c r="O25" s="340"/>
      <c r="P25" s="41"/>
      <c r="Q25" s="41"/>
      <c r="R25" s="41"/>
      <c r="S25" s="41"/>
      <c r="T25" s="41"/>
      <c r="U25" s="41"/>
      <c r="V25" s="41"/>
      <c r="W25" s="340" t="s">
        <v>43</v>
      </c>
      <c r="X25" s="340"/>
      <c r="Y25" s="340"/>
      <c r="Z25" s="340"/>
      <c r="AA25" s="340"/>
      <c r="AB25" s="340"/>
      <c r="AC25" s="340"/>
      <c r="AD25" s="340"/>
      <c r="AE25" s="340"/>
      <c r="AF25" s="41"/>
      <c r="AG25" s="41"/>
      <c r="AH25" s="41"/>
      <c r="AI25" s="41"/>
      <c r="AJ25" s="41"/>
      <c r="AK25" s="340" t="s">
        <v>44</v>
      </c>
      <c r="AL25" s="340"/>
      <c r="AM25" s="340"/>
      <c r="AN25" s="340"/>
      <c r="AO25" s="340"/>
      <c r="AP25" s="41"/>
      <c r="AQ25" s="44"/>
      <c r="BE25" s="331"/>
    </row>
    <row r="26" spans="2:57" s="2" customFormat="1" ht="14.45" customHeight="1">
      <c r="B26" s="46"/>
      <c r="C26" s="47"/>
      <c r="D26" s="48" t="s">
        <v>45</v>
      </c>
      <c r="E26" s="47"/>
      <c r="F26" s="48" t="s">
        <v>46</v>
      </c>
      <c r="G26" s="47"/>
      <c r="H26" s="47"/>
      <c r="I26" s="47"/>
      <c r="J26" s="47"/>
      <c r="K26" s="47"/>
      <c r="L26" s="341">
        <v>0.21</v>
      </c>
      <c r="M26" s="342"/>
      <c r="N26" s="342"/>
      <c r="O26" s="342"/>
      <c r="P26" s="47"/>
      <c r="Q26" s="47"/>
      <c r="R26" s="47"/>
      <c r="S26" s="47"/>
      <c r="T26" s="47"/>
      <c r="U26" s="47"/>
      <c r="V26" s="47"/>
      <c r="W26" s="343">
        <f>ROUND(AZ51,2)</f>
        <v>0</v>
      </c>
      <c r="X26" s="342"/>
      <c r="Y26" s="342"/>
      <c r="Z26" s="342"/>
      <c r="AA26" s="342"/>
      <c r="AB26" s="342"/>
      <c r="AC26" s="342"/>
      <c r="AD26" s="342"/>
      <c r="AE26" s="342"/>
      <c r="AF26" s="47"/>
      <c r="AG26" s="47"/>
      <c r="AH26" s="47"/>
      <c r="AI26" s="47"/>
      <c r="AJ26" s="47"/>
      <c r="AK26" s="343">
        <f>ROUND(AV51,2)</f>
        <v>0</v>
      </c>
      <c r="AL26" s="342"/>
      <c r="AM26" s="342"/>
      <c r="AN26" s="342"/>
      <c r="AO26" s="342"/>
      <c r="AP26" s="47"/>
      <c r="AQ26" s="49"/>
      <c r="BE26" s="331"/>
    </row>
    <row r="27" spans="2:57" s="2" customFormat="1" ht="14.45" customHeight="1">
      <c r="B27" s="46"/>
      <c r="C27" s="47"/>
      <c r="D27" s="47"/>
      <c r="E27" s="47"/>
      <c r="F27" s="48" t="s">
        <v>47</v>
      </c>
      <c r="G27" s="47"/>
      <c r="H27" s="47"/>
      <c r="I27" s="47"/>
      <c r="J27" s="47"/>
      <c r="K27" s="47"/>
      <c r="L27" s="341">
        <v>0.15</v>
      </c>
      <c r="M27" s="342"/>
      <c r="N27" s="342"/>
      <c r="O27" s="342"/>
      <c r="P27" s="47"/>
      <c r="Q27" s="47"/>
      <c r="R27" s="47"/>
      <c r="S27" s="47"/>
      <c r="T27" s="47"/>
      <c r="U27" s="47"/>
      <c r="V27" s="47"/>
      <c r="W27" s="343">
        <f>ROUND(BA51,2)</f>
        <v>0</v>
      </c>
      <c r="X27" s="342"/>
      <c r="Y27" s="342"/>
      <c r="Z27" s="342"/>
      <c r="AA27" s="342"/>
      <c r="AB27" s="342"/>
      <c r="AC27" s="342"/>
      <c r="AD27" s="342"/>
      <c r="AE27" s="342"/>
      <c r="AF27" s="47"/>
      <c r="AG27" s="47"/>
      <c r="AH27" s="47"/>
      <c r="AI27" s="47"/>
      <c r="AJ27" s="47"/>
      <c r="AK27" s="343">
        <f>ROUND(AW51,2)</f>
        <v>0</v>
      </c>
      <c r="AL27" s="342"/>
      <c r="AM27" s="342"/>
      <c r="AN27" s="342"/>
      <c r="AO27" s="342"/>
      <c r="AP27" s="47"/>
      <c r="AQ27" s="49"/>
      <c r="BE27" s="331"/>
    </row>
    <row r="28" spans="2:57" s="2" customFormat="1" ht="14.45" customHeight="1" hidden="1">
      <c r="B28" s="46"/>
      <c r="C28" s="47"/>
      <c r="D28" s="47"/>
      <c r="E28" s="47"/>
      <c r="F28" s="48" t="s">
        <v>48</v>
      </c>
      <c r="G28" s="47"/>
      <c r="H28" s="47"/>
      <c r="I28" s="47"/>
      <c r="J28" s="47"/>
      <c r="K28" s="47"/>
      <c r="L28" s="341">
        <v>0.21</v>
      </c>
      <c r="M28" s="342"/>
      <c r="N28" s="342"/>
      <c r="O28" s="342"/>
      <c r="P28" s="47"/>
      <c r="Q28" s="47"/>
      <c r="R28" s="47"/>
      <c r="S28" s="47"/>
      <c r="T28" s="47"/>
      <c r="U28" s="47"/>
      <c r="V28" s="47"/>
      <c r="W28" s="343">
        <f>ROUND(BB51,2)</f>
        <v>0</v>
      </c>
      <c r="X28" s="342"/>
      <c r="Y28" s="342"/>
      <c r="Z28" s="342"/>
      <c r="AA28" s="342"/>
      <c r="AB28" s="342"/>
      <c r="AC28" s="342"/>
      <c r="AD28" s="342"/>
      <c r="AE28" s="342"/>
      <c r="AF28" s="47"/>
      <c r="AG28" s="47"/>
      <c r="AH28" s="47"/>
      <c r="AI28" s="47"/>
      <c r="AJ28" s="47"/>
      <c r="AK28" s="343">
        <v>0</v>
      </c>
      <c r="AL28" s="342"/>
      <c r="AM28" s="342"/>
      <c r="AN28" s="342"/>
      <c r="AO28" s="342"/>
      <c r="AP28" s="47"/>
      <c r="AQ28" s="49"/>
      <c r="BE28" s="331"/>
    </row>
    <row r="29" spans="2:57" s="2" customFormat="1" ht="14.45" customHeight="1" hidden="1">
      <c r="B29" s="46"/>
      <c r="C29" s="47"/>
      <c r="D29" s="47"/>
      <c r="E29" s="47"/>
      <c r="F29" s="48" t="s">
        <v>49</v>
      </c>
      <c r="G29" s="47"/>
      <c r="H29" s="47"/>
      <c r="I29" s="47"/>
      <c r="J29" s="47"/>
      <c r="K29" s="47"/>
      <c r="L29" s="341">
        <v>0.15</v>
      </c>
      <c r="M29" s="342"/>
      <c r="N29" s="342"/>
      <c r="O29" s="342"/>
      <c r="P29" s="47"/>
      <c r="Q29" s="47"/>
      <c r="R29" s="47"/>
      <c r="S29" s="47"/>
      <c r="T29" s="47"/>
      <c r="U29" s="47"/>
      <c r="V29" s="47"/>
      <c r="W29" s="343">
        <f>ROUND(BC51,2)</f>
        <v>0</v>
      </c>
      <c r="X29" s="342"/>
      <c r="Y29" s="342"/>
      <c r="Z29" s="342"/>
      <c r="AA29" s="342"/>
      <c r="AB29" s="342"/>
      <c r="AC29" s="342"/>
      <c r="AD29" s="342"/>
      <c r="AE29" s="342"/>
      <c r="AF29" s="47"/>
      <c r="AG29" s="47"/>
      <c r="AH29" s="47"/>
      <c r="AI29" s="47"/>
      <c r="AJ29" s="47"/>
      <c r="AK29" s="343">
        <v>0</v>
      </c>
      <c r="AL29" s="342"/>
      <c r="AM29" s="342"/>
      <c r="AN29" s="342"/>
      <c r="AO29" s="342"/>
      <c r="AP29" s="47"/>
      <c r="AQ29" s="49"/>
      <c r="BE29" s="331"/>
    </row>
    <row r="30" spans="2:57" s="2" customFormat="1" ht="14.45" customHeight="1" hidden="1">
      <c r="B30" s="46"/>
      <c r="C30" s="47"/>
      <c r="D30" s="47"/>
      <c r="E30" s="47"/>
      <c r="F30" s="48" t="s">
        <v>50</v>
      </c>
      <c r="G30" s="47"/>
      <c r="H30" s="47"/>
      <c r="I30" s="47"/>
      <c r="J30" s="47"/>
      <c r="K30" s="47"/>
      <c r="L30" s="341">
        <v>0</v>
      </c>
      <c r="M30" s="342"/>
      <c r="N30" s="342"/>
      <c r="O30" s="342"/>
      <c r="P30" s="47"/>
      <c r="Q30" s="47"/>
      <c r="R30" s="47"/>
      <c r="S30" s="47"/>
      <c r="T30" s="47"/>
      <c r="U30" s="47"/>
      <c r="V30" s="47"/>
      <c r="W30" s="343">
        <f>ROUND(BD51,2)</f>
        <v>0</v>
      </c>
      <c r="X30" s="342"/>
      <c r="Y30" s="342"/>
      <c r="Z30" s="342"/>
      <c r="AA30" s="342"/>
      <c r="AB30" s="342"/>
      <c r="AC30" s="342"/>
      <c r="AD30" s="342"/>
      <c r="AE30" s="342"/>
      <c r="AF30" s="47"/>
      <c r="AG30" s="47"/>
      <c r="AH30" s="47"/>
      <c r="AI30" s="47"/>
      <c r="AJ30" s="47"/>
      <c r="AK30" s="343">
        <v>0</v>
      </c>
      <c r="AL30" s="342"/>
      <c r="AM30" s="342"/>
      <c r="AN30" s="342"/>
      <c r="AO30" s="342"/>
      <c r="AP30" s="47"/>
      <c r="AQ30" s="49"/>
      <c r="BE30" s="331"/>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31"/>
    </row>
    <row r="32" spans="2:57" s="1" customFormat="1" ht="25.9" customHeight="1">
      <c r="B32" s="40"/>
      <c r="C32" s="50"/>
      <c r="D32" s="51" t="s">
        <v>51</v>
      </c>
      <c r="E32" s="52"/>
      <c r="F32" s="52"/>
      <c r="G32" s="52"/>
      <c r="H32" s="52"/>
      <c r="I32" s="52"/>
      <c r="J32" s="52"/>
      <c r="K32" s="52"/>
      <c r="L32" s="52"/>
      <c r="M32" s="52"/>
      <c r="N32" s="52"/>
      <c r="O32" s="52"/>
      <c r="P32" s="52"/>
      <c r="Q32" s="52"/>
      <c r="R32" s="52"/>
      <c r="S32" s="52"/>
      <c r="T32" s="53" t="s">
        <v>52</v>
      </c>
      <c r="U32" s="52"/>
      <c r="V32" s="52"/>
      <c r="W32" s="52"/>
      <c r="X32" s="344" t="s">
        <v>53</v>
      </c>
      <c r="Y32" s="345"/>
      <c r="Z32" s="345"/>
      <c r="AA32" s="345"/>
      <c r="AB32" s="345"/>
      <c r="AC32" s="52"/>
      <c r="AD32" s="52"/>
      <c r="AE32" s="52"/>
      <c r="AF32" s="52"/>
      <c r="AG32" s="52"/>
      <c r="AH32" s="52"/>
      <c r="AI32" s="52"/>
      <c r="AJ32" s="52"/>
      <c r="AK32" s="346">
        <f>SUM(AK23:AK30)</f>
        <v>0</v>
      </c>
      <c r="AL32" s="345"/>
      <c r="AM32" s="345"/>
      <c r="AN32" s="345"/>
      <c r="AO32" s="347"/>
      <c r="AP32" s="50"/>
      <c r="AQ32" s="54"/>
      <c r="BE32" s="331"/>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54</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028</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48" t="str">
        <f>K6</f>
        <v>Výměna zdravotních instalací ZŠ Míru 152, Děčín XXXII – Boletice nad Labem</v>
      </c>
      <c r="M42" s="349"/>
      <c r="N42" s="349"/>
      <c r="O42" s="349"/>
      <c r="P42" s="349"/>
      <c r="Q42" s="349"/>
      <c r="R42" s="349"/>
      <c r="S42" s="349"/>
      <c r="T42" s="349"/>
      <c r="U42" s="349"/>
      <c r="V42" s="349"/>
      <c r="W42" s="349"/>
      <c r="X42" s="349"/>
      <c r="Y42" s="349"/>
      <c r="Z42" s="349"/>
      <c r="AA42" s="349"/>
      <c r="AB42" s="349"/>
      <c r="AC42" s="349"/>
      <c r="AD42" s="349"/>
      <c r="AE42" s="349"/>
      <c r="AF42" s="349"/>
      <c r="AG42" s="349"/>
      <c r="AH42" s="349"/>
      <c r="AI42" s="349"/>
      <c r="AJ42" s="349"/>
      <c r="AK42" s="349"/>
      <c r="AL42" s="349"/>
      <c r="AM42" s="349"/>
      <c r="AN42" s="349"/>
      <c r="AO42" s="349"/>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23</v>
      </c>
      <c r="D44" s="62"/>
      <c r="E44" s="62"/>
      <c r="F44" s="62"/>
      <c r="G44" s="62"/>
      <c r="H44" s="62"/>
      <c r="I44" s="62"/>
      <c r="J44" s="62"/>
      <c r="K44" s="62"/>
      <c r="L44" s="71" t="str">
        <f>IF(K8="","",K8)</f>
        <v>ZŠ Míru 152, Děčín XXXII – Boletice nad Labem</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50" t="str">
        <f>IF(AN8="","",AN8)</f>
        <v>31. 10. 2018</v>
      </c>
      <c r="AN44" s="350"/>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27</v>
      </c>
      <c r="D46" s="62"/>
      <c r="E46" s="62"/>
      <c r="F46" s="62"/>
      <c r="G46" s="62"/>
      <c r="H46" s="62"/>
      <c r="I46" s="62"/>
      <c r="J46" s="62"/>
      <c r="K46" s="62"/>
      <c r="L46" s="65" t="str">
        <f>IF(E11="","",E11)</f>
        <v>Statutární město Děčín</v>
      </c>
      <c r="M46" s="62"/>
      <c r="N46" s="62"/>
      <c r="O46" s="62"/>
      <c r="P46" s="62"/>
      <c r="Q46" s="62"/>
      <c r="R46" s="62"/>
      <c r="S46" s="62"/>
      <c r="T46" s="62"/>
      <c r="U46" s="62"/>
      <c r="V46" s="62"/>
      <c r="W46" s="62"/>
      <c r="X46" s="62"/>
      <c r="Y46" s="62"/>
      <c r="Z46" s="62"/>
      <c r="AA46" s="62"/>
      <c r="AB46" s="62"/>
      <c r="AC46" s="62"/>
      <c r="AD46" s="62"/>
      <c r="AE46" s="62"/>
      <c r="AF46" s="62"/>
      <c r="AG46" s="62"/>
      <c r="AH46" s="62"/>
      <c r="AI46" s="64" t="s">
        <v>34</v>
      </c>
      <c r="AJ46" s="62"/>
      <c r="AK46" s="62"/>
      <c r="AL46" s="62"/>
      <c r="AM46" s="351" t="str">
        <f>IF(E17="","",E17)</f>
        <v>Vladimír Vidai</v>
      </c>
      <c r="AN46" s="351"/>
      <c r="AO46" s="351"/>
      <c r="AP46" s="351"/>
      <c r="AQ46" s="62"/>
      <c r="AR46" s="60"/>
      <c r="AS46" s="352" t="s">
        <v>55</v>
      </c>
      <c r="AT46" s="353"/>
      <c r="AU46" s="73"/>
      <c r="AV46" s="73"/>
      <c r="AW46" s="73"/>
      <c r="AX46" s="73"/>
      <c r="AY46" s="73"/>
      <c r="AZ46" s="73"/>
      <c r="BA46" s="73"/>
      <c r="BB46" s="73"/>
      <c r="BC46" s="73"/>
      <c r="BD46" s="74"/>
    </row>
    <row r="47" spans="2:56" s="1" customFormat="1" ht="13.5">
      <c r="B47" s="40"/>
      <c r="C47" s="64" t="s">
        <v>32</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54"/>
      <c r="AT47" s="35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56"/>
      <c r="AT48" s="357"/>
      <c r="AU48" s="41"/>
      <c r="AV48" s="41"/>
      <c r="AW48" s="41"/>
      <c r="AX48" s="41"/>
      <c r="AY48" s="41"/>
      <c r="AZ48" s="41"/>
      <c r="BA48" s="41"/>
      <c r="BB48" s="41"/>
      <c r="BC48" s="41"/>
      <c r="BD48" s="77"/>
    </row>
    <row r="49" spans="2:56" s="1" customFormat="1" ht="29.25" customHeight="1">
      <c r="B49" s="40"/>
      <c r="C49" s="358" t="s">
        <v>56</v>
      </c>
      <c r="D49" s="359"/>
      <c r="E49" s="359"/>
      <c r="F49" s="359"/>
      <c r="G49" s="359"/>
      <c r="H49" s="78"/>
      <c r="I49" s="360" t="s">
        <v>57</v>
      </c>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61" t="s">
        <v>58</v>
      </c>
      <c r="AH49" s="359"/>
      <c r="AI49" s="359"/>
      <c r="AJ49" s="359"/>
      <c r="AK49" s="359"/>
      <c r="AL49" s="359"/>
      <c r="AM49" s="359"/>
      <c r="AN49" s="360" t="s">
        <v>59</v>
      </c>
      <c r="AO49" s="359"/>
      <c r="AP49" s="359"/>
      <c r="AQ49" s="79" t="s">
        <v>60</v>
      </c>
      <c r="AR49" s="60"/>
      <c r="AS49" s="80" t="s">
        <v>61</v>
      </c>
      <c r="AT49" s="81" t="s">
        <v>62</v>
      </c>
      <c r="AU49" s="81" t="s">
        <v>63</v>
      </c>
      <c r="AV49" s="81" t="s">
        <v>64</v>
      </c>
      <c r="AW49" s="81" t="s">
        <v>65</v>
      </c>
      <c r="AX49" s="81" t="s">
        <v>66</v>
      </c>
      <c r="AY49" s="81" t="s">
        <v>67</v>
      </c>
      <c r="AZ49" s="81" t="s">
        <v>68</v>
      </c>
      <c r="BA49" s="81" t="s">
        <v>69</v>
      </c>
      <c r="BB49" s="81" t="s">
        <v>70</v>
      </c>
      <c r="BC49" s="81" t="s">
        <v>71</v>
      </c>
      <c r="BD49" s="82" t="s">
        <v>72</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73</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5">
        <f>ROUND(SUM(AG52:AG56),2)</f>
        <v>0</v>
      </c>
      <c r="AH51" s="365"/>
      <c r="AI51" s="365"/>
      <c r="AJ51" s="365"/>
      <c r="AK51" s="365"/>
      <c r="AL51" s="365"/>
      <c r="AM51" s="365"/>
      <c r="AN51" s="366">
        <f aca="true" t="shared" si="0" ref="AN51:AN56">SUM(AG51,AT51)</f>
        <v>0</v>
      </c>
      <c r="AO51" s="366"/>
      <c r="AP51" s="366"/>
      <c r="AQ51" s="88" t="s">
        <v>21</v>
      </c>
      <c r="AR51" s="70"/>
      <c r="AS51" s="89">
        <f>ROUND(SUM(AS52:AS56),2)</f>
        <v>0</v>
      </c>
      <c r="AT51" s="90">
        <f aca="true" t="shared" si="1" ref="AT51:AT56">ROUND(SUM(AV51:AW51),2)</f>
        <v>0</v>
      </c>
      <c r="AU51" s="91">
        <f>ROUND(SUM(AU52:AU56),5)</f>
        <v>0</v>
      </c>
      <c r="AV51" s="90">
        <f>ROUND(AZ51*L26,2)</f>
        <v>0</v>
      </c>
      <c r="AW51" s="90">
        <f>ROUND(BA51*L27,2)</f>
        <v>0</v>
      </c>
      <c r="AX51" s="90">
        <f>ROUND(BB51*L26,2)</f>
        <v>0</v>
      </c>
      <c r="AY51" s="90">
        <f>ROUND(BC51*L27,2)</f>
        <v>0</v>
      </c>
      <c r="AZ51" s="90">
        <f>ROUND(SUM(AZ52:AZ56),2)</f>
        <v>0</v>
      </c>
      <c r="BA51" s="90">
        <f>ROUND(SUM(BA52:BA56),2)</f>
        <v>0</v>
      </c>
      <c r="BB51" s="90">
        <f>ROUND(SUM(BB52:BB56),2)</f>
        <v>0</v>
      </c>
      <c r="BC51" s="90">
        <f>ROUND(SUM(BC52:BC56),2)</f>
        <v>0</v>
      </c>
      <c r="BD51" s="92">
        <f>ROUND(SUM(BD52:BD56),2)</f>
        <v>0</v>
      </c>
      <c r="BS51" s="93" t="s">
        <v>74</v>
      </c>
      <c r="BT51" s="93" t="s">
        <v>75</v>
      </c>
      <c r="BU51" s="94" t="s">
        <v>76</v>
      </c>
      <c r="BV51" s="93" t="s">
        <v>77</v>
      </c>
      <c r="BW51" s="93" t="s">
        <v>7</v>
      </c>
      <c r="BX51" s="93" t="s">
        <v>78</v>
      </c>
      <c r="CL51" s="93" t="s">
        <v>21</v>
      </c>
    </row>
    <row r="52" spans="1:91" s="5" customFormat="1" ht="16.5" customHeight="1">
      <c r="A52" s="95" t="s">
        <v>79</v>
      </c>
      <c r="B52" s="96"/>
      <c r="C52" s="97"/>
      <c r="D52" s="364" t="s">
        <v>80</v>
      </c>
      <c r="E52" s="364"/>
      <c r="F52" s="364"/>
      <c r="G52" s="364"/>
      <c r="H52" s="364"/>
      <c r="I52" s="98"/>
      <c r="J52" s="364" t="s">
        <v>81</v>
      </c>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2">
        <f>'SO1 - Budova č.1, učebny ...'!J27</f>
        <v>0</v>
      </c>
      <c r="AH52" s="363"/>
      <c r="AI52" s="363"/>
      <c r="AJ52" s="363"/>
      <c r="AK52" s="363"/>
      <c r="AL52" s="363"/>
      <c r="AM52" s="363"/>
      <c r="AN52" s="362">
        <f t="shared" si="0"/>
        <v>0</v>
      </c>
      <c r="AO52" s="363"/>
      <c r="AP52" s="363"/>
      <c r="AQ52" s="99" t="s">
        <v>82</v>
      </c>
      <c r="AR52" s="100"/>
      <c r="AS52" s="101">
        <v>0</v>
      </c>
      <c r="AT52" s="102">
        <f t="shared" si="1"/>
        <v>0</v>
      </c>
      <c r="AU52" s="103">
        <f>'SO1 - Budova č.1, učebny ...'!P103</f>
        <v>0</v>
      </c>
      <c r="AV52" s="102">
        <f>'SO1 - Budova č.1, učebny ...'!J30</f>
        <v>0</v>
      </c>
      <c r="AW52" s="102">
        <f>'SO1 - Budova č.1, učebny ...'!J31</f>
        <v>0</v>
      </c>
      <c r="AX52" s="102">
        <f>'SO1 - Budova č.1, učebny ...'!J32</f>
        <v>0</v>
      </c>
      <c r="AY52" s="102">
        <f>'SO1 - Budova č.1, učebny ...'!J33</f>
        <v>0</v>
      </c>
      <c r="AZ52" s="102">
        <f>'SO1 - Budova č.1, učebny ...'!F30</f>
        <v>0</v>
      </c>
      <c r="BA52" s="102">
        <f>'SO1 - Budova č.1, učebny ...'!F31</f>
        <v>0</v>
      </c>
      <c r="BB52" s="102">
        <f>'SO1 - Budova č.1, učebny ...'!F32</f>
        <v>0</v>
      </c>
      <c r="BC52" s="102">
        <f>'SO1 - Budova č.1, učebny ...'!F33</f>
        <v>0</v>
      </c>
      <c r="BD52" s="104">
        <f>'SO1 - Budova č.1, učebny ...'!F34</f>
        <v>0</v>
      </c>
      <c r="BT52" s="105" t="s">
        <v>83</v>
      </c>
      <c r="BV52" s="105" t="s">
        <v>77</v>
      </c>
      <c r="BW52" s="105" t="s">
        <v>84</v>
      </c>
      <c r="BX52" s="105" t="s">
        <v>7</v>
      </c>
      <c r="CL52" s="105" t="s">
        <v>21</v>
      </c>
      <c r="CM52" s="105" t="s">
        <v>85</v>
      </c>
    </row>
    <row r="53" spans="1:91" s="5" customFormat="1" ht="16.5" customHeight="1">
      <c r="A53" s="95" t="s">
        <v>79</v>
      </c>
      <c r="B53" s="96"/>
      <c r="C53" s="97"/>
      <c r="D53" s="364" t="s">
        <v>86</v>
      </c>
      <c r="E53" s="364"/>
      <c r="F53" s="364"/>
      <c r="G53" s="364"/>
      <c r="H53" s="364"/>
      <c r="I53" s="98"/>
      <c r="J53" s="364" t="s">
        <v>87</v>
      </c>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2">
        <f>'SO2 - Budova č.2, učebny ...'!J27</f>
        <v>0</v>
      </c>
      <c r="AH53" s="363"/>
      <c r="AI53" s="363"/>
      <c r="AJ53" s="363"/>
      <c r="AK53" s="363"/>
      <c r="AL53" s="363"/>
      <c r="AM53" s="363"/>
      <c r="AN53" s="362">
        <f t="shared" si="0"/>
        <v>0</v>
      </c>
      <c r="AO53" s="363"/>
      <c r="AP53" s="363"/>
      <c r="AQ53" s="99" t="s">
        <v>82</v>
      </c>
      <c r="AR53" s="100"/>
      <c r="AS53" s="101">
        <v>0</v>
      </c>
      <c r="AT53" s="102">
        <f t="shared" si="1"/>
        <v>0</v>
      </c>
      <c r="AU53" s="103">
        <f>'SO2 - Budova č.2, učebny ...'!P104</f>
        <v>0</v>
      </c>
      <c r="AV53" s="102">
        <f>'SO2 - Budova č.2, učebny ...'!J30</f>
        <v>0</v>
      </c>
      <c r="AW53" s="102">
        <f>'SO2 - Budova č.2, učebny ...'!J31</f>
        <v>0</v>
      </c>
      <c r="AX53" s="102">
        <f>'SO2 - Budova č.2, učebny ...'!J32</f>
        <v>0</v>
      </c>
      <c r="AY53" s="102">
        <f>'SO2 - Budova č.2, učebny ...'!J33</f>
        <v>0</v>
      </c>
      <c r="AZ53" s="102">
        <f>'SO2 - Budova č.2, učebny ...'!F30</f>
        <v>0</v>
      </c>
      <c r="BA53" s="102">
        <f>'SO2 - Budova č.2, učebny ...'!F31</f>
        <v>0</v>
      </c>
      <c r="BB53" s="102">
        <f>'SO2 - Budova č.2, učebny ...'!F32</f>
        <v>0</v>
      </c>
      <c r="BC53" s="102">
        <f>'SO2 - Budova č.2, učebny ...'!F33</f>
        <v>0</v>
      </c>
      <c r="BD53" s="104">
        <f>'SO2 - Budova č.2, učebny ...'!F34</f>
        <v>0</v>
      </c>
      <c r="BT53" s="105" t="s">
        <v>83</v>
      </c>
      <c r="BV53" s="105" t="s">
        <v>77</v>
      </c>
      <c r="BW53" s="105" t="s">
        <v>88</v>
      </c>
      <c r="BX53" s="105" t="s">
        <v>7</v>
      </c>
      <c r="CL53" s="105" t="s">
        <v>21</v>
      </c>
      <c r="CM53" s="105" t="s">
        <v>85</v>
      </c>
    </row>
    <row r="54" spans="1:91" s="5" customFormat="1" ht="16.5" customHeight="1">
      <c r="A54" s="95" t="s">
        <v>79</v>
      </c>
      <c r="B54" s="96"/>
      <c r="C54" s="97"/>
      <c r="D54" s="364" t="s">
        <v>89</v>
      </c>
      <c r="E54" s="364"/>
      <c r="F54" s="364"/>
      <c r="G54" s="364"/>
      <c r="H54" s="364"/>
      <c r="I54" s="98"/>
      <c r="J54" s="364" t="s">
        <v>90</v>
      </c>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2">
        <f>'SO3 - Budova č.3, učebny ...'!J27</f>
        <v>0</v>
      </c>
      <c r="AH54" s="363"/>
      <c r="AI54" s="363"/>
      <c r="AJ54" s="363"/>
      <c r="AK54" s="363"/>
      <c r="AL54" s="363"/>
      <c r="AM54" s="363"/>
      <c r="AN54" s="362">
        <f t="shared" si="0"/>
        <v>0</v>
      </c>
      <c r="AO54" s="363"/>
      <c r="AP54" s="363"/>
      <c r="AQ54" s="99" t="s">
        <v>82</v>
      </c>
      <c r="AR54" s="100"/>
      <c r="AS54" s="101">
        <v>0</v>
      </c>
      <c r="AT54" s="102">
        <f t="shared" si="1"/>
        <v>0</v>
      </c>
      <c r="AU54" s="103">
        <f>'SO3 - Budova č.3, učebny ...'!P107</f>
        <v>0</v>
      </c>
      <c r="AV54" s="102">
        <f>'SO3 - Budova č.3, učebny ...'!J30</f>
        <v>0</v>
      </c>
      <c r="AW54" s="102">
        <f>'SO3 - Budova č.3, učebny ...'!J31</f>
        <v>0</v>
      </c>
      <c r="AX54" s="102">
        <f>'SO3 - Budova č.3, učebny ...'!J32</f>
        <v>0</v>
      </c>
      <c r="AY54" s="102">
        <f>'SO3 - Budova č.3, učebny ...'!J33</f>
        <v>0</v>
      </c>
      <c r="AZ54" s="102">
        <f>'SO3 - Budova č.3, učebny ...'!F30</f>
        <v>0</v>
      </c>
      <c r="BA54" s="102">
        <f>'SO3 - Budova č.3, učebny ...'!F31</f>
        <v>0</v>
      </c>
      <c r="BB54" s="102">
        <f>'SO3 - Budova č.3, učebny ...'!F32</f>
        <v>0</v>
      </c>
      <c r="BC54" s="102">
        <f>'SO3 - Budova č.3, učebny ...'!F33</f>
        <v>0</v>
      </c>
      <c r="BD54" s="104">
        <f>'SO3 - Budova č.3, učebny ...'!F34</f>
        <v>0</v>
      </c>
      <c r="BT54" s="105" t="s">
        <v>83</v>
      </c>
      <c r="BV54" s="105" t="s">
        <v>77</v>
      </c>
      <c r="BW54" s="105" t="s">
        <v>91</v>
      </c>
      <c r="BX54" s="105" t="s">
        <v>7</v>
      </c>
      <c r="CL54" s="105" t="s">
        <v>21</v>
      </c>
      <c r="CM54" s="105" t="s">
        <v>85</v>
      </c>
    </row>
    <row r="55" spans="1:91" s="5" customFormat="1" ht="16.5" customHeight="1">
      <c r="A55" s="95" t="s">
        <v>79</v>
      </c>
      <c r="B55" s="96"/>
      <c r="C55" s="97"/>
      <c r="D55" s="364" t="s">
        <v>92</v>
      </c>
      <c r="E55" s="364"/>
      <c r="F55" s="364"/>
      <c r="G55" s="364"/>
      <c r="H55" s="364"/>
      <c r="I55" s="98"/>
      <c r="J55" s="364" t="s">
        <v>93</v>
      </c>
      <c r="K55" s="364"/>
      <c r="L55" s="364"/>
      <c r="M55" s="364"/>
      <c r="N55" s="364"/>
      <c r="O55" s="364"/>
      <c r="P55" s="364"/>
      <c r="Q55" s="364"/>
      <c r="R55" s="364"/>
      <c r="S55" s="364"/>
      <c r="T55" s="364"/>
      <c r="U55" s="364"/>
      <c r="V55" s="364"/>
      <c r="W55" s="364"/>
      <c r="X55" s="364"/>
      <c r="Y55" s="364"/>
      <c r="Z55" s="364"/>
      <c r="AA55" s="364"/>
      <c r="AB55" s="364"/>
      <c r="AC55" s="364"/>
      <c r="AD55" s="364"/>
      <c r="AE55" s="364"/>
      <c r="AF55" s="364"/>
      <c r="AG55" s="362">
        <f>'SO4 - Budova B – Pavilon ...'!J27</f>
        <v>0</v>
      </c>
      <c r="AH55" s="363"/>
      <c r="AI55" s="363"/>
      <c r="AJ55" s="363"/>
      <c r="AK55" s="363"/>
      <c r="AL55" s="363"/>
      <c r="AM55" s="363"/>
      <c r="AN55" s="362">
        <f t="shared" si="0"/>
        <v>0</v>
      </c>
      <c r="AO55" s="363"/>
      <c r="AP55" s="363"/>
      <c r="AQ55" s="99" t="s">
        <v>82</v>
      </c>
      <c r="AR55" s="100"/>
      <c r="AS55" s="101">
        <v>0</v>
      </c>
      <c r="AT55" s="102">
        <f t="shared" si="1"/>
        <v>0</v>
      </c>
      <c r="AU55" s="103">
        <f>'SO4 - Budova B – Pavilon ...'!P90</f>
        <v>0</v>
      </c>
      <c r="AV55" s="102">
        <f>'SO4 - Budova B – Pavilon ...'!J30</f>
        <v>0</v>
      </c>
      <c r="AW55" s="102">
        <f>'SO4 - Budova B – Pavilon ...'!J31</f>
        <v>0</v>
      </c>
      <c r="AX55" s="102">
        <f>'SO4 - Budova B – Pavilon ...'!J32</f>
        <v>0</v>
      </c>
      <c r="AY55" s="102">
        <f>'SO4 - Budova B – Pavilon ...'!J33</f>
        <v>0</v>
      </c>
      <c r="AZ55" s="102">
        <f>'SO4 - Budova B – Pavilon ...'!F30</f>
        <v>0</v>
      </c>
      <c r="BA55" s="102">
        <f>'SO4 - Budova B – Pavilon ...'!F31</f>
        <v>0</v>
      </c>
      <c r="BB55" s="102">
        <f>'SO4 - Budova B – Pavilon ...'!F32</f>
        <v>0</v>
      </c>
      <c r="BC55" s="102">
        <f>'SO4 - Budova B – Pavilon ...'!F33</f>
        <v>0</v>
      </c>
      <c r="BD55" s="104">
        <f>'SO4 - Budova B – Pavilon ...'!F34</f>
        <v>0</v>
      </c>
      <c r="BT55" s="105" t="s">
        <v>83</v>
      </c>
      <c r="BV55" s="105" t="s">
        <v>77</v>
      </c>
      <c r="BW55" s="105" t="s">
        <v>94</v>
      </c>
      <c r="BX55" s="105" t="s">
        <v>7</v>
      </c>
      <c r="CL55" s="105" t="s">
        <v>21</v>
      </c>
      <c r="CM55" s="105" t="s">
        <v>85</v>
      </c>
    </row>
    <row r="56" spans="1:91" s="5" customFormat="1" ht="16.5" customHeight="1">
      <c r="A56" s="95" t="s">
        <v>79</v>
      </c>
      <c r="B56" s="96"/>
      <c r="C56" s="97"/>
      <c r="D56" s="364" t="s">
        <v>95</v>
      </c>
      <c r="E56" s="364"/>
      <c r="F56" s="364"/>
      <c r="G56" s="364"/>
      <c r="H56" s="364"/>
      <c r="I56" s="98"/>
      <c r="J56" s="364" t="s">
        <v>96</v>
      </c>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2">
        <f>'SO5 - Venkovní splašková ...'!J27</f>
        <v>0</v>
      </c>
      <c r="AH56" s="363"/>
      <c r="AI56" s="363"/>
      <c r="AJ56" s="363"/>
      <c r="AK56" s="363"/>
      <c r="AL56" s="363"/>
      <c r="AM56" s="363"/>
      <c r="AN56" s="362">
        <f t="shared" si="0"/>
        <v>0</v>
      </c>
      <c r="AO56" s="363"/>
      <c r="AP56" s="363"/>
      <c r="AQ56" s="99" t="s">
        <v>82</v>
      </c>
      <c r="AR56" s="100"/>
      <c r="AS56" s="106">
        <v>0</v>
      </c>
      <c r="AT56" s="107">
        <f t="shared" si="1"/>
        <v>0</v>
      </c>
      <c r="AU56" s="108">
        <f>'SO5 - Venkovní splašková ...'!P92</f>
        <v>0</v>
      </c>
      <c r="AV56" s="107">
        <f>'SO5 - Venkovní splašková ...'!J30</f>
        <v>0</v>
      </c>
      <c r="AW56" s="107">
        <f>'SO5 - Venkovní splašková ...'!J31</f>
        <v>0</v>
      </c>
      <c r="AX56" s="107">
        <f>'SO5 - Venkovní splašková ...'!J32</f>
        <v>0</v>
      </c>
      <c r="AY56" s="107">
        <f>'SO5 - Venkovní splašková ...'!J33</f>
        <v>0</v>
      </c>
      <c r="AZ56" s="107">
        <f>'SO5 - Venkovní splašková ...'!F30</f>
        <v>0</v>
      </c>
      <c r="BA56" s="107">
        <f>'SO5 - Venkovní splašková ...'!F31</f>
        <v>0</v>
      </c>
      <c r="BB56" s="107">
        <f>'SO5 - Venkovní splašková ...'!F32</f>
        <v>0</v>
      </c>
      <c r="BC56" s="107">
        <f>'SO5 - Venkovní splašková ...'!F33</f>
        <v>0</v>
      </c>
      <c r="BD56" s="109">
        <f>'SO5 - Venkovní splašková ...'!F34</f>
        <v>0</v>
      </c>
      <c r="BT56" s="105" t="s">
        <v>83</v>
      </c>
      <c r="BV56" s="105" t="s">
        <v>77</v>
      </c>
      <c r="BW56" s="105" t="s">
        <v>97</v>
      </c>
      <c r="BX56" s="105" t="s">
        <v>7</v>
      </c>
      <c r="CL56" s="105" t="s">
        <v>21</v>
      </c>
      <c r="CM56" s="105" t="s">
        <v>85</v>
      </c>
    </row>
    <row r="57" spans="2:44" s="1" customFormat="1" ht="30" customHeight="1">
      <c r="B57" s="40"/>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0"/>
    </row>
    <row r="58" spans="2:44" s="1" customFormat="1" ht="6.95" customHeight="1">
      <c r="B58" s="55"/>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60"/>
    </row>
  </sheetData>
  <sheetProtection algorithmName="SHA-512" hashValue="RHXtsi7sMaZ+QpeEYtV0kW4jL4eY8VR5gtlYb1tmhoYze2ShMT62VmL7yAmnkLafY8gp5Xv5Iwc1IyFsmBA/4Q==" saltValue="3n2a3J+A4vCozCdZQVKi4BvniNVh2FWlQjxEWCmOHmpg4UpuvLYfZj3FDPNqvayf9NjXHKvfY5F2UjU4TNLsKg==" spinCount="100000" sheet="1" objects="1" scenarios="1" formatColumns="0" formatRows="0"/>
  <mergeCells count="57">
    <mergeCell ref="AR2:BE2"/>
    <mergeCell ref="AN56:AP56"/>
    <mergeCell ref="AG56:AM56"/>
    <mergeCell ref="D56:H56"/>
    <mergeCell ref="J56:AF56"/>
    <mergeCell ref="AG51:AM51"/>
    <mergeCell ref="AN51:AP51"/>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O1 - Budova č.1, učebny ...'!C2" display="/"/>
    <hyperlink ref="A53" location="'SO2 - Budova č.2, učebny ...'!C2" display="/"/>
    <hyperlink ref="A54" location="'SO3 - Budova č.3, učebny ...'!C2" display="/"/>
    <hyperlink ref="A55" location="'SO4 - Budova B – Pavilon ...'!C2" display="/"/>
    <hyperlink ref="A56" location="'SO5 - Venkovní splašková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51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98</v>
      </c>
      <c r="G1" s="376" t="s">
        <v>99</v>
      </c>
      <c r="H1" s="376"/>
      <c r="I1" s="114"/>
      <c r="J1" s="113" t="s">
        <v>100</v>
      </c>
      <c r="K1" s="112" t="s">
        <v>101</v>
      </c>
      <c r="L1" s="113" t="s">
        <v>102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84</v>
      </c>
    </row>
    <row r="3" spans="2:46" ht="6.95" customHeight="1">
      <c r="B3" s="24"/>
      <c r="C3" s="25"/>
      <c r="D3" s="25"/>
      <c r="E3" s="25"/>
      <c r="F3" s="25"/>
      <c r="G3" s="25"/>
      <c r="H3" s="25"/>
      <c r="I3" s="115"/>
      <c r="J3" s="25"/>
      <c r="K3" s="26"/>
      <c r="AT3" s="23" t="s">
        <v>85</v>
      </c>
    </row>
    <row r="4" spans="2:46" ht="36.95" customHeight="1">
      <c r="B4" s="27"/>
      <c r="C4" s="28"/>
      <c r="D4" s="29" t="s">
        <v>103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8" t="str">
        <f>'Rekapitulace stavby'!K6</f>
        <v>Výměna zdravotních instalací ZŠ Míru 152, Děčín XXXII – Boletice nad Labem</v>
      </c>
      <c r="F7" s="369"/>
      <c r="G7" s="369"/>
      <c r="H7" s="369"/>
      <c r="I7" s="116"/>
      <c r="J7" s="28"/>
      <c r="K7" s="30"/>
    </row>
    <row r="8" spans="2:11" s="1" customFormat="1" ht="13.5">
      <c r="B8" s="40"/>
      <c r="C8" s="41"/>
      <c r="D8" s="36" t="s">
        <v>104</v>
      </c>
      <c r="E8" s="41"/>
      <c r="F8" s="41"/>
      <c r="G8" s="41"/>
      <c r="H8" s="41"/>
      <c r="I8" s="117"/>
      <c r="J8" s="41"/>
      <c r="K8" s="44"/>
    </row>
    <row r="9" spans="2:11" s="1" customFormat="1" ht="36.95" customHeight="1">
      <c r="B9" s="40"/>
      <c r="C9" s="41"/>
      <c r="D9" s="41"/>
      <c r="E9" s="370" t="s">
        <v>105</v>
      </c>
      <c r="F9" s="371"/>
      <c r="G9" s="371"/>
      <c r="H9" s="37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31. 10. 2018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29</v>
      </c>
      <c r="K14" s="44"/>
    </row>
    <row r="15" spans="2:11" s="1" customFormat="1" ht="18" customHeight="1">
      <c r="B15" s="40"/>
      <c r="C15" s="41"/>
      <c r="D15" s="41"/>
      <c r="E15" s="34" t="s">
        <v>30</v>
      </c>
      <c r="F15" s="41"/>
      <c r="G15" s="41"/>
      <c r="H15" s="41"/>
      <c r="I15" s="118" t="s">
        <v>31</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28</v>
      </c>
      <c r="J20" s="34" t="s">
        <v>35</v>
      </c>
      <c r="K20" s="44"/>
    </row>
    <row r="21" spans="2:11" s="1" customFormat="1" ht="18" customHeight="1">
      <c r="B21" s="40"/>
      <c r="C21" s="41"/>
      <c r="D21" s="41"/>
      <c r="E21" s="34" t="s">
        <v>36</v>
      </c>
      <c r="F21" s="41"/>
      <c r="G21" s="41"/>
      <c r="H21" s="41"/>
      <c r="I21" s="118" t="s">
        <v>31</v>
      </c>
      <c r="J21" s="34"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16.5" customHeight="1">
      <c r="B24" s="120"/>
      <c r="C24" s="121"/>
      <c r="D24" s="121"/>
      <c r="E24" s="337" t="s">
        <v>21</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41</v>
      </c>
      <c r="E27" s="41"/>
      <c r="F27" s="41"/>
      <c r="G27" s="41"/>
      <c r="H27" s="41"/>
      <c r="I27" s="117"/>
      <c r="J27" s="127">
        <f>ROUND(J103,2)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43</v>
      </c>
      <c r="G29" s="41"/>
      <c r="H29" s="41"/>
      <c r="I29" s="128" t="s">
        <v>42</v>
      </c>
      <c r="J29" s="45" t="s">
        <v>44</v>
      </c>
      <c r="K29" s="44"/>
    </row>
    <row r="30" spans="2:11" s="1" customFormat="1" ht="14.45" customHeight="1">
      <c r="B30" s="40"/>
      <c r="C30" s="41"/>
      <c r="D30" s="48" t="s">
        <v>45</v>
      </c>
      <c r="E30" s="48" t="s">
        <v>46</v>
      </c>
      <c r="F30" s="129">
        <f>ROUND(SUM(BE103:BE510),2)</f>
        <v>0</v>
      </c>
      <c r="G30" s="41"/>
      <c r="H30" s="41"/>
      <c r="I30" s="130">
        <v>0.21</v>
      </c>
      <c r="J30" s="129">
        <f>ROUND(ROUND((SUM(BE103:BE510)),2)*I30,2)</f>
        <v>0</v>
      </c>
      <c r="K30" s="44"/>
    </row>
    <row r="31" spans="2:11" s="1" customFormat="1" ht="14.45" customHeight="1">
      <c r="B31" s="40"/>
      <c r="C31" s="41"/>
      <c r="D31" s="41"/>
      <c r="E31" s="48" t="s">
        <v>47</v>
      </c>
      <c r="F31" s="129">
        <f>ROUND(SUM(BF103:BF510),2)</f>
        <v>0</v>
      </c>
      <c r="G31" s="41"/>
      <c r="H31" s="41"/>
      <c r="I31" s="130">
        <v>0.15</v>
      </c>
      <c r="J31" s="129">
        <f>ROUND(ROUND((SUM(BF103:BF510)),2)*I31,2)</f>
        <v>0</v>
      </c>
      <c r="K31" s="44"/>
    </row>
    <row r="32" spans="2:11" s="1" customFormat="1" ht="14.45" customHeight="1" hidden="1">
      <c r="B32" s="40"/>
      <c r="C32" s="41"/>
      <c r="D32" s="41"/>
      <c r="E32" s="48" t="s">
        <v>48</v>
      </c>
      <c r="F32" s="129">
        <f>ROUND(SUM(BG103:BG510),2)</f>
        <v>0</v>
      </c>
      <c r="G32" s="41"/>
      <c r="H32" s="41"/>
      <c r="I32" s="130">
        <v>0.21</v>
      </c>
      <c r="J32" s="129">
        <v>0</v>
      </c>
      <c r="K32" s="44"/>
    </row>
    <row r="33" spans="2:11" s="1" customFormat="1" ht="14.45" customHeight="1" hidden="1">
      <c r="B33" s="40"/>
      <c r="C33" s="41"/>
      <c r="D33" s="41"/>
      <c r="E33" s="48" t="s">
        <v>49</v>
      </c>
      <c r="F33" s="129">
        <f>ROUND(SUM(BH103:BH510),2)</f>
        <v>0</v>
      </c>
      <c r="G33" s="41"/>
      <c r="H33" s="41"/>
      <c r="I33" s="130">
        <v>0.15</v>
      </c>
      <c r="J33" s="129">
        <v>0</v>
      </c>
      <c r="K33" s="44"/>
    </row>
    <row r="34" spans="2:11" s="1" customFormat="1" ht="14.45" customHeight="1" hidden="1">
      <c r="B34" s="40"/>
      <c r="C34" s="41"/>
      <c r="D34" s="41"/>
      <c r="E34" s="48" t="s">
        <v>50</v>
      </c>
      <c r="F34" s="129">
        <f>ROUND(SUM(BI103:BI510),2)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51</v>
      </c>
      <c r="E36" s="78"/>
      <c r="F36" s="78"/>
      <c r="G36" s="133" t="s">
        <v>52</v>
      </c>
      <c r="H36" s="134" t="s">
        <v>53</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8" t="str">
        <f>E7</f>
        <v>Výměna zdravotních instalací ZŠ Míru 152, Děčín XXXII – Boletice nad Labem</v>
      </c>
      <c r="F45" s="369"/>
      <c r="G45" s="369"/>
      <c r="H45" s="369"/>
      <c r="I45" s="117"/>
      <c r="J45" s="41"/>
      <c r="K45" s="44"/>
    </row>
    <row r="46" spans="2:11" s="1" customFormat="1" ht="14.45" customHeight="1">
      <c r="B46" s="40"/>
      <c r="C46" s="36" t="s">
        <v>104</v>
      </c>
      <c r="D46" s="41"/>
      <c r="E46" s="41"/>
      <c r="F46" s="41"/>
      <c r="G46" s="41"/>
      <c r="H46" s="41"/>
      <c r="I46" s="117"/>
      <c r="J46" s="41"/>
      <c r="K46" s="44"/>
    </row>
    <row r="47" spans="2:11" s="1" customFormat="1" ht="17.25" customHeight="1">
      <c r="B47" s="40"/>
      <c r="C47" s="41"/>
      <c r="D47" s="41"/>
      <c r="E47" s="370" t="str">
        <f>E9</f>
        <v>SO1 - Budova č.1, učebny 1. stupně</v>
      </c>
      <c r="F47" s="371"/>
      <c r="G47" s="371"/>
      <c r="H47" s="37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ZŠ Míru 152, Děčín XXXII – Boletice nad Labem</v>
      </c>
      <c r="G49" s="41"/>
      <c r="H49" s="41"/>
      <c r="I49" s="118" t="s">
        <v>25</v>
      </c>
      <c r="J49" s="119" t="str">
        <f>IF(J12="","",J12)</f>
        <v>31. 10. 2018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Statutární město Děčín</v>
      </c>
      <c r="G51" s="41"/>
      <c r="H51" s="41"/>
      <c r="I51" s="118" t="s">
        <v>34</v>
      </c>
      <c r="J51" s="337" t="str">
        <f>E21</f>
        <v>Vladimír Vidai</v>
      </c>
      <c r="K51" s="44"/>
    </row>
    <row r="52" spans="2:11" s="1" customFormat="1" ht="14.45" customHeight="1">
      <c r="B52" s="40"/>
      <c r="C52" s="36" t="s">
        <v>32</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J103</f>
        <v>0</v>
      </c>
      <c r="K56" s="44"/>
      <c r="AU56" s="23" t="s">
        <v>110</v>
      </c>
    </row>
    <row r="57" spans="2:11" s="7" customFormat="1" ht="24.95" customHeight="1">
      <c r="B57" s="148"/>
      <c r="C57" s="149"/>
      <c r="D57" s="150" t="s">
        <v>111</v>
      </c>
      <c r="E57" s="151"/>
      <c r="F57" s="151"/>
      <c r="G57" s="151"/>
      <c r="H57" s="151"/>
      <c r="I57" s="152"/>
      <c r="J57" s="153">
        <f>J104</f>
        <v>0</v>
      </c>
      <c r="K57" s="154"/>
    </row>
    <row r="58" spans="2:11" s="8" customFormat="1" ht="19.9" customHeight="1">
      <c r="B58" s="155"/>
      <c r="C58" s="156"/>
      <c r="D58" s="157" t="s">
        <v>112</v>
      </c>
      <c r="E58" s="158"/>
      <c r="F58" s="158"/>
      <c r="G58" s="158"/>
      <c r="H58" s="158"/>
      <c r="I58" s="159"/>
      <c r="J58" s="160">
        <f>J105</f>
        <v>0</v>
      </c>
      <c r="K58" s="161"/>
    </row>
    <row r="59" spans="2:11" s="8" customFormat="1" ht="19.9" customHeight="1">
      <c r="B59" s="155"/>
      <c r="C59" s="156"/>
      <c r="D59" s="157" t="s">
        <v>113</v>
      </c>
      <c r="E59" s="158"/>
      <c r="F59" s="158"/>
      <c r="G59" s="158"/>
      <c r="H59" s="158"/>
      <c r="I59" s="159"/>
      <c r="J59" s="160">
        <f>J131</f>
        <v>0</v>
      </c>
      <c r="K59" s="161"/>
    </row>
    <row r="60" spans="2:11" s="8" customFormat="1" ht="19.9" customHeight="1">
      <c r="B60" s="155"/>
      <c r="C60" s="156"/>
      <c r="D60" s="157" t="s">
        <v>114</v>
      </c>
      <c r="E60" s="158"/>
      <c r="F60" s="158"/>
      <c r="G60" s="158"/>
      <c r="H60" s="158"/>
      <c r="I60" s="159"/>
      <c r="J60" s="160">
        <f>J155</f>
        <v>0</v>
      </c>
      <c r="K60" s="161"/>
    </row>
    <row r="61" spans="2:11" s="8" customFormat="1" ht="19.9" customHeight="1">
      <c r="B61" s="155"/>
      <c r="C61" s="156"/>
      <c r="D61" s="157" t="s">
        <v>115</v>
      </c>
      <c r="E61" s="158"/>
      <c r="F61" s="158"/>
      <c r="G61" s="158"/>
      <c r="H61" s="158"/>
      <c r="I61" s="159"/>
      <c r="J61" s="160">
        <f>J165</f>
        <v>0</v>
      </c>
      <c r="K61" s="161"/>
    </row>
    <row r="62" spans="2:11" s="8" customFormat="1" ht="19.9" customHeight="1">
      <c r="B62" s="155"/>
      <c r="C62" s="156"/>
      <c r="D62" s="157" t="s">
        <v>116</v>
      </c>
      <c r="E62" s="158"/>
      <c r="F62" s="158"/>
      <c r="G62" s="158"/>
      <c r="H62" s="158"/>
      <c r="I62" s="159"/>
      <c r="J62" s="160">
        <f>J203</f>
        <v>0</v>
      </c>
      <c r="K62" s="161"/>
    </row>
    <row r="63" spans="2:11" s="8" customFormat="1" ht="19.9" customHeight="1">
      <c r="B63" s="155"/>
      <c r="C63" s="156"/>
      <c r="D63" s="157" t="s">
        <v>117</v>
      </c>
      <c r="E63" s="158"/>
      <c r="F63" s="158"/>
      <c r="G63" s="158"/>
      <c r="H63" s="158"/>
      <c r="I63" s="159"/>
      <c r="J63" s="160">
        <f>J208</f>
        <v>0</v>
      </c>
      <c r="K63" s="161"/>
    </row>
    <row r="64" spans="2:11" s="8" customFormat="1" ht="19.9" customHeight="1">
      <c r="B64" s="155"/>
      <c r="C64" s="156"/>
      <c r="D64" s="157" t="s">
        <v>118</v>
      </c>
      <c r="E64" s="158"/>
      <c r="F64" s="158"/>
      <c r="G64" s="158"/>
      <c r="H64" s="158"/>
      <c r="I64" s="159"/>
      <c r="J64" s="160">
        <f>J214</f>
        <v>0</v>
      </c>
      <c r="K64" s="161"/>
    </row>
    <row r="65" spans="2:11" s="8" customFormat="1" ht="19.9" customHeight="1">
      <c r="B65" s="155"/>
      <c r="C65" s="156"/>
      <c r="D65" s="157" t="s">
        <v>119</v>
      </c>
      <c r="E65" s="158"/>
      <c r="F65" s="158"/>
      <c r="G65" s="158"/>
      <c r="H65" s="158"/>
      <c r="I65" s="159"/>
      <c r="J65" s="160">
        <f>J218</f>
        <v>0</v>
      </c>
      <c r="K65" s="161"/>
    </row>
    <row r="66" spans="2:11" s="8" customFormat="1" ht="19.9" customHeight="1">
      <c r="B66" s="155"/>
      <c r="C66" s="156"/>
      <c r="D66" s="157" t="s">
        <v>120</v>
      </c>
      <c r="E66" s="158"/>
      <c r="F66" s="158"/>
      <c r="G66" s="158"/>
      <c r="H66" s="158"/>
      <c r="I66" s="159"/>
      <c r="J66" s="160">
        <f>J221</f>
        <v>0</v>
      </c>
      <c r="K66" s="161"/>
    </row>
    <row r="67" spans="2:11" s="8" customFormat="1" ht="19.9" customHeight="1">
      <c r="B67" s="155"/>
      <c r="C67" s="156"/>
      <c r="D67" s="157" t="s">
        <v>121</v>
      </c>
      <c r="E67" s="158"/>
      <c r="F67" s="158"/>
      <c r="G67" s="158"/>
      <c r="H67" s="158"/>
      <c r="I67" s="159"/>
      <c r="J67" s="160">
        <f>J267</f>
        <v>0</v>
      </c>
      <c r="K67" s="161"/>
    </row>
    <row r="68" spans="2:11" s="8" customFormat="1" ht="19.9" customHeight="1">
      <c r="B68" s="155"/>
      <c r="C68" s="156"/>
      <c r="D68" s="157" t="s">
        <v>122</v>
      </c>
      <c r="E68" s="158"/>
      <c r="F68" s="158"/>
      <c r="G68" s="158"/>
      <c r="H68" s="158"/>
      <c r="I68" s="159"/>
      <c r="J68" s="160">
        <f>J277</f>
        <v>0</v>
      </c>
      <c r="K68" s="161"/>
    </row>
    <row r="69" spans="2:11" s="7" customFormat="1" ht="24.95" customHeight="1">
      <c r="B69" s="148"/>
      <c r="C69" s="149"/>
      <c r="D69" s="150" t="s">
        <v>123</v>
      </c>
      <c r="E69" s="151"/>
      <c r="F69" s="151"/>
      <c r="G69" s="151"/>
      <c r="H69" s="151"/>
      <c r="I69" s="152"/>
      <c r="J69" s="153">
        <f>J280</f>
        <v>0</v>
      </c>
      <c r="K69" s="154"/>
    </row>
    <row r="70" spans="2:11" s="8" customFormat="1" ht="19.9" customHeight="1">
      <c r="B70" s="155"/>
      <c r="C70" s="156"/>
      <c r="D70" s="157" t="s">
        <v>124</v>
      </c>
      <c r="E70" s="158"/>
      <c r="F70" s="158"/>
      <c r="G70" s="158"/>
      <c r="H70" s="158"/>
      <c r="I70" s="159"/>
      <c r="J70" s="160">
        <f>J281</f>
        <v>0</v>
      </c>
      <c r="K70" s="161"/>
    </row>
    <row r="71" spans="2:11" s="8" customFormat="1" ht="19.9" customHeight="1">
      <c r="B71" s="155"/>
      <c r="C71" s="156"/>
      <c r="D71" s="157" t="s">
        <v>125</v>
      </c>
      <c r="E71" s="158"/>
      <c r="F71" s="158"/>
      <c r="G71" s="158"/>
      <c r="H71" s="158"/>
      <c r="I71" s="159"/>
      <c r="J71" s="160">
        <f>J297</f>
        <v>0</v>
      </c>
      <c r="K71" s="161"/>
    </row>
    <row r="72" spans="2:11" s="8" customFormat="1" ht="19.9" customHeight="1">
      <c r="B72" s="155"/>
      <c r="C72" s="156"/>
      <c r="D72" s="157" t="s">
        <v>126</v>
      </c>
      <c r="E72" s="158"/>
      <c r="F72" s="158"/>
      <c r="G72" s="158"/>
      <c r="H72" s="158"/>
      <c r="I72" s="159"/>
      <c r="J72" s="160">
        <f>J332</f>
        <v>0</v>
      </c>
      <c r="K72" s="161"/>
    </row>
    <row r="73" spans="2:11" s="8" customFormat="1" ht="19.9" customHeight="1">
      <c r="B73" s="155"/>
      <c r="C73" s="156"/>
      <c r="D73" s="157" t="s">
        <v>127</v>
      </c>
      <c r="E73" s="158"/>
      <c r="F73" s="158"/>
      <c r="G73" s="158"/>
      <c r="H73" s="158"/>
      <c r="I73" s="159"/>
      <c r="J73" s="160">
        <f>J352</f>
        <v>0</v>
      </c>
      <c r="K73" s="161"/>
    </row>
    <row r="74" spans="2:11" s="8" customFormat="1" ht="19.9" customHeight="1">
      <c r="B74" s="155"/>
      <c r="C74" s="156"/>
      <c r="D74" s="157" t="s">
        <v>128</v>
      </c>
      <c r="E74" s="158"/>
      <c r="F74" s="158"/>
      <c r="G74" s="158"/>
      <c r="H74" s="158"/>
      <c r="I74" s="159"/>
      <c r="J74" s="160">
        <f>J377</f>
        <v>0</v>
      </c>
      <c r="K74" s="161"/>
    </row>
    <row r="75" spans="2:11" s="8" customFormat="1" ht="19.9" customHeight="1">
      <c r="B75" s="155"/>
      <c r="C75" s="156"/>
      <c r="D75" s="157" t="s">
        <v>129</v>
      </c>
      <c r="E75" s="158"/>
      <c r="F75" s="158"/>
      <c r="G75" s="158"/>
      <c r="H75" s="158"/>
      <c r="I75" s="159"/>
      <c r="J75" s="160">
        <f>J396</f>
        <v>0</v>
      </c>
      <c r="K75" s="161"/>
    </row>
    <row r="76" spans="2:11" s="8" customFormat="1" ht="19.9" customHeight="1">
      <c r="B76" s="155"/>
      <c r="C76" s="156"/>
      <c r="D76" s="157" t="s">
        <v>130</v>
      </c>
      <c r="E76" s="158"/>
      <c r="F76" s="158"/>
      <c r="G76" s="158"/>
      <c r="H76" s="158"/>
      <c r="I76" s="159"/>
      <c r="J76" s="160">
        <f>J417</f>
        <v>0</v>
      </c>
      <c r="K76" s="161"/>
    </row>
    <row r="77" spans="2:11" s="8" customFormat="1" ht="19.9" customHeight="1">
      <c r="B77" s="155"/>
      <c r="C77" s="156"/>
      <c r="D77" s="157" t="s">
        <v>131</v>
      </c>
      <c r="E77" s="158"/>
      <c r="F77" s="158"/>
      <c r="G77" s="158"/>
      <c r="H77" s="158"/>
      <c r="I77" s="159"/>
      <c r="J77" s="160">
        <f>J426</f>
        <v>0</v>
      </c>
      <c r="K77" s="161"/>
    </row>
    <row r="78" spans="2:11" s="8" customFormat="1" ht="19.9" customHeight="1">
      <c r="B78" s="155"/>
      <c r="C78" s="156"/>
      <c r="D78" s="157" t="s">
        <v>132</v>
      </c>
      <c r="E78" s="158"/>
      <c r="F78" s="158"/>
      <c r="G78" s="158"/>
      <c r="H78" s="158"/>
      <c r="I78" s="159"/>
      <c r="J78" s="160">
        <f>J442</f>
        <v>0</v>
      </c>
      <c r="K78" s="161"/>
    </row>
    <row r="79" spans="2:11" s="8" customFormat="1" ht="19.9" customHeight="1">
      <c r="B79" s="155"/>
      <c r="C79" s="156"/>
      <c r="D79" s="157" t="s">
        <v>133</v>
      </c>
      <c r="E79" s="158"/>
      <c r="F79" s="158"/>
      <c r="G79" s="158"/>
      <c r="H79" s="158"/>
      <c r="I79" s="159"/>
      <c r="J79" s="160">
        <f>J457</f>
        <v>0</v>
      </c>
      <c r="K79" s="161"/>
    </row>
    <row r="80" spans="2:11" s="8" customFormat="1" ht="19.9" customHeight="1">
      <c r="B80" s="155"/>
      <c r="C80" s="156"/>
      <c r="D80" s="157" t="s">
        <v>134</v>
      </c>
      <c r="E80" s="158"/>
      <c r="F80" s="158"/>
      <c r="G80" s="158"/>
      <c r="H80" s="158"/>
      <c r="I80" s="159"/>
      <c r="J80" s="160">
        <f>J481</f>
        <v>0</v>
      </c>
      <c r="K80" s="161"/>
    </row>
    <row r="81" spans="2:11" s="8" customFormat="1" ht="19.9" customHeight="1">
      <c r="B81" s="155"/>
      <c r="C81" s="156"/>
      <c r="D81" s="157" t="s">
        <v>135</v>
      </c>
      <c r="E81" s="158"/>
      <c r="F81" s="158"/>
      <c r="G81" s="158"/>
      <c r="H81" s="158"/>
      <c r="I81" s="159"/>
      <c r="J81" s="160">
        <f>J487</f>
        <v>0</v>
      </c>
      <c r="K81" s="161"/>
    </row>
    <row r="82" spans="2:11" s="7" customFormat="1" ht="24.95" customHeight="1">
      <c r="B82" s="148"/>
      <c r="C82" s="149"/>
      <c r="D82" s="150" t="s">
        <v>136</v>
      </c>
      <c r="E82" s="151"/>
      <c r="F82" s="151"/>
      <c r="G82" s="151"/>
      <c r="H82" s="151"/>
      <c r="I82" s="152"/>
      <c r="J82" s="153">
        <f>J507</f>
        <v>0</v>
      </c>
      <c r="K82" s="154"/>
    </row>
    <row r="83" spans="2:11" s="8" customFormat="1" ht="19.9" customHeight="1">
      <c r="B83" s="155"/>
      <c r="C83" s="156"/>
      <c r="D83" s="157" t="s">
        <v>137</v>
      </c>
      <c r="E83" s="158"/>
      <c r="F83" s="158"/>
      <c r="G83" s="158"/>
      <c r="H83" s="158"/>
      <c r="I83" s="159"/>
      <c r="J83" s="160">
        <f>J508</f>
        <v>0</v>
      </c>
      <c r="K83" s="161"/>
    </row>
    <row r="84" spans="2:11" s="1" customFormat="1" ht="21.75" customHeight="1">
      <c r="B84" s="40"/>
      <c r="C84" s="41"/>
      <c r="D84" s="41"/>
      <c r="E84" s="41"/>
      <c r="F84" s="41"/>
      <c r="G84" s="41"/>
      <c r="H84" s="41"/>
      <c r="I84" s="117"/>
      <c r="J84" s="41"/>
      <c r="K84" s="44"/>
    </row>
    <row r="85" spans="2:11" s="1" customFormat="1" ht="6.95" customHeight="1">
      <c r="B85" s="55"/>
      <c r="C85" s="56"/>
      <c r="D85" s="56"/>
      <c r="E85" s="56"/>
      <c r="F85" s="56"/>
      <c r="G85" s="56"/>
      <c r="H85" s="56"/>
      <c r="I85" s="138"/>
      <c r="J85" s="56"/>
      <c r="K85" s="57"/>
    </row>
    <row r="89" spans="2:12" s="1" customFormat="1" ht="6.95" customHeight="1">
      <c r="B89" s="58"/>
      <c r="C89" s="59"/>
      <c r="D89" s="59"/>
      <c r="E89" s="59"/>
      <c r="F89" s="59"/>
      <c r="G89" s="59"/>
      <c r="H89" s="59"/>
      <c r="I89" s="141"/>
      <c r="J89" s="59"/>
      <c r="K89" s="59"/>
      <c r="L89" s="60"/>
    </row>
    <row r="90" spans="2:12" s="1" customFormat="1" ht="36.95" customHeight="1">
      <c r="B90" s="40"/>
      <c r="C90" s="61" t="s">
        <v>138</v>
      </c>
      <c r="D90" s="62"/>
      <c r="E90" s="62"/>
      <c r="F90" s="62"/>
      <c r="G90" s="62"/>
      <c r="H90" s="62"/>
      <c r="I90" s="162"/>
      <c r="J90" s="62"/>
      <c r="K90" s="62"/>
      <c r="L90" s="60"/>
    </row>
    <row r="91" spans="2:12" s="1" customFormat="1" ht="6.95" customHeight="1">
      <c r="B91" s="40"/>
      <c r="C91" s="62"/>
      <c r="D91" s="62"/>
      <c r="E91" s="62"/>
      <c r="F91" s="62"/>
      <c r="G91" s="62"/>
      <c r="H91" s="62"/>
      <c r="I91" s="162"/>
      <c r="J91" s="62"/>
      <c r="K91" s="62"/>
      <c r="L91" s="60"/>
    </row>
    <row r="92" spans="2:12" s="1" customFormat="1" ht="14.45" customHeight="1">
      <c r="B92" s="40"/>
      <c r="C92" s="64" t="s">
        <v>18</v>
      </c>
      <c r="D92" s="62"/>
      <c r="E92" s="62"/>
      <c r="F92" s="62"/>
      <c r="G92" s="62"/>
      <c r="H92" s="62"/>
      <c r="I92" s="162"/>
      <c r="J92" s="62"/>
      <c r="K92" s="62"/>
      <c r="L92" s="60"/>
    </row>
    <row r="93" spans="2:12" s="1" customFormat="1" ht="16.5" customHeight="1">
      <c r="B93" s="40"/>
      <c r="C93" s="62"/>
      <c r="D93" s="62"/>
      <c r="E93" s="373" t="str">
        <f>E7</f>
        <v>Výměna zdravotních instalací ZŠ Míru 152, Děčín XXXII – Boletice nad Labem</v>
      </c>
      <c r="F93" s="374"/>
      <c r="G93" s="374"/>
      <c r="H93" s="374"/>
      <c r="I93" s="162"/>
      <c r="J93" s="62"/>
      <c r="K93" s="62"/>
      <c r="L93" s="60"/>
    </row>
    <row r="94" spans="2:12" s="1" customFormat="1" ht="14.45" customHeight="1">
      <c r="B94" s="40"/>
      <c r="C94" s="64" t="s">
        <v>104</v>
      </c>
      <c r="D94" s="62"/>
      <c r="E94" s="62"/>
      <c r="F94" s="62"/>
      <c r="G94" s="62"/>
      <c r="H94" s="62"/>
      <c r="I94" s="162"/>
      <c r="J94" s="62"/>
      <c r="K94" s="62"/>
      <c r="L94" s="60"/>
    </row>
    <row r="95" spans="2:12" s="1" customFormat="1" ht="17.25" customHeight="1">
      <c r="B95" s="40"/>
      <c r="C95" s="62"/>
      <c r="D95" s="62"/>
      <c r="E95" s="348" t="str">
        <f>E9</f>
        <v>SO1 - Budova č.1, učebny 1. stupně</v>
      </c>
      <c r="F95" s="375"/>
      <c r="G95" s="375"/>
      <c r="H95" s="375"/>
      <c r="I95" s="162"/>
      <c r="J95" s="62"/>
      <c r="K95" s="62"/>
      <c r="L95" s="60"/>
    </row>
    <row r="96" spans="2:12" s="1" customFormat="1" ht="6.95" customHeight="1">
      <c r="B96" s="40"/>
      <c r="C96" s="62"/>
      <c r="D96" s="62"/>
      <c r="E96" s="62"/>
      <c r="F96" s="62"/>
      <c r="G96" s="62"/>
      <c r="H96" s="62"/>
      <c r="I96" s="162"/>
      <c r="J96" s="62"/>
      <c r="K96" s="62"/>
      <c r="L96" s="60"/>
    </row>
    <row r="97" spans="2:12" s="1" customFormat="1" ht="18" customHeight="1">
      <c r="B97" s="40"/>
      <c r="C97" s="64" t="s">
        <v>23</v>
      </c>
      <c r="D97" s="62"/>
      <c r="E97" s="62"/>
      <c r="F97" s="163" t="str">
        <f>F12</f>
        <v>ZŠ Míru 152, Děčín XXXII – Boletice nad Labem</v>
      </c>
      <c r="G97" s="62"/>
      <c r="H97" s="62"/>
      <c r="I97" s="164" t="s">
        <v>25</v>
      </c>
      <c r="J97" s="72" t="str">
        <f>IF(J12="","",J12)</f>
        <v>31. 10. 2018</v>
      </c>
      <c r="K97" s="62"/>
      <c r="L97" s="60"/>
    </row>
    <row r="98" spans="2:12" s="1" customFormat="1" ht="6.95" customHeight="1">
      <c r="B98" s="40"/>
      <c r="C98" s="62"/>
      <c r="D98" s="62"/>
      <c r="E98" s="62"/>
      <c r="F98" s="62"/>
      <c r="G98" s="62"/>
      <c r="H98" s="62"/>
      <c r="I98" s="162"/>
      <c r="J98" s="62"/>
      <c r="K98" s="62"/>
      <c r="L98" s="60"/>
    </row>
    <row r="99" spans="2:12" s="1" customFormat="1" ht="13.5">
      <c r="B99" s="40"/>
      <c r="C99" s="64" t="s">
        <v>27</v>
      </c>
      <c r="D99" s="62"/>
      <c r="E99" s="62"/>
      <c r="F99" s="163" t="str">
        <f>E15</f>
        <v>Statutární město Děčín</v>
      </c>
      <c r="G99" s="62"/>
      <c r="H99" s="62"/>
      <c r="I99" s="164" t="s">
        <v>34</v>
      </c>
      <c r="J99" s="163" t="str">
        <f>E21</f>
        <v>Vladimír Vidai</v>
      </c>
      <c r="K99" s="62"/>
      <c r="L99" s="60"/>
    </row>
    <row r="100" spans="2:12" s="1" customFormat="1" ht="14.45" customHeight="1">
      <c r="B100" s="40"/>
      <c r="C100" s="64" t="s">
        <v>32</v>
      </c>
      <c r="D100" s="62"/>
      <c r="E100" s="62"/>
      <c r="F100" s="163" t="str">
        <f>IF(E18="","",E18)</f>
        <v/>
      </c>
      <c r="G100" s="62"/>
      <c r="H100" s="62"/>
      <c r="I100" s="162"/>
      <c r="J100" s="62"/>
      <c r="K100" s="62"/>
      <c r="L100" s="60"/>
    </row>
    <row r="101" spans="2:12" s="1" customFormat="1" ht="10.35" customHeight="1">
      <c r="B101" s="40"/>
      <c r="C101" s="62"/>
      <c r="D101" s="62"/>
      <c r="E101" s="62"/>
      <c r="F101" s="62"/>
      <c r="G101" s="62"/>
      <c r="H101" s="62"/>
      <c r="I101" s="162"/>
      <c r="J101" s="62"/>
      <c r="K101" s="62"/>
      <c r="L101" s="60"/>
    </row>
    <row r="102" spans="2:20" s="9" customFormat="1" ht="29.25" customHeight="1">
      <c r="B102" s="165"/>
      <c r="C102" s="166" t="s">
        <v>139</v>
      </c>
      <c r="D102" s="167" t="s">
        <v>60</v>
      </c>
      <c r="E102" s="167" t="s">
        <v>56</v>
      </c>
      <c r="F102" s="167" t="s">
        <v>140</v>
      </c>
      <c r="G102" s="167" t="s">
        <v>141</v>
      </c>
      <c r="H102" s="167" t="s">
        <v>142</v>
      </c>
      <c r="I102" s="168" t="s">
        <v>143</v>
      </c>
      <c r="J102" s="167" t="s">
        <v>108</v>
      </c>
      <c r="K102" s="169" t="s">
        <v>144</v>
      </c>
      <c r="L102" s="170"/>
      <c r="M102" s="80" t="s">
        <v>145</v>
      </c>
      <c r="N102" s="81" t="s">
        <v>45</v>
      </c>
      <c r="O102" s="81" t="s">
        <v>146</v>
      </c>
      <c r="P102" s="81" t="s">
        <v>147</v>
      </c>
      <c r="Q102" s="81" t="s">
        <v>148</v>
      </c>
      <c r="R102" s="81" t="s">
        <v>149</v>
      </c>
      <c r="S102" s="81" t="s">
        <v>150</v>
      </c>
      <c r="T102" s="82" t="s">
        <v>151</v>
      </c>
    </row>
    <row r="103" spans="2:63" s="1" customFormat="1" ht="29.25" customHeight="1">
      <c r="B103" s="40"/>
      <c r="C103" s="86" t="s">
        <v>109</v>
      </c>
      <c r="D103" s="62"/>
      <c r="E103" s="62"/>
      <c r="F103" s="62"/>
      <c r="G103" s="62"/>
      <c r="H103" s="62"/>
      <c r="I103" s="162"/>
      <c r="J103" s="171">
        <f>BK103</f>
        <v>0</v>
      </c>
      <c r="K103" s="62"/>
      <c r="L103" s="60"/>
      <c r="M103" s="83"/>
      <c r="N103" s="84"/>
      <c r="O103" s="84"/>
      <c r="P103" s="172">
        <f>P104+P280+P507</f>
        <v>0</v>
      </c>
      <c r="Q103" s="84"/>
      <c r="R103" s="172">
        <f>R104+R280+R507</f>
        <v>78.41933087000001</v>
      </c>
      <c r="S103" s="84"/>
      <c r="T103" s="173">
        <f>T104+T280+T507</f>
        <v>41.37449355000001</v>
      </c>
      <c r="AT103" s="23" t="s">
        <v>74</v>
      </c>
      <c r="AU103" s="23" t="s">
        <v>110</v>
      </c>
      <c r="BK103" s="174">
        <f>BK104+BK280+BK507</f>
        <v>0</v>
      </c>
    </row>
    <row r="104" spans="2:63" s="10" customFormat="1" ht="37.35" customHeight="1">
      <c r="B104" s="175"/>
      <c r="C104" s="176"/>
      <c r="D104" s="177" t="s">
        <v>74</v>
      </c>
      <c r="E104" s="178" t="s">
        <v>152</v>
      </c>
      <c r="F104" s="178" t="s">
        <v>153</v>
      </c>
      <c r="G104" s="176"/>
      <c r="H104" s="176"/>
      <c r="I104" s="179"/>
      <c r="J104" s="180">
        <f>BK104</f>
        <v>0</v>
      </c>
      <c r="K104" s="176"/>
      <c r="L104" s="181"/>
      <c r="M104" s="182"/>
      <c r="N104" s="183"/>
      <c r="O104" s="183"/>
      <c r="P104" s="184">
        <f>P105+P131+P155+P165+P203+P208+P214+P218+P221+P267+P277</f>
        <v>0</v>
      </c>
      <c r="Q104" s="183"/>
      <c r="R104" s="184">
        <f>R105+R131+R155+R165+R203+R208+R214+R218+R221+R267+R277</f>
        <v>74.07674405</v>
      </c>
      <c r="S104" s="183"/>
      <c r="T104" s="185">
        <f>T105+T131+T155+T165+T203+T208+T214+T218+T221+T267+T277</f>
        <v>41.16976100000001</v>
      </c>
      <c r="AR104" s="186" t="s">
        <v>83</v>
      </c>
      <c r="AT104" s="187" t="s">
        <v>74</v>
      </c>
      <c r="AU104" s="187" t="s">
        <v>75</v>
      </c>
      <c r="AY104" s="186" t="s">
        <v>154</v>
      </c>
      <c r="BK104" s="188">
        <f>BK105+BK131+BK155+BK165+BK203+BK208+BK214+BK218+BK221+BK267+BK277</f>
        <v>0</v>
      </c>
    </row>
    <row r="105" spans="2:63" s="10" customFormat="1" ht="19.9" customHeight="1">
      <c r="B105" s="175"/>
      <c r="C105" s="176"/>
      <c r="D105" s="177" t="s">
        <v>74</v>
      </c>
      <c r="E105" s="189" t="s">
        <v>83</v>
      </c>
      <c r="F105" s="189" t="s">
        <v>155</v>
      </c>
      <c r="G105" s="176"/>
      <c r="H105" s="176"/>
      <c r="I105" s="179"/>
      <c r="J105" s="190">
        <f>BK105</f>
        <v>0</v>
      </c>
      <c r="K105" s="176"/>
      <c r="L105" s="181"/>
      <c r="M105" s="182"/>
      <c r="N105" s="183"/>
      <c r="O105" s="183"/>
      <c r="P105" s="184">
        <f>SUM(P106:P130)</f>
        <v>0</v>
      </c>
      <c r="Q105" s="183"/>
      <c r="R105" s="184">
        <f>SUM(R106:R130)</f>
        <v>48</v>
      </c>
      <c r="S105" s="183"/>
      <c r="T105" s="185">
        <f>SUM(T106:T130)</f>
        <v>0</v>
      </c>
      <c r="AR105" s="186" t="s">
        <v>83</v>
      </c>
      <c r="AT105" s="187" t="s">
        <v>74</v>
      </c>
      <c r="AU105" s="187" t="s">
        <v>83</v>
      </c>
      <c r="AY105" s="186" t="s">
        <v>154</v>
      </c>
      <c r="BK105" s="188">
        <f>SUM(BK106:BK130)</f>
        <v>0</v>
      </c>
    </row>
    <row r="106" spans="2:65" s="1" customFormat="1" ht="38.25" customHeight="1">
      <c r="B106" s="40"/>
      <c r="C106" s="191" t="s">
        <v>83</v>
      </c>
      <c r="D106" s="191" t="s">
        <v>156</v>
      </c>
      <c r="E106" s="192" t="s">
        <v>157</v>
      </c>
      <c r="F106" s="193" t="s">
        <v>158</v>
      </c>
      <c r="G106" s="194" t="s">
        <v>159</v>
      </c>
      <c r="H106" s="195">
        <v>24</v>
      </c>
      <c r="I106" s="196"/>
      <c r="J106" s="197">
        <f>ROUND(I106*H106,2)</f>
        <v>0</v>
      </c>
      <c r="K106" s="193" t="s">
        <v>160</v>
      </c>
      <c r="L106" s="60"/>
      <c r="M106" s="198" t="s">
        <v>21</v>
      </c>
      <c r="N106" s="199" t="s">
        <v>46</v>
      </c>
      <c r="O106" s="41"/>
      <c r="P106" s="200">
        <f>O106*H106</f>
        <v>0</v>
      </c>
      <c r="Q106" s="200">
        <v>0</v>
      </c>
      <c r="R106" s="200">
        <f>Q106*H106</f>
        <v>0</v>
      </c>
      <c r="S106" s="200">
        <v>0</v>
      </c>
      <c r="T106" s="201">
        <f>S106*H106</f>
        <v>0</v>
      </c>
      <c r="AR106" s="23" t="s">
        <v>161</v>
      </c>
      <c r="AT106" s="23" t="s">
        <v>156</v>
      </c>
      <c r="AU106" s="23" t="s">
        <v>85</v>
      </c>
      <c r="AY106" s="23" t="s">
        <v>154</v>
      </c>
      <c r="BE106" s="202">
        <f>IF(N106="základní",J106,0)</f>
        <v>0</v>
      </c>
      <c r="BF106" s="202">
        <f>IF(N106="snížená",J106,0)</f>
        <v>0</v>
      </c>
      <c r="BG106" s="202">
        <f>IF(N106="zákl. přenesená",J106,0)</f>
        <v>0</v>
      </c>
      <c r="BH106" s="202">
        <f>IF(N106="sníž. přenesená",J106,0)</f>
        <v>0</v>
      </c>
      <c r="BI106" s="202">
        <f>IF(N106="nulová",J106,0)</f>
        <v>0</v>
      </c>
      <c r="BJ106" s="23" t="s">
        <v>83</v>
      </c>
      <c r="BK106" s="202">
        <f>ROUND(I106*H106,2)</f>
        <v>0</v>
      </c>
      <c r="BL106" s="23" t="s">
        <v>161</v>
      </c>
      <c r="BM106" s="23" t="s">
        <v>162</v>
      </c>
    </row>
    <row r="107" spans="2:47" s="1" customFormat="1" ht="54">
      <c r="B107" s="40"/>
      <c r="C107" s="62"/>
      <c r="D107" s="203" t="s">
        <v>163</v>
      </c>
      <c r="E107" s="62"/>
      <c r="F107" s="204" t="s">
        <v>164</v>
      </c>
      <c r="G107" s="62"/>
      <c r="H107" s="62"/>
      <c r="I107" s="162"/>
      <c r="J107" s="62"/>
      <c r="K107" s="62"/>
      <c r="L107" s="60"/>
      <c r="M107" s="205"/>
      <c r="N107" s="41"/>
      <c r="O107" s="41"/>
      <c r="P107" s="41"/>
      <c r="Q107" s="41"/>
      <c r="R107" s="41"/>
      <c r="S107" s="41"/>
      <c r="T107" s="77"/>
      <c r="AT107" s="23" t="s">
        <v>163</v>
      </c>
      <c r="AU107" s="23" t="s">
        <v>85</v>
      </c>
    </row>
    <row r="108" spans="2:51" s="11" customFormat="1" ht="13.5">
      <c r="B108" s="206"/>
      <c r="C108" s="207"/>
      <c r="D108" s="203" t="s">
        <v>165</v>
      </c>
      <c r="E108" s="208" t="s">
        <v>21</v>
      </c>
      <c r="F108" s="209" t="s">
        <v>166</v>
      </c>
      <c r="G108" s="207"/>
      <c r="H108" s="210">
        <v>24</v>
      </c>
      <c r="I108" s="211"/>
      <c r="J108" s="207"/>
      <c r="K108" s="207"/>
      <c r="L108" s="212"/>
      <c r="M108" s="213"/>
      <c r="N108" s="214"/>
      <c r="O108" s="214"/>
      <c r="P108" s="214"/>
      <c r="Q108" s="214"/>
      <c r="R108" s="214"/>
      <c r="S108" s="214"/>
      <c r="T108" s="215"/>
      <c r="AT108" s="216" t="s">
        <v>165</v>
      </c>
      <c r="AU108" s="216" t="s">
        <v>85</v>
      </c>
      <c r="AV108" s="11" t="s">
        <v>85</v>
      </c>
      <c r="AW108" s="11" t="s">
        <v>38</v>
      </c>
      <c r="AX108" s="11" t="s">
        <v>83</v>
      </c>
      <c r="AY108" s="216" t="s">
        <v>154</v>
      </c>
    </row>
    <row r="109" spans="2:65" s="1" customFormat="1" ht="38.25" customHeight="1">
      <c r="B109" s="40"/>
      <c r="C109" s="191" t="s">
        <v>85</v>
      </c>
      <c r="D109" s="191" t="s">
        <v>156</v>
      </c>
      <c r="E109" s="192" t="s">
        <v>167</v>
      </c>
      <c r="F109" s="193" t="s">
        <v>168</v>
      </c>
      <c r="G109" s="194" t="s">
        <v>159</v>
      </c>
      <c r="H109" s="195">
        <v>24</v>
      </c>
      <c r="I109" s="196"/>
      <c r="J109" s="197">
        <f>ROUND(I109*H109,2)</f>
        <v>0</v>
      </c>
      <c r="K109" s="193" t="s">
        <v>160</v>
      </c>
      <c r="L109" s="60"/>
      <c r="M109" s="198" t="s">
        <v>21</v>
      </c>
      <c r="N109" s="199" t="s">
        <v>46</v>
      </c>
      <c r="O109" s="41"/>
      <c r="P109" s="200">
        <f>O109*H109</f>
        <v>0</v>
      </c>
      <c r="Q109" s="200">
        <v>0</v>
      </c>
      <c r="R109" s="200">
        <f>Q109*H109</f>
        <v>0</v>
      </c>
      <c r="S109" s="200">
        <v>0</v>
      </c>
      <c r="T109" s="201">
        <f>S109*H109</f>
        <v>0</v>
      </c>
      <c r="AR109" s="23" t="s">
        <v>161</v>
      </c>
      <c r="AT109" s="23" t="s">
        <v>156</v>
      </c>
      <c r="AU109" s="23" t="s">
        <v>85</v>
      </c>
      <c r="AY109" s="23" t="s">
        <v>154</v>
      </c>
      <c r="BE109" s="202">
        <f>IF(N109="základní",J109,0)</f>
        <v>0</v>
      </c>
      <c r="BF109" s="202">
        <f>IF(N109="snížená",J109,0)</f>
        <v>0</v>
      </c>
      <c r="BG109" s="202">
        <f>IF(N109="zákl. přenesená",J109,0)</f>
        <v>0</v>
      </c>
      <c r="BH109" s="202">
        <f>IF(N109="sníž. přenesená",J109,0)</f>
        <v>0</v>
      </c>
      <c r="BI109" s="202">
        <f>IF(N109="nulová",J109,0)</f>
        <v>0</v>
      </c>
      <c r="BJ109" s="23" t="s">
        <v>83</v>
      </c>
      <c r="BK109" s="202">
        <f>ROUND(I109*H109,2)</f>
        <v>0</v>
      </c>
      <c r="BL109" s="23" t="s">
        <v>161</v>
      </c>
      <c r="BM109" s="23" t="s">
        <v>169</v>
      </c>
    </row>
    <row r="110" spans="2:47" s="1" customFormat="1" ht="54">
      <c r="B110" s="40"/>
      <c r="C110" s="62"/>
      <c r="D110" s="203" t="s">
        <v>163</v>
      </c>
      <c r="E110" s="62"/>
      <c r="F110" s="204" t="s">
        <v>164</v>
      </c>
      <c r="G110" s="62"/>
      <c r="H110" s="62"/>
      <c r="I110" s="162"/>
      <c r="J110" s="62"/>
      <c r="K110" s="62"/>
      <c r="L110" s="60"/>
      <c r="M110" s="205"/>
      <c r="N110" s="41"/>
      <c r="O110" s="41"/>
      <c r="P110" s="41"/>
      <c r="Q110" s="41"/>
      <c r="R110" s="41"/>
      <c r="S110" s="41"/>
      <c r="T110" s="77"/>
      <c r="AT110" s="23" t="s">
        <v>163</v>
      </c>
      <c r="AU110" s="23" t="s">
        <v>85</v>
      </c>
    </row>
    <row r="111" spans="2:65" s="1" customFormat="1" ht="38.25" customHeight="1">
      <c r="B111" s="40"/>
      <c r="C111" s="191" t="s">
        <v>170</v>
      </c>
      <c r="D111" s="191" t="s">
        <v>156</v>
      </c>
      <c r="E111" s="192" t="s">
        <v>171</v>
      </c>
      <c r="F111" s="193" t="s">
        <v>172</v>
      </c>
      <c r="G111" s="194" t="s">
        <v>159</v>
      </c>
      <c r="H111" s="195">
        <v>24</v>
      </c>
      <c r="I111" s="196"/>
      <c r="J111" s="197">
        <f>ROUND(I111*H111,2)</f>
        <v>0</v>
      </c>
      <c r="K111" s="193" t="s">
        <v>160</v>
      </c>
      <c r="L111" s="60"/>
      <c r="M111" s="198" t="s">
        <v>21</v>
      </c>
      <c r="N111" s="199" t="s">
        <v>46</v>
      </c>
      <c r="O111" s="41"/>
      <c r="P111" s="200">
        <f>O111*H111</f>
        <v>0</v>
      </c>
      <c r="Q111" s="200">
        <v>0</v>
      </c>
      <c r="R111" s="200">
        <f>Q111*H111</f>
        <v>0</v>
      </c>
      <c r="S111" s="200">
        <v>0</v>
      </c>
      <c r="T111" s="201">
        <f>S111*H111</f>
        <v>0</v>
      </c>
      <c r="AR111" s="23" t="s">
        <v>161</v>
      </c>
      <c r="AT111" s="23" t="s">
        <v>156</v>
      </c>
      <c r="AU111" s="23" t="s">
        <v>85</v>
      </c>
      <c r="AY111" s="23" t="s">
        <v>154</v>
      </c>
      <c r="BE111" s="202">
        <f>IF(N111="základní",J111,0)</f>
        <v>0</v>
      </c>
      <c r="BF111" s="202">
        <f>IF(N111="snížená",J111,0)</f>
        <v>0</v>
      </c>
      <c r="BG111" s="202">
        <f>IF(N111="zákl. přenesená",J111,0)</f>
        <v>0</v>
      </c>
      <c r="BH111" s="202">
        <f>IF(N111="sníž. přenesená",J111,0)</f>
        <v>0</v>
      </c>
      <c r="BI111" s="202">
        <f>IF(N111="nulová",J111,0)</f>
        <v>0</v>
      </c>
      <c r="BJ111" s="23" t="s">
        <v>83</v>
      </c>
      <c r="BK111" s="202">
        <f>ROUND(I111*H111,2)</f>
        <v>0</v>
      </c>
      <c r="BL111" s="23" t="s">
        <v>161</v>
      </c>
      <c r="BM111" s="23" t="s">
        <v>173</v>
      </c>
    </row>
    <row r="112" spans="2:65" s="1" customFormat="1" ht="38.25" customHeight="1">
      <c r="B112" s="40"/>
      <c r="C112" s="191" t="s">
        <v>161</v>
      </c>
      <c r="D112" s="191" t="s">
        <v>156</v>
      </c>
      <c r="E112" s="192" t="s">
        <v>174</v>
      </c>
      <c r="F112" s="193" t="s">
        <v>175</v>
      </c>
      <c r="G112" s="194" t="s">
        <v>159</v>
      </c>
      <c r="H112" s="195">
        <v>24</v>
      </c>
      <c r="I112" s="196"/>
      <c r="J112" s="197">
        <f>ROUND(I112*H112,2)</f>
        <v>0</v>
      </c>
      <c r="K112" s="193" t="s">
        <v>160</v>
      </c>
      <c r="L112" s="60"/>
      <c r="M112" s="198" t="s">
        <v>21</v>
      </c>
      <c r="N112" s="199" t="s">
        <v>46</v>
      </c>
      <c r="O112" s="41"/>
      <c r="P112" s="200">
        <f>O112*H112</f>
        <v>0</v>
      </c>
      <c r="Q112" s="200">
        <v>0</v>
      </c>
      <c r="R112" s="200">
        <f>Q112*H112</f>
        <v>0</v>
      </c>
      <c r="S112" s="200">
        <v>0</v>
      </c>
      <c r="T112" s="201">
        <f>S112*H112</f>
        <v>0</v>
      </c>
      <c r="AR112" s="23" t="s">
        <v>161</v>
      </c>
      <c r="AT112" s="23" t="s">
        <v>156</v>
      </c>
      <c r="AU112" s="23" t="s">
        <v>85</v>
      </c>
      <c r="AY112" s="23" t="s">
        <v>154</v>
      </c>
      <c r="BE112" s="202">
        <f>IF(N112="základní",J112,0)</f>
        <v>0</v>
      </c>
      <c r="BF112" s="202">
        <f>IF(N112="snížená",J112,0)</f>
        <v>0</v>
      </c>
      <c r="BG112" s="202">
        <f>IF(N112="zákl. přenesená",J112,0)</f>
        <v>0</v>
      </c>
      <c r="BH112" s="202">
        <f>IF(N112="sníž. přenesená",J112,0)</f>
        <v>0</v>
      </c>
      <c r="BI112" s="202">
        <f>IF(N112="nulová",J112,0)</f>
        <v>0</v>
      </c>
      <c r="BJ112" s="23" t="s">
        <v>83</v>
      </c>
      <c r="BK112" s="202">
        <f>ROUND(I112*H112,2)</f>
        <v>0</v>
      </c>
      <c r="BL112" s="23" t="s">
        <v>161</v>
      </c>
      <c r="BM112" s="23" t="s">
        <v>176</v>
      </c>
    </row>
    <row r="113" spans="2:47" s="1" customFormat="1" ht="189">
      <c r="B113" s="40"/>
      <c r="C113" s="62"/>
      <c r="D113" s="203" t="s">
        <v>163</v>
      </c>
      <c r="E113" s="62"/>
      <c r="F113" s="204" t="s">
        <v>177</v>
      </c>
      <c r="G113" s="62"/>
      <c r="H113" s="62"/>
      <c r="I113" s="162"/>
      <c r="J113" s="62"/>
      <c r="K113" s="62"/>
      <c r="L113" s="60"/>
      <c r="M113" s="205"/>
      <c r="N113" s="41"/>
      <c r="O113" s="41"/>
      <c r="P113" s="41"/>
      <c r="Q113" s="41"/>
      <c r="R113" s="41"/>
      <c r="S113" s="41"/>
      <c r="T113" s="77"/>
      <c r="AT113" s="23" t="s">
        <v>163</v>
      </c>
      <c r="AU113" s="23" t="s">
        <v>85</v>
      </c>
    </row>
    <row r="114" spans="2:65" s="1" customFormat="1" ht="51" customHeight="1">
      <c r="B114" s="40"/>
      <c r="C114" s="191" t="s">
        <v>178</v>
      </c>
      <c r="D114" s="191" t="s">
        <v>156</v>
      </c>
      <c r="E114" s="192" t="s">
        <v>179</v>
      </c>
      <c r="F114" s="193" t="s">
        <v>180</v>
      </c>
      <c r="G114" s="194" t="s">
        <v>159</v>
      </c>
      <c r="H114" s="195">
        <v>264</v>
      </c>
      <c r="I114" s="196"/>
      <c r="J114" s="197">
        <f>ROUND(I114*H114,2)</f>
        <v>0</v>
      </c>
      <c r="K114" s="193" t="s">
        <v>160</v>
      </c>
      <c r="L114" s="60"/>
      <c r="M114" s="198" t="s">
        <v>21</v>
      </c>
      <c r="N114" s="199" t="s">
        <v>46</v>
      </c>
      <c r="O114" s="41"/>
      <c r="P114" s="200">
        <f>O114*H114</f>
        <v>0</v>
      </c>
      <c r="Q114" s="200">
        <v>0</v>
      </c>
      <c r="R114" s="200">
        <f>Q114*H114</f>
        <v>0</v>
      </c>
      <c r="S114" s="200">
        <v>0</v>
      </c>
      <c r="T114" s="201">
        <f>S114*H114</f>
        <v>0</v>
      </c>
      <c r="AR114" s="23" t="s">
        <v>161</v>
      </c>
      <c r="AT114" s="23" t="s">
        <v>156</v>
      </c>
      <c r="AU114" s="23" t="s">
        <v>85</v>
      </c>
      <c r="AY114" s="23" t="s">
        <v>154</v>
      </c>
      <c r="BE114" s="202">
        <f>IF(N114="základní",J114,0)</f>
        <v>0</v>
      </c>
      <c r="BF114" s="202">
        <f>IF(N114="snížená",J114,0)</f>
        <v>0</v>
      </c>
      <c r="BG114" s="202">
        <f>IF(N114="zákl. přenesená",J114,0)</f>
        <v>0</v>
      </c>
      <c r="BH114" s="202">
        <f>IF(N114="sníž. přenesená",J114,0)</f>
        <v>0</v>
      </c>
      <c r="BI114" s="202">
        <f>IF(N114="nulová",J114,0)</f>
        <v>0</v>
      </c>
      <c r="BJ114" s="23" t="s">
        <v>83</v>
      </c>
      <c r="BK114" s="202">
        <f>ROUND(I114*H114,2)</f>
        <v>0</v>
      </c>
      <c r="BL114" s="23" t="s">
        <v>161</v>
      </c>
      <c r="BM114" s="23" t="s">
        <v>181</v>
      </c>
    </row>
    <row r="115" spans="2:47" s="1" customFormat="1" ht="189">
      <c r="B115" s="40"/>
      <c r="C115" s="62"/>
      <c r="D115" s="203" t="s">
        <v>163</v>
      </c>
      <c r="E115" s="62"/>
      <c r="F115" s="204" t="s">
        <v>177</v>
      </c>
      <c r="G115" s="62"/>
      <c r="H115" s="62"/>
      <c r="I115" s="162"/>
      <c r="J115" s="62"/>
      <c r="K115" s="62"/>
      <c r="L115" s="60"/>
      <c r="M115" s="205"/>
      <c r="N115" s="41"/>
      <c r="O115" s="41"/>
      <c r="P115" s="41"/>
      <c r="Q115" s="41"/>
      <c r="R115" s="41"/>
      <c r="S115" s="41"/>
      <c r="T115" s="77"/>
      <c r="AT115" s="23" t="s">
        <v>163</v>
      </c>
      <c r="AU115" s="23" t="s">
        <v>85</v>
      </c>
    </row>
    <row r="116" spans="2:51" s="11" customFormat="1" ht="13.5">
      <c r="B116" s="206"/>
      <c r="C116" s="207"/>
      <c r="D116" s="203" t="s">
        <v>165</v>
      </c>
      <c r="E116" s="207"/>
      <c r="F116" s="209" t="s">
        <v>182</v>
      </c>
      <c r="G116" s="207"/>
      <c r="H116" s="210">
        <v>264</v>
      </c>
      <c r="I116" s="211"/>
      <c r="J116" s="207"/>
      <c r="K116" s="207"/>
      <c r="L116" s="212"/>
      <c r="M116" s="213"/>
      <c r="N116" s="214"/>
      <c r="O116" s="214"/>
      <c r="P116" s="214"/>
      <c r="Q116" s="214"/>
      <c r="R116" s="214"/>
      <c r="S116" s="214"/>
      <c r="T116" s="215"/>
      <c r="AT116" s="216" t="s">
        <v>165</v>
      </c>
      <c r="AU116" s="216" t="s">
        <v>85</v>
      </c>
      <c r="AV116" s="11" t="s">
        <v>85</v>
      </c>
      <c r="AW116" s="11" t="s">
        <v>6</v>
      </c>
      <c r="AX116" s="11" t="s">
        <v>83</v>
      </c>
      <c r="AY116" s="216" t="s">
        <v>154</v>
      </c>
    </row>
    <row r="117" spans="2:65" s="1" customFormat="1" ht="16.5" customHeight="1">
      <c r="B117" s="40"/>
      <c r="C117" s="191" t="s">
        <v>183</v>
      </c>
      <c r="D117" s="191" t="s">
        <v>156</v>
      </c>
      <c r="E117" s="192" t="s">
        <v>184</v>
      </c>
      <c r="F117" s="193" t="s">
        <v>185</v>
      </c>
      <c r="G117" s="194" t="s">
        <v>159</v>
      </c>
      <c r="H117" s="195">
        <v>24</v>
      </c>
      <c r="I117" s="196"/>
      <c r="J117" s="197">
        <f>ROUND(I117*H117,2)</f>
        <v>0</v>
      </c>
      <c r="K117" s="193" t="s">
        <v>160</v>
      </c>
      <c r="L117" s="60"/>
      <c r="M117" s="198" t="s">
        <v>21</v>
      </c>
      <c r="N117" s="199" t="s">
        <v>46</v>
      </c>
      <c r="O117" s="41"/>
      <c r="P117" s="200">
        <f>O117*H117</f>
        <v>0</v>
      </c>
      <c r="Q117" s="200">
        <v>0</v>
      </c>
      <c r="R117" s="200">
        <f>Q117*H117</f>
        <v>0</v>
      </c>
      <c r="S117" s="200">
        <v>0</v>
      </c>
      <c r="T117" s="201">
        <f>S117*H117</f>
        <v>0</v>
      </c>
      <c r="AR117" s="23" t="s">
        <v>161</v>
      </c>
      <c r="AT117" s="23" t="s">
        <v>156</v>
      </c>
      <c r="AU117" s="23" t="s">
        <v>85</v>
      </c>
      <c r="AY117" s="23" t="s">
        <v>154</v>
      </c>
      <c r="BE117" s="202">
        <f>IF(N117="základní",J117,0)</f>
        <v>0</v>
      </c>
      <c r="BF117" s="202">
        <f>IF(N117="snížená",J117,0)</f>
        <v>0</v>
      </c>
      <c r="BG117" s="202">
        <f>IF(N117="zákl. přenesená",J117,0)</f>
        <v>0</v>
      </c>
      <c r="BH117" s="202">
        <f>IF(N117="sníž. přenesená",J117,0)</f>
        <v>0</v>
      </c>
      <c r="BI117" s="202">
        <f>IF(N117="nulová",J117,0)</f>
        <v>0</v>
      </c>
      <c r="BJ117" s="23" t="s">
        <v>83</v>
      </c>
      <c r="BK117" s="202">
        <f>ROUND(I117*H117,2)</f>
        <v>0</v>
      </c>
      <c r="BL117" s="23" t="s">
        <v>161</v>
      </c>
      <c r="BM117" s="23" t="s">
        <v>186</v>
      </c>
    </row>
    <row r="118" spans="2:47" s="1" customFormat="1" ht="283.5">
      <c r="B118" s="40"/>
      <c r="C118" s="62"/>
      <c r="D118" s="203" t="s">
        <v>163</v>
      </c>
      <c r="E118" s="62"/>
      <c r="F118" s="204" t="s">
        <v>187</v>
      </c>
      <c r="G118" s="62"/>
      <c r="H118" s="62"/>
      <c r="I118" s="162"/>
      <c r="J118" s="62"/>
      <c r="K118" s="62"/>
      <c r="L118" s="60"/>
      <c r="M118" s="205"/>
      <c r="N118" s="41"/>
      <c r="O118" s="41"/>
      <c r="P118" s="41"/>
      <c r="Q118" s="41"/>
      <c r="R118" s="41"/>
      <c r="S118" s="41"/>
      <c r="T118" s="77"/>
      <c r="AT118" s="23" t="s">
        <v>163</v>
      </c>
      <c r="AU118" s="23" t="s">
        <v>85</v>
      </c>
    </row>
    <row r="119" spans="2:65" s="1" customFormat="1" ht="25.5" customHeight="1">
      <c r="B119" s="40"/>
      <c r="C119" s="217" t="s">
        <v>188</v>
      </c>
      <c r="D119" s="217" t="s">
        <v>189</v>
      </c>
      <c r="E119" s="218" t="s">
        <v>190</v>
      </c>
      <c r="F119" s="219" t="s">
        <v>191</v>
      </c>
      <c r="G119" s="220" t="s">
        <v>192</v>
      </c>
      <c r="H119" s="221">
        <v>38.4</v>
      </c>
      <c r="I119" s="222"/>
      <c r="J119" s="223">
        <f>ROUND(I119*H119,2)</f>
        <v>0</v>
      </c>
      <c r="K119" s="219" t="s">
        <v>160</v>
      </c>
      <c r="L119" s="224"/>
      <c r="M119" s="225" t="s">
        <v>21</v>
      </c>
      <c r="N119" s="226" t="s">
        <v>46</v>
      </c>
      <c r="O119" s="41"/>
      <c r="P119" s="200">
        <f>O119*H119</f>
        <v>0</v>
      </c>
      <c r="Q119" s="200">
        <v>0</v>
      </c>
      <c r="R119" s="200">
        <f>Q119*H119</f>
        <v>0</v>
      </c>
      <c r="S119" s="200">
        <v>0</v>
      </c>
      <c r="T119" s="201">
        <f>S119*H119</f>
        <v>0</v>
      </c>
      <c r="AR119" s="23" t="s">
        <v>193</v>
      </c>
      <c r="AT119" s="23" t="s">
        <v>189</v>
      </c>
      <c r="AU119" s="23" t="s">
        <v>85</v>
      </c>
      <c r="AY119" s="23" t="s">
        <v>154</v>
      </c>
      <c r="BE119" s="202">
        <f>IF(N119="základní",J119,0)</f>
        <v>0</v>
      </c>
      <c r="BF119" s="202">
        <f>IF(N119="snížená",J119,0)</f>
        <v>0</v>
      </c>
      <c r="BG119" s="202">
        <f>IF(N119="zákl. přenesená",J119,0)</f>
        <v>0</v>
      </c>
      <c r="BH119" s="202">
        <f>IF(N119="sníž. přenesená",J119,0)</f>
        <v>0</v>
      </c>
      <c r="BI119" s="202">
        <f>IF(N119="nulová",J119,0)</f>
        <v>0</v>
      </c>
      <c r="BJ119" s="23" t="s">
        <v>83</v>
      </c>
      <c r="BK119" s="202">
        <f>ROUND(I119*H119,2)</f>
        <v>0</v>
      </c>
      <c r="BL119" s="23" t="s">
        <v>161</v>
      </c>
      <c r="BM119" s="23" t="s">
        <v>194</v>
      </c>
    </row>
    <row r="120" spans="2:51" s="11" customFormat="1" ht="13.5">
      <c r="B120" s="206"/>
      <c r="C120" s="207"/>
      <c r="D120" s="203" t="s">
        <v>165</v>
      </c>
      <c r="E120" s="207"/>
      <c r="F120" s="209" t="s">
        <v>195</v>
      </c>
      <c r="G120" s="207"/>
      <c r="H120" s="210">
        <v>38.4</v>
      </c>
      <c r="I120" s="211"/>
      <c r="J120" s="207"/>
      <c r="K120" s="207"/>
      <c r="L120" s="212"/>
      <c r="M120" s="213"/>
      <c r="N120" s="214"/>
      <c r="O120" s="214"/>
      <c r="P120" s="214"/>
      <c r="Q120" s="214"/>
      <c r="R120" s="214"/>
      <c r="S120" s="214"/>
      <c r="T120" s="215"/>
      <c r="AT120" s="216" t="s">
        <v>165</v>
      </c>
      <c r="AU120" s="216" t="s">
        <v>85</v>
      </c>
      <c r="AV120" s="11" t="s">
        <v>85</v>
      </c>
      <c r="AW120" s="11" t="s">
        <v>6</v>
      </c>
      <c r="AX120" s="11" t="s">
        <v>83</v>
      </c>
      <c r="AY120" s="216" t="s">
        <v>154</v>
      </c>
    </row>
    <row r="121" spans="2:65" s="1" customFormat="1" ht="25.5" customHeight="1">
      <c r="B121" s="40"/>
      <c r="C121" s="191" t="s">
        <v>193</v>
      </c>
      <c r="D121" s="191" t="s">
        <v>156</v>
      </c>
      <c r="E121" s="192" t="s">
        <v>196</v>
      </c>
      <c r="F121" s="193" t="s">
        <v>197</v>
      </c>
      <c r="G121" s="194" t="s">
        <v>159</v>
      </c>
      <c r="H121" s="195">
        <v>16.8</v>
      </c>
      <c r="I121" s="196"/>
      <c r="J121" s="197">
        <f>ROUND(I121*H121,2)</f>
        <v>0</v>
      </c>
      <c r="K121" s="193" t="s">
        <v>160</v>
      </c>
      <c r="L121" s="60"/>
      <c r="M121" s="198" t="s">
        <v>21</v>
      </c>
      <c r="N121" s="199" t="s">
        <v>46</v>
      </c>
      <c r="O121" s="41"/>
      <c r="P121" s="200">
        <f>O121*H121</f>
        <v>0</v>
      </c>
      <c r="Q121" s="200">
        <v>0</v>
      </c>
      <c r="R121" s="200">
        <f>Q121*H121</f>
        <v>0</v>
      </c>
      <c r="S121" s="200">
        <v>0</v>
      </c>
      <c r="T121" s="201">
        <f>S121*H121</f>
        <v>0</v>
      </c>
      <c r="AR121" s="23" t="s">
        <v>161</v>
      </c>
      <c r="AT121" s="23" t="s">
        <v>156</v>
      </c>
      <c r="AU121" s="23" t="s">
        <v>85</v>
      </c>
      <c r="AY121" s="23" t="s">
        <v>154</v>
      </c>
      <c r="BE121" s="202">
        <f>IF(N121="základní",J121,0)</f>
        <v>0</v>
      </c>
      <c r="BF121" s="202">
        <f>IF(N121="snížená",J121,0)</f>
        <v>0</v>
      </c>
      <c r="BG121" s="202">
        <f>IF(N121="zákl. přenesená",J121,0)</f>
        <v>0</v>
      </c>
      <c r="BH121" s="202">
        <f>IF(N121="sníž. přenesená",J121,0)</f>
        <v>0</v>
      </c>
      <c r="BI121" s="202">
        <f>IF(N121="nulová",J121,0)</f>
        <v>0</v>
      </c>
      <c r="BJ121" s="23" t="s">
        <v>83</v>
      </c>
      <c r="BK121" s="202">
        <f>ROUND(I121*H121,2)</f>
        <v>0</v>
      </c>
      <c r="BL121" s="23" t="s">
        <v>161</v>
      </c>
      <c r="BM121" s="23" t="s">
        <v>198</v>
      </c>
    </row>
    <row r="122" spans="2:47" s="1" customFormat="1" ht="409.5">
      <c r="B122" s="40"/>
      <c r="C122" s="62"/>
      <c r="D122" s="203" t="s">
        <v>163</v>
      </c>
      <c r="E122" s="62"/>
      <c r="F122" s="204" t="s">
        <v>199</v>
      </c>
      <c r="G122" s="62"/>
      <c r="H122" s="62"/>
      <c r="I122" s="162"/>
      <c r="J122" s="62"/>
      <c r="K122" s="62"/>
      <c r="L122" s="60"/>
      <c r="M122" s="205"/>
      <c r="N122" s="41"/>
      <c r="O122" s="41"/>
      <c r="P122" s="41"/>
      <c r="Q122" s="41"/>
      <c r="R122" s="41"/>
      <c r="S122" s="41"/>
      <c r="T122" s="77"/>
      <c r="AT122" s="23" t="s">
        <v>163</v>
      </c>
      <c r="AU122" s="23" t="s">
        <v>85</v>
      </c>
    </row>
    <row r="123" spans="2:51" s="11" customFormat="1" ht="13.5">
      <c r="B123" s="206"/>
      <c r="C123" s="207"/>
      <c r="D123" s="203" t="s">
        <v>165</v>
      </c>
      <c r="E123" s="208" t="s">
        <v>21</v>
      </c>
      <c r="F123" s="209" t="s">
        <v>200</v>
      </c>
      <c r="G123" s="207"/>
      <c r="H123" s="210">
        <v>16.8</v>
      </c>
      <c r="I123" s="211"/>
      <c r="J123" s="207"/>
      <c r="K123" s="207"/>
      <c r="L123" s="212"/>
      <c r="M123" s="213"/>
      <c r="N123" s="214"/>
      <c r="O123" s="214"/>
      <c r="P123" s="214"/>
      <c r="Q123" s="214"/>
      <c r="R123" s="214"/>
      <c r="S123" s="214"/>
      <c r="T123" s="215"/>
      <c r="AT123" s="216" t="s">
        <v>165</v>
      </c>
      <c r="AU123" s="216" t="s">
        <v>85</v>
      </c>
      <c r="AV123" s="11" t="s">
        <v>85</v>
      </c>
      <c r="AW123" s="11" t="s">
        <v>38</v>
      </c>
      <c r="AX123" s="11" t="s">
        <v>83</v>
      </c>
      <c r="AY123" s="216" t="s">
        <v>154</v>
      </c>
    </row>
    <row r="124" spans="2:65" s="1" customFormat="1" ht="16.5" customHeight="1">
      <c r="B124" s="40"/>
      <c r="C124" s="217" t="s">
        <v>201</v>
      </c>
      <c r="D124" s="217" t="s">
        <v>189</v>
      </c>
      <c r="E124" s="218" t="s">
        <v>202</v>
      </c>
      <c r="F124" s="219" t="s">
        <v>203</v>
      </c>
      <c r="G124" s="220" t="s">
        <v>192</v>
      </c>
      <c r="H124" s="221">
        <v>33.6</v>
      </c>
      <c r="I124" s="222"/>
      <c r="J124" s="223">
        <f>ROUND(I124*H124,2)</f>
        <v>0</v>
      </c>
      <c r="K124" s="219" t="s">
        <v>160</v>
      </c>
      <c r="L124" s="224"/>
      <c r="M124" s="225" t="s">
        <v>21</v>
      </c>
      <c r="N124" s="226" t="s">
        <v>46</v>
      </c>
      <c r="O124" s="41"/>
      <c r="P124" s="200">
        <f>O124*H124</f>
        <v>0</v>
      </c>
      <c r="Q124" s="200">
        <v>1</v>
      </c>
      <c r="R124" s="200">
        <f>Q124*H124</f>
        <v>33.6</v>
      </c>
      <c r="S124" s="200">
        <v>0</v>
      </c>
      <c r="T124" s="201">
        <f>S124*H124</f>
        <v>0</v>
      </c>
      <c r="AR124" s="23" t="s">
        <v>193</v>
      </c>
      <c r="AT124" s="23" t="s">
        <v>189</v>
      </c>
      <c r="AU124" s="23" t="s">
        <v>85</v>
      </c>
      <c r="AY124" s="23" t="s">
        <v>154</v>
      </c>
      <c r="BE124" s="202">
        <f>IF(N124="základní",J124,0)</f>
        <v>0</v>
      </c>
      <c r="BF124" s="202">
        <f>IF(N124="snížená",J124,0)</f>
        <v>0</v>
      </c>
      <c r="BG124" s="202">
        <f>IF(N124="zákl. přenesená",J124,0)</f>
        <v>0</v>
      </c>
      <c r="BH124" s="202">
        <f>IF(N124="sníž. přenesená",J124,0)</f>
        <v>0</v>
      </c>
      <c r="BI124" s="202">
        <f>IF(N124="nulová",J124,0)</f>
        <v>0</v>
      </c>
      <c r="BJ124" s="23" t="s">
        <v>83</v>
      </c>
      <c r="BK124" s="202">
        <f>ROUND(I124*H124,2)</f>
        <v>0</v>
      </c>
      <c r="BL124" s="23" t="s">
        <v>161</v>
      </c>
      <c r="BM124" s="23" t="s">
        <v>204</v>
      </c>
    </row>
    <row r="125" spans="2:51" s="11" customFormat="1" ht="13.5">
      <c r="B125" s="206"/>
      <c r="C125" s="207"/>
      <c r="D125" s="203" t="s">
        <v>165</v>
      </c>
      <c r="E125" s="207"/>
      <c r="F125" s="209" t="s">
        <v>205</v>
      </c>
      <c r="G125" s="207"/>
      <c r="H125" s="210">
        <v>33.6</v>
      </c>
      <c r="I125" s="211"/>
      <c r="J125" s="207"/>
      <c r="K125" s="207"/>
      <c r="L125" s="212"/>
      <c r="M125" s="213"/>
      <c r="N125" s="214"/>
      <c r="O125" s="214"/>
      <c r="P125" s="214"/>
      <c r="Q125" s="214"/>
      <c r="R125" s="214"/>
      <c r="S125" s="214"/>
      <c r="T125" s="215"/>
      <c r="AT125" s="216" t="s">
        <v>165</v>
      </c>
      <c r="AU125" s="216" t="s">
        <v>85</v>
      </c>
      <c r="AV125" s="11" t="s">
        <v>85</v>
      </c>
      <c r="AW125" s="11" t="s">
        <v>6</v>
      </c>
      <c r="AX125" s="11" t="s">
        <v>83</v>
      </c>
      <c r="AY125" s="216" t="s">
        <v>154</v>
      </c>
    </row>
    <row r="126" spans="2:65" s="1" customFormat="1" ht="38.25" customHeight="1">
      <c r="B126" s="40"/>
      <c r="C126" s="191" t="s">
        <v>206</v>
      </c>
      <c r="D126" s="191" t="s">
        <v>156</v>
      </c>
      <c r="E126" s="192" t="s">
        <v>207</v>
      </c>
      <c r="F126" s="193" t="s">
        <v>208</v>
      </c>
      <c r="G126" s="194" t="s">
        <v>159</v>
      </c>
      <c r="H126" s="195">
        <v>7.2</v>
      </c>
      <c r="I126" s="196"/>
      <c r="J126" s="197">
        <f>ROUND(I126*H126,2)</f>
        <v>0</v>
      </c>
      <c r="K126" s="193" t="s">
        <v>160</v>
      </c>
      <c r="L126" s="60"/>
      <c r="M126" s="198" t="s">
        <v>21</v>
      </c>
      <c r="N126" s="199" t="s">
        <v>46</v>
      </c>
      <c r="O126" s="41"/>
      <c r="P126" s="200">
        <f>O126*H126</f>
        <v>0</v>
      </c>
      <c r="Q126" s="200">
        <v>0</v>
      </c>
      <c r="R126" s="200">
        <f>Q126*H126</f>
        <v>0</v>
      </c>
      <c r="S126" s="200">
        <v>0</v>
      </c>
      <c r="T126" s="201">
        <f>S126*H126</f>
        <v>0</v>
      </c>
      <c r="AR126" s="23" t="s">
        <v>161</v>
      </c>
      <c r="AT126" s="23" t="s">
        <v>156</v>
      </c>
      <c r="AU126" s="23" t="s">
        <v>85</v>
      </c>
      <c r="AY126" s="23" t="s">
        <v>154</v>
      </c>
      <c r="BE126" s="202">
        <f>IF(N126="základní",J126,0)</f>
        <v>0</v>
      </c>
      <c r="BF126" s="202">
        <f>IF(N126="snížená",J126,0)</f>
        <v>0</v>
      </c>
      <c r="BG126" s="202">
        <f>IF(N126="zákl. přenesená",J126,0)</f>
        <v>0</v>
      </c>
      <c r="BH126" s="202">
        <f>IF(N126="sníž. přenesená",J126,0)</f>
        <v>0</v>
      </c>
      <c r="BI126" s="202">
        <f>IF(N126="nulová",J126,0)</f>
        <v>0</v>
      </c>
      <c r="BJ126" s="23" t="s">
        <v>83</v>
      </c>
      <c r="BK126" s="202">
        <f>ROUND(I126*H126,2)</f>
        <v>0</v>
      </c>
      <c r="BL126" s="23" t="s">
        <v>161</v>
      </c>
      <c r="BM126" s="23" t="s">
        <v>209</v>
      </c>
    </row>
    <row r="127" spans="2:47" s="1" customFormat="1" ht="94.5">
      <c r="B127" s="40"/>
      <c r="C127" s="62"/>
      <c r="D127" s="203" t="s">
        <v>163</v>
      </c>
      <c r="E127" s="62"/>
      <c r="F127" s="204" t="s">
        <v>210</v>
      </c>
      <c r="G127" s="62"/>
      <c r="H127" s="62"/>
      <c r="I127" s="162"/>
      <c r="J127" s="62"/>
      <c r="K127" s="62"/>
      <c r="L127" s="60"/>
      <c r="M127" s="205"/>
      <c r="N127" s="41"/>
      <c r="O127" s="41"/>
      <c r="P127" s="41"/>
      <c r="Q127" s="41"/>
      <c r="R127" s="41"/>
      <c r="S127" s="41"/>
      <c r="T127" s="77"/>
      <c r="AT127" s="23" t="s">
        <v>163</v>
      </c>
      <c r="AU127" s="23" t="s">
        <v>85</v>
      </c>
    </row>
    <row r="128" spans="2:51" s="11" customFormat="1" ht="13.5">
      <c r="B128" s="206"/>
      <c r="C128" s="207"/>
      <c r="D128" s="203" t="s">
        <v>165</v>
      </c>
      <c r="E128" s="208" t="s">
        <v>21</v>
      </c>
      <c r="F128" s="209" t="s">
        <v>211</v>
      </c>
      <c r="G128" s="207"/>
      <c r="H128" s="210">
        <v>7.2</v>
      </c>
      <c r="I128" s="211"/>
      <c r="J128" s="207"/>
      <c r="K128" s="207"/>
      <c r="L128" s="212"/>
      <c r="M128" s="213"/>
      <c r="N128" s="214"/>
      <c r="O128" s="214"/>
      <c r="P128" s="214"/>
      <c r="Q128" s="214"/>
      <c r="R128" s="214"/>
      <c r="S128" s="214"/>
      <c r="T128" s="215"/>
      <c r="AT128" s="216" t="s">
        <v>165</v>
      </c>
      <c r="AU128" s="216" t="s">
        <v>85</v>
      </c>
      <c r="AV128" s="11" t="s">
        <v>85</v>
      </c>
      <c r="AW128" s="11" t="s">
        <v>38</v>
      </c>
      <c r="AX128" s="11" t="s">
        <v>83</v>
      </c>
      <c r="AY128" s="216" t="s">
        <v>154</v>
      </c>
    </row>
    <row r="129" spans="2:65" s="1" customFormat="1" ht="16.5" customHeight="1">
      <c r="B129" s="40"/>
      <c r="C129" s="217" t="s">
        <v>212</v>
      </c>
      <c r="D129" s="217" t="s">
        <v>189</v>
      </c>
      <c r="E129" s="218" t="s">
        <v>213</v>
      </c>
      <c r="F129" s="219" t="s">
        <v>214</v>
      </c>
      <c r="G129" s="220" t="s">
        <v>192</v>
      </c>
      <c r="H129" s="221">
        <v>14.4</v>
      </c>
      <c r="I129" s="222"/>
      <c r="J129" s="223">
        <f>ROUND(I129*H129,2)</f>
        <v>0</v>
      </c>
      <c r="K129" s="219" t="s">
        <v>160</v>
      </c>
      <c r="L129" s="224"/>
      <c r="M129" s="225" t="s">
        <v>21</v>
      </c>
      <c r="N129" s="226" t="s">
        <v>46</v>
      </c>
      <c r="O129" s="41"/>
      <c r="P129" s="200">
        <f>O129*H129</f>
        <v>0</v>
      </c>
      <c r="Q129" s="200">
        <v>1</v>
      </c>
      <c r="R129" s="200">
        <f>Q129*H129</f>
        <v>14.4</v>
      </c>
      <c r="S129" s="200">
        <v>0</v>
      </c>
      <c r="T129" s="201">
        <f>S129*H129</f>
        <v>0</v>
      </c>
      <c r="AR129" s="23" t="s">
        <v>193</v>
      </c>
      <c r="AT129" s="23" t="s">
        <v>189</v>
      </c>
      <c r="AU129" s="23" t="s">
        <v>85</v>
      </c>
      <c r="AY129" s="23" t="s">
        <v>154</v>
      </c>
      <c r="BE129" s="202">
        <f>IF(N129="základní",J129,0)</f>
        <v>0</v>
      </c>
      <c r="BF129" s="202">
        <f>IF(N129="snížená",J129,0)</f>
        <v>0</v>
      </c>
      <c r="BG129" s="202">
        <f>IF(N129="zákl. přenesená",J129,0)</f>
        <v>0</v>
      </c>
      <c r="BH129" s="202">
        <f>IF(N129="sníž. přenesená",J129,0)</f>
        <v>0</v>
      </c>
      <c r="BI129" s="202">
        <f>IF(N129="nulová",J129,0)</f>
        <v>0</v>
      </c>
      <c r="BJ129" s="23" t="s">
        <v>83</v>
      </c>
      <c r="BK129" s="202">
        <f>ROUND(I129*H129,2)</f>
        <v>0</v>
      </c>
      <c r="BL129" s="23" t="s">
        <v>161</v>
      </c>
      <c r="BM129" s="23" t="s">
        <v>215</v>
      </c>
    </row>
    <row r="130" spans="2:51" s="11" customFormat="1" ht="13.5">
      <c r="B130" s="206"/>
      <c r="C130" s="207"/>
      <c r="D130" s="203" t="s">
        <v>165</v>
      </c>
      <c r="E130" s="207"/>
      <c r="F130" s="209" t="s">
        <v>216</v>
      </c>
      <c r="G130" s="207"/>
      <c r="H130" s="210">
        <v>14.4</v>
      </c>
      <c r="I130" s="211"/>
      <c r="J130" s="207"/>
      <c r="K130" s="207"/>
      <c r="L130" s="212"/>
      <c r="M130" s="213"/>
      <c r="N130" s="214"/>
      <c r="O130" s="214"/>
      <c r="P130" s="214"/>
      <c r="Q130" s="214"/>
      <c r="R130" s="214"/>
      <c r="S130" s="214"/>
      <c r="T130" s="215"/>
      <c r="AT130" s="216" t="s">
        <v>165</v>
      </c>
      <c r="AU130" s="216" t="s">
        <v>85</v>
      </c>
      <c r="AV130" s="11" t="s">
        <v>85</v>
      </c>
      <c r="AW130" s="11" t="s">
        <v>6</v>
      </c>
      <c r="AX130" s="11" t="s">
        <v>83</v>
      </c>
      <c r="AY130" s="216" t="s">
        <v>154</v>
      </c>
    </row>
    <row r="131" spans="2:63" s="10" customFormat="1" ht="29.85" customHeight="1">
      <c r="B131" s="175"/>
      <c r="C131" s="176"/>
      <c r="D131" s="177" t="s">
        <v>74</v>
      </c>
      <c r="E131" s="189" t="s">
        <v>170</v>
      </c>
      <c r="F131" s="189" t="s">
        <v>217</v>
      </c>
      <c r="G131" s="176"/>
      <c r="H131" s="176"/>
      <c r="I131" s="179"/>
      <c r="J131" s="190">
        <f>BK131</f>
        <v>0</v>
      </c>
      <c r="K131" s="176"/>
      <c r="L131" s="181"/>
      <c r="M131" s="182"/>
      <c r="N131" s="183"/>
      <c r="O131" s="183"/>
      <c r="P131" s="184">
        <f>SUM(P132:P154)</f>
        <v>0</v>
      </c>
      <c r="Q131" s="183"/>
      <c r="R131" s="184">
        <f>SUM(R132:R154)</f>
        <v>4.126772489999999</v>
      </c>
      <c r="S131" s="183"/>
      <c r="T131" s="185">
        <f>SUM(T132:T154)</f>
        <v>0</v>
      </c>
      <c r="AR131" s="186" t="s">
        <v>83</v>
      </c>
      <c r="AT131" s="187" t="s">
        <v>74</v>
      </c>
      <c r="AU131" s="187" t="s">
        <v>83</v>
      </c>
      <c r="AY131" s="186" t="s">
        <v>154</v>
      </c>
      <c r="BK131" s="188">
        <f>SUM(BK132:BK154)</f>
        <v>0</v>
      </c>
    </row>
    <row r="132" spans="2:65" s="1" customFormat="1" ht="16.5" customHeight="1">
      <c r="B132" s="40"/>
      <c r="C132" s="191" t="s">
        <v>218</v>
      </c>
      <c r="D132" s="191" t="s">
        <v>156</v>
      </c>
      <c r="E132" s="192" t="s">
        <v>219</v>
      </c>
      <c r="F132" s="193" t="s">
        <v>220</v>
      </c>
      <c r="G132" s="194" t="s">
        <v>159</v>
      </c>
      <c r="H132" s="195">
        <v>0.09</v>
      </c>
      <c r="I132" s="196"/>
      <c r="J132" s="197">
        <f>ROUND(I132*H132,2)</f>
        <v>0</v>
      </c>
      <c r="K132" s="193" t="s">
        <v>160</v>
      </c>
      <c r="L132" s="60"/>
      <c r="M132" s="198" t="s">
        <v>21</v>
      </c>
      <c r="N132" s="199" t="s">
        <v>46</v>
      </c>
      <c r="O132" s="41"/>
      <c r="P132" s="200">
        <f>O132*H132</f>
        <v>0</v>
      </c>
      <c r="Q132" s="200">
        <v>1.94302</v>
      </c>
      <c r="R132" s="200">
        <f>Q132*H132</f>
        <v>0.1748718</v>
      </c>
      <c r="S132" s="200">
        <v>0</v>
      </c>
      <c r="T132" s="201">
        <f>S132*H132</f>
        <v>0</v>
      </c>
      <c r="AR132" s="23" t="s">
        <v>161</v>
      </c>
      <c r="AT132" s="23" t="s">
        <v>156</v>
      </c>
      <c r="AU132" s="23" t="s">
        <v>85</v>
      </c>
      <c r="AY132" s="23" t="s">
        <v>154</v>
      </c>
      <c r="BE132" s="202">
        <f>IF(N132="základní",J132,0)</f>
        <v>0</v>
      </c>
      <c r="BF132" s="202">
        <f>IF(N132="snížená",J132,0)</f>
        <v>0</v>
      </c>
      <c r="BG132" s="202">
        <f>IF(N132="zákl. přenesená",J132,0)</f>
        <v>0</v>
      </c>
      <c r="BH132" s="202">
        <f>IF(N132="sníž. přenesená",J132,0)</f>
        <v>0</v>
      </c>
      <c r="BI132" s="202">
        <f>IF(N132="nulová",J132,0)</f>
        <v>0</v>
      </c>
      <c r="BJ132" s="23" t="s">
        <v>83</v>
      </c>
      <c r="BK132" s="202">
        <f>ROUND(I132*H132,2)</f>
        <v>0</v>
      </c>
      <c r="BL132" s="23" t="s">
        <v>161</v>
      </c>
      <c r="BM132" s="23" t="s">
        <v>221</v>
      </c>
    </row>
    <row r="133" spans="2:47" s="1" customFormat="1" ht="81">
      <c r="B133" s="40"/>
      <c r="C133" s="62"/>
      <c r="D133" s="203" t="s">
        <v>163</v>
      </c>
      <c r="E133" s="62"/>
      <c r="F133" s="204" t="s">
        <v>222</v>
      </c>
      <c r="G133" s="62"/>
      <c r="H133" s="62"/>
      <c r="I133" s="162"/>
      <c r="J133" s="62"/>
      <c r="K133" s="62"/>
      <c r="L133" s="60"/>
      <c r="M133" s="205"/>
      <c r="N133" s="41"/>
      <c r="O133" s="41"/>
      <c r="P133" s="41"/>
      <c r="Q133" s="41"/>
      <c r="R133" s="41"/>
      <c r="S133" s="41"/>
      <c r="T133" s="77"/>
      <c r="AT133" s="23" t="s">
        <v>163</v>
      </c>
      <c r="AU133" s="23" t="s">
        <v>85</v>
      </c>
    </row>
    <row r="134" spans="2:51" s="11" customFormat="1" ht="13.5">
      <c r="B134" s="206"/>
      <c r="C134" s="207"/>
      <c r="D134" s="203" t="s">
        <v>165</v>
      </c>
      <c r="E134" s="208" t="s">
        <v>21</v>
      </c>
      <c r="F134" s="209" t="s">
        <v>223</v>
      </c>
      <c r="G134" s="207"/>
      <c r="H134" s="210">
        <v>0.09</v>
      </c>
      <c r="I134" s="211"/>
      <c r="J134" s="207"/>
      <c r="K134" s="207"/>
      <c r="L134" s="212"/>
      <c r="M134" s="213"/>
      <c r="N134" s="214"/>
      <c r="O134" s="214"/>
      <c r="P134" s="214"/>
      <c r="Q134" s="214"/>
      <c r="R134" s="214"/>
      <c r="S134" s="214"/>
      <c r="T134" s="215"/>
      <c r="AT134" s="216" t="s">
        <v>165</v>
      </c>
      <c r="AU134" s="216" t="s">
        <v>85</v>
      </c>
      <c r="AV134" s="11" t="s">
        <v>85</v>
      </c>
      <c r="AW134" s="11" t="s">
        <v>38</v>
      </c>
      <c r="AX134" s="11" t="s">
        <v>83</v>
      </c>
      <c r="AY134" s="216" t="s">
        <v>154</v>
      </c>
    </row>
    <row r="135" spans="2:65" s="1" customFormat="1" ht="25.5" customHeight="1">
      <c r="B135" s="40"/>
      <c r="C135" s="191" t="s">
        <v>224</v>
      </c>
      <c r="D135" s="191" t="s">
        <v>156</v>
      </c>
      <c r="E135" s="192" t="s">
        <v>225</v>
      </c>
      <c r="F135" s="193" t="s">
        <v>226</v>
      </c>
      <c r="G135" s="194" t="s">
        <v>192</v>
      </c>
      <c r="H135" s="195">
        <v>0.069</v>
      </c>
      <c r="I135" s="196"/>
      <c r="J135" s="197">
        <f>ROUND(I135*H135,2)</f>
        <v>0</v>
      </c>
      <c r="K135" s="193" t="s">
        <v>160</v>
      </c>
      <c r="L135" s="60"/>
      <c r="M135" s="198" t="s">
        <v>21</v>
      </c>
      <c r="N135" s="199" t="s">
        <v>46</v>
      </c>
      <c r="O135" s="41"/>
      <c r="P135" s="200">
        <f>O135*H135</f>
        <v>0</v>
      </c>
      <c r="Q135" s="200">
        <v>0.01709</v>
      </c>
      <c r="R135" s="200">
        <f>Q135*H135</f>
        <v>0.0011792100000000002</v>
      </c>
      <c r="S135" s="200">
        <v>0</v>
      </c>
      <c r="T135" s="201">
        <f>S135*H135</f>
        <v>0</v>
      </c>
      <c r="AR135" s="23" t="s">
        <v>161</v>
      </c>
      <c r="AT135" s="23" t="s">
        <v>156</v>
      </c>
      <c r="AU135" s="23" t="s">
        <v>85</v>
      </c>
      <c r="AY135" s="23" t="s">
        <v>154</v>
      </c>
      <c r="BE135" s="202">
        <f>IF(N135="základní",J135,0)</f>
        <v>0</v>
      </c>
      <c r="BF135" s="202">
        <f>IF(N135="snížená",J135,0)</f>
        <v>0</v>
      </c>
      <c r="BG135" s="202">
        <f>IF(N135="zákl. přenesená",J135,0)</f>
        <v>0</v>
      </c>
      <c r="BH135" s="202">
        <f>IF(N135="sníž. přenesená",J135,0)</f>
        <v>0</v>
      </c>
      <c r="BI135" s="202">
        <f>IF(N135="nulová",J135,0)</f>
        <v>0</v>
      </c>
      <c r="BJ135" s="23" t="s">
        <v>83</v>
      </c>
      <c r="BK135" s="202">
        <f>ROUND(I135*H135,2)</f>
        <v>0</v>
      </c>
      <c r="BL135" s="23" t="s">
        <v>161</v>
      </c>
      <c r="BM135" s="23" t="s">
        <v>227</v>
      </c>
    </row>
    <row r="136" spans="2:47" s="1" customFormat="1" ht="54">
      <c r="B136" s="40"/>
      <c r="C136" s="62"/>
      <c r="D136" s="203" t="s">
        <v>163</v>
      </c>
      <c r="E136" s="62"/>
      <c r="F136" s="204" t="s">
        <v>228</v>
      </c>
      <c r="G136" s="62"/>
      <c r="H136" s="62"/>
      <c r="I136" s="162"/>
      <c r="J136" s="62"/>
      <c r="K136" s="62"/>
      <c r="L136" s="60"/>
      <c r="M136" s="205"/>
      <c r="N136" s="41"/>
      <c r="O136" s="41"/>
      <c r="P136" s="41"/>
      <c r="Q136" s="41"/>
      <c r="R136" s="41"/>
      <c r="S136" s="41"/>
      <c r="T136" s="77"/>
      <c r="AT136" s="23" t="s">
        <v>163</v>
      </c>
      <c r="AU136" s="23" t="s">
        <v>85</v>
      </c>
    </row>
    <row r="137" spans="2:51" s="11" customFormat="1" ht="13.5">
      <c r="B137" s="206"/>
      <c r="C137" s="207"/>
      <c r="D137" s="203" t="s">
        <v>165</v>
      </c>
      <c r="E137" s="208" t="s">
        <v>21</v>
      </c>
      <c r="F137" s="209" t="s">
        <v>229</v>
      </c>
      <c r="G137" s="207"/>
      <c r="H137" s="210">
        <v>0.069</v>
      </c>
      <c r="I137" s="211"/>
      <c r="J137" s="207"/>
      <c r="K137" s="207"/>
      <c r="L137" s="212"/>
      <c r="M137" s="213"/>
      <c r="N137" s="214"/>
      <c r="O137" s="214"/>
      <c r="P137" s="214"/>
      <c r="Q137" s="214"/>
      <c r="R137" s="214"/>
      <c r="S137" s="214"/>
      <c r="T137" s="215"/>
      <c r="AT137" s="216" t="s">
        <v>165</v>
      </c>
      <c r="AU137" s="216" t="s">
        <v>85</v>
      </c>
      <c r="AV137" s="11" t="s">
        <v>85</v>
      </c>
      <c r="AW137" s="11" t="s">
        <v>38</v>
      </c>
      <c r="AX137" s="11" t="s">
        <v>83</v>
      </c>
      <c r="AY137" s="216" t="s">
        <v>154</v>
      </c>
    </row>
    <row r="138" spans="2:65" s="1" customFormat="1" ht="16.5" customHeight="1">
      <c r="B138" s="40"/>
      <c r="C138" s="217" t="s">
        <v>230</v>
      </c>
      <c r="D138" s="217" t="s">
        <v>189</v>
      </c>
      <c r="E138" s="218" t="s">
        <v>231</v>
      </c>
      <c r="F138" s="219" t="s">
        <v>232</v>
      </c>
      <c r="G138" s="220" t="s">
        <v>192</v>
      </c>
      <c r="H138" s="221">
        <v>0.075</v>
      </c>
      <c r="I138" s="222"/>
      <c r="J138" s="223">
        <f>ROUND(I138*H138,2)</f>
        <v>0</v>
      </c>
      <c r="K138" s="219" t="s">
        <v>160</v>
      </c>
      <c r="L138" s="224"/>
      <c r="M138" s="225" t="s">
        <v>21</v>
      </c>
      <c r="N138" s="226" t="s">
        <v>46</v>
      </c>
      <c r="O138" s="41"/>
      <c r="P138" s="200">
        <f>O138*H138</f>
        <v>0</v>
      </c>
      <c r="Q138" s="200">
        <v>1</v>
      </c>
      <c r="R138" s="200">
        <f>Q138*H138</f>
        <v>0.075</v>
      </c>
      <c r="S138" s="200">
        <v>0</v>
      </c>
      <c r="T138" s="201">
        <f>S138*H138</f>
        <v>0</v>
      </c>
      <c r="AR138" s="23" t="s">
        <v>193</v>
      </c>
      <c r="AT138" s="23" t="s">
        <v>189</v>
      </c>
      <c r="AU138" s="23" t="s">
        <v>85</v>
      </c>
      <c r="AY138" s="23" t="s">
        <v>154</v>
      </c>
      <c r="BE138" s="202">
        <f>IF(N138="základní",J138,0)</f>
        <v>0</v>
      </c>
      <c r="BF138" s="202">
        <f>IF(N138="snížená",J138,0)</f>
        <v>0</v>
      </c>
      <c r="BG138" s="202">
        <f>IF(N138="zákl. přenesená",J138,0)</f>
        <v>0</v>
      </c>
      <c r="BH138" s="202">
        <f>IF(N138="sníž. přenesená",J138,0)</f>
        <v>0</v>
      </c>
      <c r="BI138" s="202">
        <f>IF(N138="nulová",J138,0)</f>
        <v>0</v>
      </c>
      <c r="BJ138" s="23" t="s">
        <v>83</v>
      </c>
      <c r="BK138" s="202">
        <f>ROUND(I138*H138,2)</f>
        <v>0</v>
      </c>
      <c r="BL138" s="23" t="s">
        <v>161</v>
      </c>
      <c r="BM138" s="23" t="s">
        <v>233</v>
      </c>
    </row>
    <row r="139" spans="2:51" s="11" customFormat="1" ht="13.5">
      <c r="B139" s="206"/>
      <c r="C139" s="207"/>
      <c r="D139" s="203" t="s">
        <v>165</v>
      </c>
      <c r="E139" s="207"/>
      <c r="F139" s="209" t="s">
        <v>234</v>
      </c>
      <c r="G139" s="207"/>
      <c r="H139" s="210">
        <v>0.075</v>
      </c>
      <c r="I139" s="211"/>
      <c r="J139" s="207"/>
      <c r="K139" s="207"/>
      <c r="L139" s="212"/>
      <c r="M139" s="213"/>
      <c r="N139" s="214"/>
      <c r="O139" s="214"/>
      <c r="P139" s="214"/>
      <c r="Q139" s="214"/>
      <c r="R139" s="214"/>
      <c r="S139" s="214"/>
      <c r="T139" s="215"/>
      <c r="AT139" s="216" t="s">
        <v>165</v>
      </c>
      <c r="AU139" s="216" t="s">
        <v>85</v>
      </c>
      <c r="AV139" s="11" t="s">
        <v>85</v>
      </c>
      <c r="AW139" s="11" t="s">
        <v>6</v>
      </c>
      <c r="AX139" s="11" t="s">
        <v>83</v>
      </c>
      <c r="AY139" s="216" t="s">
        <v>154</v>
      </c>
    </row>
    <row r="140" spans="2:65" s="1" customFormat="1" ht="25.5" customHeight="1">
      <c r="B140" s="40"/>
      <c r="C140" s="191" t="s">
        <v>10</v>
      </c>
      <c r="D140" s="191" t="s">
        <v>156</v>
      </c>
      <c r="E140" s="192" t="s">
        <v>235</v>
      </c>
      <c r="F140" s="193" t="s">
        <v>236</v>
      </c>
      <c r="G140" s="194" t="s">
        <v>237</v>
      </c>
      <c r="H140" s="195">
        <v>41.561</v>
      </c>
      <c r="I140" s="196"/>
      <c r="J140" s="197">
        <f>ROUND(I140*H140,2)</f>
        <v>0</v>
      </c>
      <c r="K140" s="193" t="s">
        <v>160</v>
      </c>
      <c r="L140" s="60"/>
      <c r="M140" s="198" t="s">
        <v>21</v>
      </c>
      <c r="N140" s="199" t="s">
        <v>46</v>
      </c>
      <c r="O140" s="41"/>
      <c r="P140" s="200">
        <f>O140*H140</f>
        <v>0</v>
      </c>
      <c r="Q140" s="200">
        <v>0.05168</v>
      </c>
      <c r="R140" s="200">
        <f>Q140*H140</f>
        <v>2.1478724799999998</v>
      </c>
      <c r="S140" s="200">
        <v>0</v>
      </c>
      <c r="T140" s="201">
        <f>S140*H140</f>
        <v>0</v>
      </c>
      <c r="AR140" s="23" t="s">
        <v>161</v>
      </c>
      <c r="AT140" s="23" t="s">
        <v>156</v>
      </c>
      <c r="AU140" s="23" t="s">
        <v>85</v>
      </c>
      <c r="AY140" s="23" t="s">
        <v>154</v>
      </c>
      <c r="BE140" s="202">
        <f>IF(N140="základní",J140,0)</f>
        <v>0</v>
      </c>
      <c r="BF140" s="202">
        <f>IF(N140="snížená",J140,0)</f>
        <v>0</v>
      </c>
      <c r="BG140" s="202">
        <f>IF(N140="zákl. přenesená",J140,0)</f>
        <v>0</v>
      </c>
      <c r="BH140" s="202">
        <f>IF(N140="sníž. přenesená",J140,0)</f>
        <v>0</v>
      </c>
      <c r="BI140" s="202">
        <f>IF(N140="nulová",J140,0)</f>
        <v>0</v>
      </c>
      <c r="BJ140" s="23" t="s">
        <v>83</v>
      </c>
      <c r="BK140" s="202">
        <f>ROUND(I140*H140,2)</f>
        <v>0</v>
      </c>
      <c r="BL140" s="23" t="s">
        <v>161</v>
      </c>
      <c r="BM140" s="23" t="s">
        <v>238</v>
      </c>
    </row>
    <row r="141" spans="2:51" s="11" customFormat="1" ht="13.5">
      <c r="B141" s="206"/>
      <c r="C141" s="207"/>
      <c r="D141" s="203" t="s">
        <v>165</v>
      </c>
      <c r="E141" s="208" t="s">
        <v>21</v>
      </c>
      <c r="F141" s="209" t="s">
        <v>239</v>
      </c>
      <c r="G141" s="207"/>
      <c r="H141" s="210">
        <v>14.041</v>
      </c>
      <c r="I141" s="211"/>
      <c r="J141" s="207"/>
      <c r="K141" s="207"/>
      <c r="L141" s="212"/>
      <c r="M141" s="213"/>
      <c r="N141" s="214"/>
      <c r="O141" s="214"/>
      <c r="P141" s="214"/>
      <c r="Q141" s="214"/>
      <c r="R141" s="214"/>
      <c r="S141" s="214"/>
      <c r="T141" s="215"/>
      <c r="AT141" s="216" t="s">
        <v>165</v>
      </c>
      <c r="AU141" s="216" t="s">
        <v>85</v>
      </c>
      <c r="AV141" s="11" t="s">
        <v>85</v>
      </c>
      <c r="AW141" s="11" t="s">
        <v>38</v>
      </c>
      <c r="AX141" s="11" t="s">
        <v>75</v>
      </c>
      <c r="AY141" s="216" t="s">
        <v>154</v>
      </c>
    </row>
    <row r="142" spans="2:51" s="11" customFormat="1" ht="13.5">
      <c r="B142" s="206"/>
      <c r="C142" s="207"/>
      <c r="D142" s="203" t="s">
        <v>165</v>
      </c>
      <c r="E142" s="208" t="s">
        <v>21</v>
      </c>
      <c r="F142" s="209" t="s">
        <v>240</v>
      </c>
      <c r="G142" s="207"/>
      <c r="H142" s="210">
        <v>27.52</v>
      </c>
      <c r="I142" s="211"/>
      <c r="J142" s="207"/>
      <c r="K142" s="207"/>
      <c r="L142" s="212"/>
      <c r="M142" s="213"/>
      <c r="N142" s="214"/>
      <c r="O142" s="214"/>
      <c r="P142" s="214"/>
      <c r="Q142" s="214"/>
      <c r="R142" s="214"/>
      <c r="S142" s="214"/>
      <c r="T142" s="215"/>
      <c r="AT142" s="216" t="s">
        <v>165</v>
      </c>
      <c r="AU142" s="216" t="s">
        <v>85</v>
      </c>
      <c r="AV142" s="11" t="s">
        <v>85</v>
      </c>
      <c r="AW142" s="11" t="s">
        <v>38</v>
      </c>
      <c r="AX142" s="11" t="s">
        <v>75</v>
      </c>
      <c r="AY142" s="216" t="s">
        <v>154</v>
      </c>
    </row>
    <row r="143" spans="2:51" s="12" customFormat="1" ht="13.5">
      <c r="B143" s="227"/>
      <c r="C143" s="228"/>
      <c r="D143" s="203" t="s">
        <v>165</v>
      </c>
      <c r="E143" s="229" t="s">
        <v>21</v>
      </c>
      <c r="F143" s="230" t="s">
        <v>241</v>
      </c>
      <c r="G143" s="228"/>
      <c r="H143" s="231">
        <v>41.561</v>
      </c>
      <c r="I143" s="232"/>
      <c r="J143" s="228"/>
      <c r="K143" s="228"/>
      <c r="L143" s="233"/>
      <c r="M143" s="234"/>
      <c r="N143" s="235"/>
      <c r="O143" s="235"/>
      <c r="P143" s="235"/>
      <c r="Q143" s="235"/>
      <c r="R143" s="235"/>
      <c r="S143" s="235"/>
      <c r="T143" s="236"/>
      <c r="AT143" s="237" t="s">
        <v>165</v>
      </c>
      <c r="AU143" s="237" t="s">
        <v>85</v>
      </c>
      <c r="AV143" s="12" t="s">
        <v>161</v>
      </c>
      <c r="AW143" s="12" t="s">
        <v>38</v>
      </c>
      <c r="AX143" s="12" t="s">
        <v>83</v>
      </c>
      <c r="AY143" s="237" t="s">
        <v>154</v>
      </c>
    </row>
    <row r="144" spans="2:65" s="1" customFormat="1" ht="16.5" customHeight="1">
      <c r="B144" s="40"/>
      <c r="C144" s="191" t="s">
        <v>242</v>
      </c>
      <c r="D144" s="191" t="s">
        <v>156</v>
      </c>
      <c r="E144" s="192" t="s">
        <v>243</v>
      </c>
      <c r="F144" s="193" t="s">
        <v>244</v>
      </c>
      <c r="G144" s="194" t="s">
        <v>245</v>
      </c>
      <c r="H144" s="195">
        <v>19.555</v>
      </c>
      <c r="I144" s="196"/>
      <c r="J144" s="197">
        <f>ROUND(I144*H144,2)</f>
        <v>0</v>
      </c>
      <c r="K144" s="193" t="s">
        <v>160</v>
      </c>
      <c r="L144" s="60"/>
      <c r="M144" s="198" t="s">
        <v>21</v>
      </c>
      <c r="N144" s="199" t="s">
        <v>46</v>
      </c>
      <c r="O144" s="41"/>
      <c r="P144" s="200">
        <f>O144*H144</f>
        <v>0</v>
      </c>
      <c r="Q144" s="200">
        <v>8E-05</v>
      </c>
      <c r="R144" s="200">
        <f>Q144*H144</f>
        <v>0.0015644</v>
      </c>
      <c r="S144" s="200">
        <v>0</v>
      </c>
      <c r="T144" s="201">
        <f>S144*H144</f>
        <v>0</v>
      </c>
      <c r="AR144" s="23" t="s">
        <v>161</v>
      </c>
      <c r="AT144" s="23" t="s">
        <v>156</v>
      </c>
      <c r="AU144" s="23" t="s">
        <v>85</v>
      </c>
      <c r="AY144" s="23" t="s">
        <v>154</v>
      </c>
      <c r="BE144" s="202">
        <f>IF(N144="základní",J144,0)</f>
        <v>0</v>
      </c>
      <c r="BF144" s="202">
        <f>IF(N144="snížená",J144,0)</f>
        <v>0</v>
      </c>
      <c r="BG144" s="202">
        <f>IF(N144="zákl. přenesená",J144,0)</f>
        <v>0</v>
      </c>
      <c r="BH144" s="202">
        <f>IF(N144="sníž. přenesená",J144,0)</f>
        <v>0</v>
      </c>
      <c r="BI144" s="202">
        <f>IF(N144="nulová",J144,0)</f>
        <v>0</v>
      </c>
      <c r="BJ144" s="23" t="s">
        <v>83</v>
      </c>
      <c r="BK144" s="202">
        <f>ROUND(I144*H144,2)</f>
        <v>0</v>
      </c>
      <c r="BL144" s="23" t="s">
        <v>161</v>
      </c>
      <c r="BM144" s="23" t="s">
        <v>246</v>
      </c>
    </row>
    <row r="145" spans="2:47" s="1" customFormat="1" ht="54">
      <c r="B145" s="40"/>
      <c r="C145" s="62"/>
      <c r="D145" s="203" t="s">
        <v>163</v>
      </c>
      <c r="E145" s="62"/>
      <c r="F145" s="204" t="s">
        <v>247</v>
      </c>
      <c r="G145" s="62"/>
      <c r="H145" s="62"/>
      <c r="I145" s="162"/>
      <c r="J145" s="62"/>
      <c r="K145" s="62"/>
      <c r="L145" s="60"/>
      <c r="M145" s="205"/>
      <c r="N145" s="41"/>
      <c r="O145" s="41"/>
      <c r="P145" s="41"/>
      <c r="Q145" s="41"/>
      <c r="R145" s="41"/>
      <c r="S145" s="41"/>
      <c r="T145" s="77"/>
      <c r="AT145" s="23" t="s">
        <v>163</v>
      </c>
      <c r="AU145" s="23" t="s">
        <v>85</v>
      </c>
    </row>
    <row r="146" spans="2:51" s="11" customFormat="1" ht="13.5">
      <c r="B146" s="206"/>
      <c r="C146" s="207"/>
      <c r="D146" s="203" t="s">
        <v>165</v>
      </c>
      <c r="E146" s="208" t="s">
        <v>21</v>
      </c>
      <c r="F146" s="209" t="s">
        <v>248</v>
      </c>
      <c r="G146" s="207"/>
      <c r="H146" s="210">
        <v>8.085</v>
      </c>
      <c r="I146" s="211"/>
      <c r="J146" s="207"/>
      <c r="K146" s="207"/>
      <c r="L146" s="212"/>
      <c r="M146" s="213"/>
      <c r="N146" s="214"/>
      <c r="O146" s="214"/>
      <c r="P146" s="214"/>
      <c r="Q146" s="214"/>
      <c r="R146" s="214"/>
      <c r="S146" s="214"/>
      <c r="T146" s="215"/>
      <c r="AT146" s="216" t="s">
        <v>165</v>
      </c>
      <c r="AU146" s="216" t="s">
        <v>85</v>
      </c>
      <c r="AV146" s="11" t="s">
        <v>85</v>
      </c>
      <c r="AW146" s="11" t="s">
        <v>38</v>
      </c>
      <c r="AX146" s="11" t="s">
        <v>75</v>
      </c>
      <c r="AY146" s="216" t="s">
        <v>154</v>
      </c>
    </row>
    <row r="147" spans="2:51" s="11" customFormat="1" ht="13.5">
      <c r="B147" s="206"/>
      <c r="C147" s="207"/>
      <c r="D147" s="203" t="s">
        <v>165</v>
      </c>
      <c r="E147" s="208" t="s">
        <v>21</v>
      </c>
      <c r="F147" s="209" t="s">
        <v>249</v>
      </c>
      <c r="G147" s="207"/>
      <c r="H147" s="210">
        <v>11.47</v>
      </c>
      <c r="I147" s="211"/>
      <c r="J147" s="207"/>
      <c r="K147" s="207"/>
      <c r="L147" s="212"/>
      <c r="M147" s="213"/>
      <c r="N147" s="214"/>
      <c r="O147" s="214"/>
      <c r="P147" s="214"/>
      <c r="Q147" s="214"/>
      <c r="R147" s="214"/>
      <c r="S147" s="214"/>
      <c r="T147" s="215"/>
      <c r="AT147" s="216" t="s">
        <v>165</v>
      </c>
      <c r="AU147" s="216" t="s">
        <v>85</v>
      </c>
      <c r="AV147" s="11" t="s">
        <v>85</v>
      </c>
      <c r="AW147" s="11" t="s">
        <v>38</v>
      </c>
      <c r="AX147" s="11" t="s">
        <v>75</v>
      </c>
      <c r="AY147" s="216" t="s">
        <v>154</v>
      </c>
    </row>
    <row r="148" spans="2:51" s="12" customFormat="1" ht="13.5">
      <c r="B148" s="227"/>
      <c r="C148" s="228"/>
      <c r="D148" s="203" t="s">
        <v>165</v>
      </c>
      <c r="E148" s="229" t="s">
        <v>21</v>
      </c>
      <c r="F148" s="230" t="s">
        <v>241</v>
      </c>
      <c r="G148" s="228"/>
      <c r="H148" s="231">
        <v>19.555</v>
      </c>
      <c r="I148" s="232"/>
      <c r="J148" s="228"/>
      <c r="K148" s="228"/>
      <c r="L148" s="233"/>
      <c r="M148" s="234"/>
      <c r="N148" s="235"/>
      <c r="O148" s="235"/>
      <c r="P148" s="235"/>
      <c r="Q148" s="235"/>
      <c r="R148" s="235"/>
      <c r="S148" s="235"/>
      <c r="T148" s="236"/>
      <c r="AT148" s="237" t="s">
        <v>165</v>
      </c>
      <c r="AU148" s="237" t="s">
        <v>85</v>
      </c>
      <c r="AV148" s="12" t="s">
        <v>161</v>
      </c>
      <c r="AW148" s="12" t="s">
        <v>38</v>
      </c>
      <c r="AX148" s="12" t="s">
        <v>83</v>
      </c>
      <c r="AY148" s="237" t="s">
        <v>154</v>
      </c>
    </row>
    <row r="149" spans="2:65" s="1" customFormat="1" ht="25.5" customHeight="1">
      <c r="B149" s="40"/>
      <c r="C149" s="191" t="s">
        <v>250</v>
      </c>
      <c r="D149" s="191" t="s">
        <v>156</v>
      </c>
      <c r="E149" s="192" t="s">
        <v>251</v>
      </c>
      <c r="F149" s="193" t="s">
        <v>252</v>
      </c>
      <c r="G149" s="194" t="s">
        <v>237</v>
      </c>
      <c r="H149" s="195">
        <v>6.3</v>
      </c>
      <c r="I149" s="196"/>
      <c r="J149" s="197">
        <f>ROUND(I149*H149,2)</f>
        <v>0</v>
      </c>
      <c r="K149" s="193" t="s">
        <v>160</v>
      </c>
      <c r="L149" s="60"/>
      <c r="M149" s="198" t="s">
        <v>21</v>
      </c>
      <c r="N149" s="199" t="s">
        <v>46</v>
      </c>
      <c r="O149" s="41"/>
      <c r="P149" s="200">
        <f>O149*H149</f>
        <v>0</v>
      </c>
      <c r="Q149" s="200">
        <v>0.25365</v>
      </c>
      <c r="R149" s="200">
        <f>Q149*H149</f>
        <v>1.5979949999999998</v>
      </c>
      <c r="S149" s="200">
        <v>0</v>
      </c>
      <c r="T149" s="201">
        <f>S149*H149</f>
        <v>0</v>
      </c>
      <c r="AR149" s="23" t="s">
        <v>161</v>
      </c>
      <c r="AT149" s="23" t="s">
        <v>156</v>
      </c>
      <c r="AU149" s="23" t="s">
        <v>85</v>
      </c>
      <c r="AY149" s="23" t="s">
        <v>154</v>
      </c>
      <c r="BE149" s="202">
        <f>IF(N149="základní",J149,0)</f>
        <v>0</v>
      </c>
      <c r="BF149" s="202">
        <f>IF(N149="snížená",J149,0)</f>
        <v>0</v>
      </c>
      <c r="BG149" s="202">
        <f>IF(N149="zákl. přenesená",J149,0)</f>
        <v>0</v>
      </c>
      <c r="BH149" s="202">
        <f>IF(N149="sníž. přenesená",J149,0)</f>
        <v>0</v>
      </c>
      <c r="BI149" s="202">
        <f>IF(N149="nulová",J149,0)</f>
        <v>0</v>
      </c>
      <c r="BJ149" s="23" t="s">
        <v>83</v>
      </c>
      <c r="BK149" s="202">
        <f>ROUND(I149*H149,2)</f>
        <v>0</v>
      </c>
      <c r="BL149" s="23" t="s">
        <v>161</v>
      </c>
      <c r="BM149" s="23" t="s">
        <v>253</v>
      </c>
    </row>
    <row r="150" spans="2:51" s="11" customFormat="1" ht="13.5">
      <c r="B150" s="206"/>
      <c r="C150" s="207"/>
      <c r="D150" s="203" t="s">
        <v>165</v>
      </c>
      <c r="E150" s="208" t="s">
        <v>21</v>
      </c>
      <c r="F150" s="209" t="s">
        <v>254</v>
      </c>
      <c r="G150" s="207"/>
      <c r="H150" s="210">
        <v>3.6</v>
      </c>
      <c r="I150" s="211"/>
      <c r="J150" s="207"/>
      <c r="K150" s="207"/>
      <c r="L150" s="212"/>
      <c r="M150" s="213"/>
      <c r="N150" s="214"/>
      <c r="O150" s="214"/>
      <c r="P150" s="214"/>
      <c r="Q150" s="214"/>
      <c r="R150" s="214"/>
      <c r="S150" s="214"/>
      <c r="T150" s="215"/>
      <c r="AT150" s="216" t="s">
        <v>165</v>
      </c>
      <c r="AU150" s="216" t="s">
        <v>85</v>
      </c>
      <c r="AV150" s="11" t="s">
        <v>85</v>
      </c>
      <c r="AW150" s="11" t="s">
        <v>38</v>
      </c>
      <c r="AX150" s="11" t="s">
        <v>75</v>
      </c>
      <c r="AY150" s="216" t="s">
        <v>154</v>
      </c>
    </row>
    <row r="151" spans="2:51" s="11" customFormat="1" ht="13.5">
      <c r="B151" s="206"/>
      <c r="C151" s="207"/>
      <c r="D151" s="203" t="s">
        <v>165</v>
      </c>
      <c r="E151" s="208" t="s">
        <v>21</v>
      </c>
      <c r="F151" s="209" t="s">
        <v>255</v>
      </c>
      <c r="G151" s="207"/>
      <c r="H151" s="210">
        <v>2.7</v>
      </c>
      <c r="I151" s="211"/>
      <c r="J151" s="207"/>
      <c r="K151" s="207"/>
      <c r="L151" s="212"/>
      <c r="M151" s="213"/>
      <c r="N151" s="214"/>
      <c r="O151" s="214"/>
      <c r="P151" s="214"/>
      <c r="Q151" s="214"/>
      <c r="R151" s="214"/>
      <c r="S151" s="214"/>
      <c r="T151" s="215"/>
      <c r="AT151" s="216" t="s">
        <v>165</v>
      </c>
      <c r="AU151" s="216" t="s">
        <v>85</v>
      </c>
      <c r="AV151" s="11" t="s">
        <v>85</v>
      </c>
      <c r="AW151" s="11" t="s">
        <v>38</v>
      </c>
      <c r="AX151" s="11" t="s">
        <v>75</v>
      </c>
      <c r="AY151" s="216" t="s">
        <v>154</v>
      </c>
    </row>
    <row r="152" spans="2:51" s="12" customFormat="1" ht="13.5">
      <c r="B152" s="227"/>
      <c r="C152" s="228"/>
      <c r="D152" s="203" t="s">
        <v>165</v>
      </c>
      <c r="E152" s="229" t="s">
        <v>21</v>
      </c>
      <c r="F152" s="230" t="s">
        <v>241</v>
      </c>
      <c r="G152" s="228"/>
      <c r="H152" s="231">
        <v>6.3</v>
      </c>
      <c r="I152" s="232"/>
      <c r="J152" s="228"/>
      <c r="K152" s="228"/>
      <c r="L152" s="233"/>
      <c r="M152" s="234"/>
      <c r="N152" s="235"/>
      <c r="O152" s="235"/>
      <c r="P152" s="235"/>
      <c r="Q152" s="235"/>
      <c r="R152" s="235"/>
      <c r="S152" s="235"/>
      <c r="T152" s="236"/>
      <c r="AT152" s="237" t="s">
        <v>165</v>
      </c>
      <c r="AU152" s="237" t="s">
        <v>85</v>
      </c>
      <c r="AV152" s="12" t="s">
        <v>161</v>
      </c>
      <c r="AW152" s="12" t="s">
        <v>38</v>
      </c>
      <c r="AX152" s="12" t="s">
        <v>83</v>
      </c>
      <c r="AY152" s="237" t="s">
        <v>154</v>
      </c>
    </row>
    <row r="153" spans="2:65" s="1" customFormat="1" ht="25.5" customHeight="1">
      <c r="B153" s="40"/>
      <c r="C153" s="191" t="s">
        <v>256</v>
      </c>
      <c r="D153" s="191" t="s">
        <v>156</v>
      </c>
      <c r="E153" s="192" t="s">
        <v>257</v>
      </c>
      <c r="F153" s="193" t="s">
        <v>258</v>
      </c>
      <c r="G153" s="194" t="s">
        <v>237</v>
      </c>
      <c r="H153" s="195">
        <v>0.72</v>
      </c>
      <c r="I153" s="196"/>
      <c r="J153" s="197">
        <f>ROUND(I153*H153,2)</f>
        <v>0</v>
      </c>
      <c r="K153" s="193" t="s">
        <v>160</v>
      </c>
      <c r="L153" s="60"/>
      <c r="M153" s="198" t="s">
        <v>21</v>
      </c>
      <c r="N153" s="199" t="s">
        <v>46</v>
      </c>
      <c r="O153" s="41"/>
      <c r="P153" s="200">
        <f>O153*H153</f>
        <v>0</v>
      </c>
      <c r="Q153" s="200">
        <v>0.17818</v>
      </c>
      <c r="R153" s="200">
        <f>Q153*H153</f>
        <v>0.1282896</v>
      </c>
      <c r="S153" s="200">
        <v>0</v>
      </c>
      <c r="T153" s="201">
        <f>S153*H153</f>
        <v>0</v>
      </c>
      <c r="AR153" s="23" t="s">
        <v>161</v>
      </c>
      <c r="AT153" s="23" t="s">
        <v>156</v>
      </c>
      <c r="AU153" s="23" t="s">
        <v>85</v>
      </c>
      <c r="AY153" s="23" t="s">
        <v>154</v>
      </c>
      <c r="BE153" s="202">
        <f>IF(N153="základní",J153,0)</f>
        <v>0</v>
      </c>
      <c r="BF153" s="202">
        <f>IF(N153="snížená",J153,0)</f>
        <v>0</v>
      </c>
      <c r="BG153" s="202">
        <f>IF(N153="zákl. přenesená",J153,0)</f>
        <v>0</v>
      </c>
      <c r="BH153" s="202">
        <f>IF(N153="sníž. přenesená",J153,0)</f>
        <v>0</v>
      </c>
      <c r="BI153" s="202">
        <f>IF(N153="nulová",J153,0)</f>
        <v>0</v>
      </c>
      <c r="BJ153" s="23" t="s">
        <v>83</v>
      </c>
      <c r="BK153" s="202">
        <f>ROUND(I153*H153,2)</f>
        <v>0</v>
      </c>
      <c r="BL153" s="23" t="s">
        <v>161</v>
      </c>
      <c r="BM153" s="23" t="s">
        <v>259</v>
      </c>
    </row>
    <row r="154" spans="2:51" s="11" customFormat="1" ht="13.5">
      <c r="B154" s="206"/>
      <c r="C154" s="207"/>
      <c r="D154" s="203" t="s">
        <v>165</v>
      </c>
      <c r="E154" s="208" t="s">
        <v>21</v>
      </c>
      <c r="F154" s="209" t="s">
        <v>260</v>
      </c>
      <c r="G154" s="207"/>
      <c r="H154" s="210">
        <v>0.72</v>
      </c>
      <c r="I154" s="211"/>
      <c r="J154" s="207"/>
      <c r="K154" s="207"/>
      <c r="L154" s="212"/>
      <c r="M154" s="213"/>
      <c r="N154" s="214"/>
      <c r="O154" s="214"/>
      <c r="P154" s="214"/>
      <c r="Q154" s="214"/>
      <c r="R154" s="214"/>
      <c r="S154" s="214"/>
      <c r="T154" s="215"/>
      <c r="AT154" s="216" t="s">
        <v>165</v>
      </c>
      <c r="AU154" s="216" t="s">
        <v>85</v>
      </c>
      <c r="AV154" s="11" t="s">
        <v>85</v>
      </c>
      <c r="AW154" s="11" t="s">
        <v>38</v>
      </c>
      <c r="AX154" s="11" t="s">
        <v>83</v>
      </c>
      <c r="AY154" s="216" t="s">
        <v>154</v>
      </c>
    </row>
    <row r="155" spans="2:63" s="10" customFormat="1" ht="29.85" customHeight="1">
      <c r="B155" s="175"/>
      <c r="C155" s="176"/>
      <c r="D155" s="177" t="s">
        <v>74</v>
      </c>
      <c r="E155" s="189" t="s">
        <v>161</v>
      </c>
      <c r="F155" s="189" t="s">
        <v>261</v>
      </c>
      <c r="G155" s="176"/>
      <c r="H155" s="176"/>
      <c r="I155" s="179"/>
      <c r="J155" s="190">
        <f>BK155</f>
        <v>0</v>
      </c>
      <c r="K155" s="176"/>
      <c r="L155" s="181"/>
      <c r="M155" s="182"/>
      <c r="N155" s="183"/>
      <c r="O155" s="183"/>
      <c r="P155" s="184">
        <f>SUM(P156:P164)</f>
        <v>0</v>
      </c>
      <c r="Q155" s="183"/>
      <c r="R155" s="184">
        <f>SUM(R156:R164)</f>
        <v>6.225052860000001</v>
      </c>
      <c r="S155" s="183"/>
      <c r="T155" s="185">
        <f>SUM(T156:T164)</f>
        <v>0</v>
      </c>
      <c r="AR155" s="186" t="s">
        <v>83</v>
      </c>
      <c r="AT155" s="187" t="s">
        <v>74</v>
      </c>
      <c r="AU155" s="187" t="s">
        <v>83</v>
      </c>
      <c r="AY155" s="186" t="s">
        <v>154</v>
      </c>
      <c r="BK155" s="188">
        <f>SUM(BK156:BK164)</f>
        <v>0</v>
      </c>
    </row>
    <row r="156" spans="2:65" s="1" customFormat="1" ht="25.5" customHeight="1">
      <c r="B156" s="40"/>
      <c r="C156" s="191" t="s">
        <v>262</v>
      </c>
      <c r="D156" s="191" t="s">
        <v>156</v>
      </c>
      <c r="E156" s="192" t="s">
        <v>263</v>
      </c>
      <c r="F156" s="193" t="s">
        <v>264</v>
      </c>
      <c r="G156" s="194" t="s">
        <v>159</v>
      </c>
      <c r="H156" s="195">
        <v>2.064</v>
      </c>
      <c r="I156" s="196"/>
      <c r="J156" s="197">
        <f>ROUND(I156*H156,2)</f>
        <v>0</v>
      </c>
      <c r="K156" s="193" t="s">
        <v>160</v>
      </c>
      <c r="L156" s="60"/>
      <c r="M156" s="198" t="s">
        <v>21</v>
      </c>
      <c r="N156" s="199" t="s">
        <v>46</v>
      </c>
      <c r="O156" s="41"/>
      <c r="P156" s="200">
        <f>O156*H156</f>
        <v>0</v>
      </c>
      <c r="Q156" s="200">
        <v>2.45337</v>
      </c>
      <c r="R156" s="200">
        <f>Q156*H156</f>
        <v>5.06375568</v>
      </c>
      <c r="S156" s="200">
        <v>0</v>
      </c>
      <c r="T156" s="201">
        <f>S156*H156</f>
        <v>0</v>
      </c>
      <c r="AR156" s="23" t="s">
        <v>161</v>
      </c>
      <c r="AT156" s="23" t="s">
        <v>156</v>
      </c>
      <c r="AU156" s="23" t="s">
        <v>85</v>
      </c>
      <c r="AY156" s="23" t="s">
        <v>154</v>
      </c>
      <c r="BE156" s="202">
        <f>IF(N156="základní",J156,0)</f>
        <v>0</v>
      </c>
      <c r="BF156" s="202">
        <f>IF(N156="snížená",J156,0)</f>
        <v>0</v>
      </c>
      <c r="BG156" s="202">
        <f>IF(N156="zákl. přenesená",J156,0)</f>
        <v>0</v>
      </c>
      <c r="BH156" s="202">
        <f>IF(N156="sníž. přenesená",J156,0)</f>
        <v>0</v>
      </c>
      <c r="BI156" s="202">
        <f>IF(N156="nulová",J156,0)</f>
        <v>0</v>
      </c>
      <c r="BJ156" s="23" t="s">
        <v>83</v>
      </c>
      <c r="BK156" s="202">
        <f>ROUND(I156*H156,2)</f>
        <v>0</v>
      </c>
      <c r="BL156" s="23" t="s">
        <v>161</v>
      </c>
      <c r="BM156" s="23" t="s">
        <v>265</v>
      </c>
    </row>
    <row r="157" spans="2:51" s="11" customFormat="1" ht="13.5">
      <c r="B157" s="206"/>
      <c r="C157" s="207"/>
      <c r="D157" s="203" t="s">
        <v>165</v>
      </c>
      <c r="E157" s="208" t="s">
        <v>21</v>
      </c>
      <c r="F157" s="209" t="s">
        <v>266</v>
      </c>
      <c r="G157" s="207"/>
      <c r="H157" s="210">
        <v>2.064</v>
      </c>
      <c r="I157" s="211"/>
      <c r="J157" s="207"/>
      <c r="K157" s="207"/>
      <c r="L157" s="212"/>
      <c r="M157" s="213"/>
      <c r="N157" s="214"/>
      <c r="O157" s="214"/>
      <c r="P157" s="214"/>
      <c r="Q157" s="214"/>
      <c r="R157" s="214"/>
      <c r="S157" s="214"/>
      <c r="T157" s="215"/>
      <c r="AT157" s="216" t="s">
        <v>165</v>
      </c>
      <c r="AU157" s="216" t="s">
        <v>85</v>
      </c>
      <c r="AV157" s="11" t="s">
        <v>85</v>
      </c>
      <c r="AW157" s="11" t="s">
        <v>38</v>
      </c>
      <c r="AX157" s="11" t="s">
        <v>83</v>
      </c>
      <c r="AY157" s="216" t="s">
        <v>154</v>
      </c>
    </row>
    <row r="158" spans="2:65" s="1" customFormat="1" ht="25.5" customHeight="1">
      <c r="B158" s="40"/>
      <c r="C158" s="191" t="s">
        <v>267</v>
      </c>
      <c r="D158" s="191" t="s">
        <v>156</v>
      </c>
      <c r="E158" s="192" t="s">
        <v>268</v>
      </c>
      <c r="F158" s="193" t="s">
        <v>269</v>
      </c>
      <c r="G158" s="194" t="s">
        <v>192</v>
      </c>
      <c r="H158" s="195">
        <v>0.034</v>
      </c>
      <c r="I158" s="196"/>
      <c r="J158" s="197">
        <f>ROUND(I158*H158,2)</f>
        <v>0</v>
      </c>
      <c r="K158" s="193" t="s">
        <v>160</v>
      </c>
      <c r="L158" s="60"/>
      <c r="M158" s="198" t="s">
        <v>21</v>
      </c>
      <c r="N158" s="199" t="s">
        <v>46</v>
      </c>
      <c r="O158" s="41"/>
      <c r="P158" s="200">
        <f>O158*H158</f>
        <v>0</v>
      </c>
      <c r="Q158" s="200">
        <v>1.06277</v>
      </c>
      <c r="R158" s="200">
        <f>Q158*H158</f>
        <v>0.03613418</v>
      </c>
      <c r="S158" s="200">
        <v>0</v>
      </c>
      <c r="T158" s="201">
        <f>S158*H158</f>
        <v>0</v>
      </c>
      <c r="AR158" s="23" t="s">
        <v>161</v>
      </c>
      <c r="AT158" s="23" t="s">
        <v>156</v>
      </c>
      <c r="AU158" s="23" t="s">
        <v>85</v>
      </c>
      <c r="AY158" s="23" t="s">
        <v>154</v>
      </c>
      <c r="BE158" s="202">
        <f>IF(N158="základní",J158,0)</f>
        <v>0</v>
      </c>
      <c r="BF158" s="202">
        <f>IF(N158="snížená",J158,0)</f>
        <v>0</v>
      </c>
      <c r="BG158" s="202">
        <f>IF(N158="zákl. přenesená",J158,0)</f>
        <v>0</v>
      </c>
      <c r="BH158" s="202">
        <f>IF(N158="sníž. přenesená",J158,0)</f>
        <v>0</v>
      </c>
      <c r="BI158" s="202">
        <f>IF(N158="nulová",J158,0)</f>
        <v>0</v>
      </c>
      <c r="BJ158" s="23" t="s">
        <v>83</v>
      </c>
      <c r="BK158" s="202">
        <f>ROUND(I158*H158,2)</f>
        <v>0</v>
      </c>
      <c r="BL158" s="23" t="s">
        <v>161</v>
      </c>
      <c r="BM158" s="23" t="s">
        <v>270</v>
      </c>
    </row>
    <row r="159" spans="2:51" s="11" customFormat="1" ht="13.5">
      <c r="B159" s="206"/>
      <c r="C159" s="207"/>
      <c r="D159" s="203" t="s">
        <v>165</v>
      </c>
      <c r="E159" s="208" t="s">
        <v>21</v>
      </c>
      <c r="F159" s="209" t="s">
        <v>271</v>
      </c>
      <c r="G159" s="207"/>
      <c r="H159" s="210">
        <v>0.034</v>
      </c>
      <c r="I159" s="211"/>
      <c r="J159" s="207"/>
      <c r="K159" s="207"/>
      <c r="L159" s="212"/>
      <c r="M159" s="213"/>
      <c r="N159" s="214"/>
      <c r="O159" s="214"/>
      <c r="P159" s="214"/>
      <c r="Q159" s="214"/>
      <c r="R159" s="214"/>
      <c r="S159" s="214"/>
      <c r="T159" s="215"/>
      <c r="AT159" s="216" t="s">
        <v>165</v>
      </c>
      <c r="AU159" s="216" t="s">
        <v>85</v>
      </c>
      <c r="AV159" s="11" t="s">
        <v>85</v>
      </c>
      <c r="AW159" s="11" t="s">
        <v>38</v>
      </c>
      <c r="AX159" s="11" t="s">
        <v>83</v>
      </c>
      <c r="AY159" s="216" t="s">
        <v>154</v>
      </c>
    </row>
    <row r="160" spans="2:65" s="1" customFormat="1" ht="25.5" customHeight="1">
      <c r="B160" s="40"/>
      <c r="C160" s="191" t="s">
        <v>9</v>
      </c>
      <c r="D160" s="191" t="s">
        <v>156</v>
      </c>
      <c r="E160" s="192" t="s">
        <v>272</v>
      </c>
      <c r="F160" s="193" t="s">
        <v>273</v>
      </c>
      <c r="G160" s="194" t="s">
        <v>237</v>
      </c>
      <c r="H160" s="195">
        <v>0.87</v>
      </c>
      <c r="I160" s="196"/>
      <c r="J160" s="197">
        <f>ROUND(I160*H160,2)</f>
        <v>0</v>
      </c>
      <c r="K160" s="193" t="s">
        <v>160</v>
      </c>
      <c r="L160" s="60"/>
      <c r="M160" s="198" t="s">
        <v>21</v>
      </c>
      <c r="N160" s="199" t="s">
        <v>46</v>
      </c>
      <c r="O160" s="41"/>
      <c r="P160" s="200">
        <f>O160*H160</f>
        <v>0</v>
      </c>
      <c r="Q160" s="200">
        <v>0.01282</v>
      </c>
      <c r="R160" s="200">
        <f>Q160*H160</f>
        <v>0.011153399999999999</v>
      </c>
      <c r="S160" s="200">
        <v>0</v>
      </c>
      <c r="T160" s="201">
        <f>S160*H160</f>
        <v>0</v>
      </c>
      <c r="AR160" s="23" t="s">
        <v>161</v>
      </c>
      <c r="AT160" s="23" t="s">
        <v>156</v>
      </c>
      <c r="AU160" s="23" t="s">
        <v>85</v>
      </c>
      <c r="AY160" s="23" t="s">
        <v>154</v>
      </c>
      <c r="BE160" s="202">
        <f>IF(N160="základní",J160,0)</f>
        <v>0</v>
      </c>
      <c r="BF160" s="202">
        <f>IF(N160="snížená",J160,0)</f>
        <v>0</v>
      </c>
      <c r="BG160" s="202">
        <f>IF(N160="zákl. přenesená",J160,0)</f>
        <v>0</v>
      </c>
      <c r="BH160" s="202">
        <f>IF(N160="sníž. přenesená",J160,0)</f>
        <v>0</v>
      </c>
      <c r="BI160" s="202">
        <f>IF(N160="nulová",J160,0)</f>
        <v>0</v>
      </c>
      <c r="BJ160" s="23" t="s">
        <v>83</v>
      </c>
      <c r="BK160" s="202">
        <f>ROUND(I160*H160,2)</f>
        <v>0</v>
      </c>
      <c r="BL160" s="23" t="s">
        <v>161</v>
      </c>
      <c r="BM160" s="23" t="s">
        <v>274</v>
      </c>
    </row>
    <row r="161" spans="2:51" s="11" customFormat="1" ht="13.5">
      <c r="B161" s="206"/>
      <c r="C161" s="207"/>
      <c r="D161" s="203" t="s">
        <v>165</v>
      </c>
      <c r="E161" s="208" t="s">
        <v>21</v>
      </c>
      <c r="F161" s="209" t="s">
        <v>275</v>
      </c>
      <c r="G161" s="207"/>
      <c r="H161" s="210">
        <v>0.87</v>
      </c>
      <c r="I161" s="211"/>
      <c r="J161" s="207"/>
      <c r="K161" s="207"/>
      <c r="L161" s="212"/>
      <c r="M161" s="213"/>
      <c r="N161" s="214"/>
      <c r="O161" s="214"/>
      <c r="P161" s="214"/>
      <c r="Q161" s="214"/>
      <c r="R161" s="214"/>
      <c r="S161" s="214"/>
      <c r="T161" s="215"/>
      <c r="AT161" s="216" t="s">
        <v>165</v>
      </c>
      <c r="AU161" s="216" t="s">
        <v>85</v>
      </c>
      <c r="AV161" s="11" t="s">
        <v>85</v>
      </c>
      <c r="AW161" s="11" t="s">
        <v>38</v>
      </c>
      <c r="AX161" s="11" t="s">
        <v>83</v>
      </c>
      <c r="AY161" s="216" t="s">
        <v>154</v>
      </c>
    </row>
    <row r="162" spans="2:65" s="1" customFormat="1" ht="25.5" customHeight="1">
      <c r="B162" s="40"/>
      <c r="C162" s="191" t="s">
        <v>276</v>
      </c>
      <c r="D162" s="191" t="s">
        <v>156</v>
      </c>
      <c r="E162" s="192" t="s">
        <v>277</v>
      </c>
      <c r="F162" s="193" t="s">
        <v>278</v>
      </c>
      <c r="G162" s="194" t="s">
        <v>237</v>
      </c>
      <c r="H162" s="195">
        <v>0.87</v>
      </c>
      <c r="I162" s="196"/>
      <c r="J162" s="197">
        <f>ROUND(I162*H162,2)</f>
        <v>0</v>
      </c>
      <c r="K162" s="193" t="s">
        <v>160</v>
      </c>
      <c r="L162" s="60"/>
      <c r="M162" s="198" t="s">
        <v>21</v>
      </c>
      <c r="N162" s="199" t="s">
        <v>46</v>
      </c>
      <c r="O162" s="41"/>
      <c r="P162" s="200">
        <f>O162*H162</f>
        <v>0</v>
      </c>
      <c r="Q162" s="200">
        <v>0</v>
      </c>
      <c r="R162" s="200">
        <f>Q162*H162</f>
        <v>0</v>
      </c>
      <c r="S162" s="200">
        <v>0</v>
      </c>
      <c r="T162" s="201">
        <f>S162*H162</f>
        <v>0</v>
      </c>
      <c r="AR162" s="23" t="s">
        <v>161</v>
      </c>
      <c r="AT162" s="23" t="s">
        <v>156</v>
      </c>
      <c r="AU162" s="23" t="s">
        <v>85</v>
      </c>
      <c r="AY162" s="23" t="s">
        <v>154</v>
      </c>
      <c r="BE162" s="202">
        <f>IF(N162="základní",J162,0)</f>
        <v>0</v>
      </c>
      <c r="BF162" s="202">
        <f>IF(N162="snížená",J162,0)</f>
        <v>0</v>
      </c>
      <c r="BG162" s="202">
        <f>IF(N162="zákl. přenesená",J162,0)</f>
        <v>0</v>
      </c>
      <c r="BH162" s="202">
        <f>IF(N162="sníž. přenesená",J162,0)</f>
        <v>0</v>
      </c>
      <c r="BI162" s="202">
        <f>IF(N162="nulová",J162,0)</f>
        <v>0</v>
      </c>
      <c r="BJ162" s="23" t="s">
        <v>83</v>
      </c>
      <c r="BK162" s="202">
        <f>ROUND(I162*H162,2)</f>
        <v>0</v>
      </c>
      <c r="BL162" s="23" t="s">
        <v>161</v>
      </c>
      <c r="BM162" s="23" t="s">
        <v>279</v>
      </c>
    </row>
    <row r="163" spans="2:65" s="1" customFormat="1" ht="25.5" customHeight="1">
      <c r="B163" s="40"/>
      <c r="C163" s="191" t="s">
        <v>280</v>
      </c>
      <c r="D163" s="191" t="s">
        <v>156</v>
      </c>
      <c r="E163" s="192" t="s">
        <v>281</v>
      </c>
      <c r="F163" s="193" t="s">
        <v>282</v>
      </c>
      <c r="G163" s="194" t="s">
        <v>237</v>
      </c>
      <c r="H163" s="195">
        <v>6.88</v>
      </c>
      <c r="I163" s="196"/>
      <c r="J163" s="197">
        <f>ROUND(I163*H163,2)</f>
        <v>0</v>
      </c>
      <c r="K163" s="193" t="s">
        <v>160</v>
      </c>
      <c r="L163" s="60"/>
      <c r="M163" s="198" t="s">
        <v>21</v>
      </c>
      <c r="N163" s="199" t="s">
        <v>46</v>
      </c>
      <c r="O163" s="41"/>
      <c r="P163" s="200">
        <f>O163*H163</f>
        <v>0</v>
      </c>
      <c r="Q163" s="200">
        <v>0.16192</v>
      </c>
      <c r="R163" s="200">
        <f>Q163*H163</f>
        <v>1.1140096</v>
      </c>
      <c r="S163" s="200">
        <v>0</v>
      </c>
      <c r="T163" s="201">
        <f>S163*H163</f>
        <v>0</v>
      </c>
      <c r="AR163" s="23" t="s">
        <v>161</v>
      </c>
      <c r="AT163" s="23" t="s">
        <v>156</v>
      </c>
      <c r="AU163" s="23" t="s">
        <v>85</v>
      </c>
      <c r="AY163" s="23" t="s">
        <v>154</v>
      </c>
      <c r="BE163" s="202">
        <f>IF(N163="základní",J163,0)</f>
        <v>0</v>
      </c>
      <c r="BF163" s="202">
        <f>IF(N163="snížená",J163,0)</f>
        <v>0</v>
      </c>
      <c r="BG163" s="202">
        <f>IF(N163="zákl. přenesená",J163,0)</f>
        <v>0</v>
      </c>
      <c r="BH163" s="202">
        <f>IF(N163="sníž. přenesená",J163,0)</f>
        <v>0</v>
      </c>
      <c r="BI163" s="202">
        <f>IF(N163="nulová",J163,0)</f>
        <v>0</v>
      </c>
      <c r="BJ163" s="23" t="s">
        <v>83</v>
      </c>
      <c r="BK163" s="202">
        <f>ROUND(I163*H163,2)</f>
        <v>0</v>
      </c>
      <c r="BL163" s="23" t="s">
        <v>161</v>
      </c>
      <c r="BM163" s="23" t="s">
        <v>283</v>
      </c>
    </row>
    <row r="164" spans="2:47" s="1" customFormat="1" ht="189">
      <c r="B164" s="40"/>
      <c r="C164" s="62"/>
      <c r="D164" s="203" t="s">
        <v>163</v>
      </c>
      <c r="E164" s="62"/>
      <c r="F164" s="204" t="s">
        <v>284</v>
      </c>
      <c r="G164" s="62"/>
      <c r="H164" s="62"/>
      <c r="I164" s="162"/>
      <c r="J164" s="62"/>
      <c r="K164" s="62"/>
      <c r="L164" s="60"/>
      <c r="M164" s="205"/>
      <c r="N164" s="41"/>
      <c r="O164" s="41"/>
      <c r="P164" s="41"/>
      <c r="Q164" s="41"/>
      <c r="R164" s="41"/>
      <c r="S164" s="41"/>
      <c r="T164" s="77"/>
      <c r="AT164" s="23" t="s">
        <v>163</v>
      </c>
      <c r="AU164" s="23" t="s">
        <v>85</v>
      </c>
    </row>
    <row r="165" spans="2:63" s="10" customFormat="1" ht="29.85" customHeight="1">
      <c r="B165" s="175"/>
      <c r="C165" s="176"/>
      <c r="D165" s="177" t="s">
        <v>74</v>
      </c>
      <c r="E165" s="189" t="s">
        <v>285</v>
      </c>
      <c r="F165" s="189" t="s">
        <v>286</v>
      </c>
      <c r="G165" s="176"/>
      <c r="H165" s="176"/>
      <c r="I165" s="179"/>
      <c r="J165" s="190">
        <f>BK165</f>
        <v>0</v>
      </c>
      <c r="K165" s="176"/>
      <c r="L165" s="181"/>
      <c r="M165" s="182"/>
      <c r="N165" s="183"/>
      <c r="O165" s="183"/>
      <c r="P165" s="184">
        <f>SUM(P166:P202)</f>
        <v>0</v>
      </c>
      <c r="Q165" s="183"/>
      <c r="R165" s="184">
        <f>SUM(R166:R202)</f>
        <v>4.32868219</v>
      </c>
      <c r="S165" s="183"/>
      <c r="T165" s="185">
        <f>SUM(T166:T202)</f>
        <v>0</v>
      </c>
      <c r="AR165" s="186" t="s">
        <v>83</v>
      </c>
      <c r="AT165" s="187" t="s">
        <v>74</v>
      </c>
      <c r="AU165" s="187" t="s">
        <v>83</v>
      </c>
      <c r="AY165" s="186" t="s">
        <v>154</v>
      </c>
      <c r="BK165" s="188">
        <f>SUM(BK166:BK202)</f>
        <v>0</v>
      </c>
    </row>
    <row r="166" spans="2:65" s="1" customFormat="1" ht="38.25" customHeight="1">
      <c r="B166" s="40"/>
      <c r="C166" s="191" t="s">
        <v>287</v>
      </c>
      <c r="D166" s="191" t="s">
        <v>156</v>
      </c>
      <c r="E166" s="192" t="s">
        <v>288</v>
      </c>
      <c r="F166" s="193" t="s">
        <v>289</v>
      </c>
      <c r="G166" s="194" t="s">
        <v>237</v>
      </c>
      <c r="H166" s="195">
        <v>32.767</v>
      </c>
      <c r="I166" s="196"/>
      <c r="J166" s="197">
        <f>ROUND(I166*H166,2)</f>
        <v>0</v>
      </c>
      <c r="K166" s="193" t="s">
        <v>160</v>
      </c>
      <c r="L166" s="60"/>
      <c r="M166" s="198" t="s">
        <v>21</v>
      </c>
      <c r="N166" s="199" t="s">
        <v>46</v>
      </c>
      <c r="O166" s="41"/>
      <c r="P166" s="200">
        <f>O166*H166</f>
        <v>0</v>
      </c>
      <c r="Q166" s="200">
        <v>0.017</v>
      </c>
      <c r="R166" s="200">
        <f>Q166*H166</f>
        <v>0.5570390000000001</v>
      </c>
      <c r="S166" s="200">
        <v>0</v>
      </c>
      <c r="T166" s="201">
        <f>S166*H166</f>
        <v>0</v>
      </c>
      <c r="AR166" s="23" t="s">
        <v>161</v>
      </c>
      <c r="AT166" s="23" t="s">
        <v>156</v>
      </c>
      <c r="AU166" s="23" t="s">
        <v>85</v>
      </c>
      <c r="AY166" s="23" t="s">
        <v>154</v>
      </c>
      <c r="BE166" s="202">
        <f>IF(N166="základní",J166,0)</f>
        <v>0</v>
      </c>
      <c r="BF166" s="202">
        <f>IF(N166="snížená",J166,0)</f>
        <v>0</v>
      </c>
      <c r="BG166" s="202">
        <f>IF(N166="zákl. přenesená",J166,0)</f>
        <v>0</v>
      </c>
      <c r="BH166" s="202">
        <f>IF(N166="sníž. přenesená",J166,0)</f>
        <v>0</v>
      </c>
      <c r="BI166" s="202">
        <f>IF(N166="nulová",J166,0)</f>
        <v>0</v>
      </c>
      <c r="BJ166" s="23" t="s">
        <v>83</v>
      </c>
      <c r="BK166" s="202">
        <f>ROUND(I166*H166,2)</f>
        <v>0</v>
      </c>
      <c r="BL166" s="23" t="s">
        <v>161</v>
      </c>
      <c r="BM166" s="23" t="s">
        <v>290</v>
      </c>
    </row>
    <row r="167" spans="2:47" s="1" customFormat="1" ht="40.5">
      <c r="B167" s="40"/>
      <c r="C167" s="62"/>
      <c r="D167" s="203" t="s">
        <v>163</v>
      </c>
      <c r="E167" s="62"/>
      <c r="F167" s="204" t="s">
        <v>291</v>
      </c>
      <c r="G167" s="62"/>
      <c r="H167" s="62"/>
      <c r="I167" s="162"/>
      <c r="J167" s="62"/>
      <c r="K167" s="62"/>
      <c r="L167" s="60"/>
      <c r="M167" s="205"/>
      <c r="N167" s="41"/>
      <c r="O167" s="41"/>
      <c r="P167" s="41"/>
      <c r="Q167" s="41"/>
      <c r="R167" s="41"/>
      <c r="S167" s="41"/>
      <c r="T167" s="77"/>
      <c r="AT167" s="23" t="s">
        <v>163</v>
      </c>
      <c r="AU167" s="23" t="s">
        <v>85</v>
      </c>
    </row>
    <row r="168" spans="2:51" s="11" customFormat="1" ht="13.5">
      <c r="B168" s="206"/>
      <c r="C168" s="207"/>
      <c r="D168" s="203" t="s">
        <v>165</v>
      </c>
      <c r="E168" s="208" t="s">
        <v>21</v>
      </c>
      <c r="F168" s="209" t="s">
        <v>292</v>
      </c>
      <c r="G168" s="207"/>
      <c r="H168" s="210">
        <v>32.767</v>
      </c>
      <c r="I168" s="211"/>
      <c r="J168" s="207"/>
      <c r="K168" s="207"/>
      <c r="L168" s="212"/>
      <c r="M168" s="213"/>
      <c r="N168" s="214"/>
      <c r="O168" s="214"/>
      <c r="P168" s="214"/>
      <c r="Q168" s="214"/>
      <c r="R168" s="214"/>
      <c r="S168" s="214"/>
      <c r="T168" s="215"/>
      <c r="AT168" s="216" t="s">
        <v>165</v>
      </c>
      <c r="AU168" s="216" t="s">
        <v>85</v>
      </c>
      <c r="AV168" s="11" t="s">
        <v>85</v>
      </c>
      <c r="AW168" s="11" t="s">
        <v>38</v>
      </c>
      <c r="AX168" s="11" t="s">
        <v>83</v>
      </c>
      <c r="AY168" s="216" t="s">
        <v>154</v>
      </c>
    </row>
    <row r="169" spans="2:65" s="1" customFormat="1" ht="16.5" customHeight="1">
      <c r="B169" s="40"/>
      <c r="C169" s="191" t="s">
        <v>293</v>
      </c>
      <c r="D169" s="191" t="s">
        <v>156</v>
      </c>
      <c r="E169" s="192" t="s">
        <v>294</v>
      </c>
      <c r="F169" s="193" t="s">
        <v>295</v>
      </c>
      <c r="G169" s="194" t="s">
        <v>237</v>
      </c>
      <c r="H169" s="195">
        <v>1.5</v>
      </c>
      <c r="I169" s="196"/>
      <c r="J169" s="197">
        <f>ROUND(I169*H169,2)</f>
        <v>0</v>
      </c>
      <c r="K169" s="193" t="s">
        <v>160</v>
      </c>
      <c r="L169" s="60"/>
      <c r="M169" s="198" t="s">
        <v>21</v>
      </c>
      <c r="N169" s="199" t="s">
        <v>46</v>
      </c>
      <c r="O169" s="41"/>
      <c r="P169" s="200">
        <f>O169*H169</f>
        <v>0</v>
      </c>
      <c r="Q169" s="200">
        <v>0.04</v>
      </c>
      <c r="R169" s="200">
        <f>Q169*H169</f>
        <v>0.06</v>
      </c>
      <c r="S169" s="200">
        <v>0</v>
      </c>
      <c r="T169" s="201">
        <f>S169*H169</f>
        <v>0</v>
      </c>
      <c r="AR169" s="23" t="s">
        <v>161</v>
      </c>
      <c r="AT169" s="23" t="s">
        <v>156</v>
      </c>
      <c r="AU169" s="23" t="s">
        <v>85</v>
      </c>
      <c r="AY169" s="23" t="s">
        <v>154</v>
      </c>
      <c r="BE169" s="202">
        <f>IF(N169="základní",J169,0)</f>
        <v>0</v>
      </c>
      <c r="BF169" s="202">
        <f>IF(N169="snížená",J169,0)</f>
        <v>0</v>
      </c>
      <c r="BG169" s="202">
        <f>IF(N169="zákl. přenesená",J169,0)</f>
        <v>0</v>
      </c>
      <c r="BH169" s="202">
        <f>IF(N169="sníž. přenesená",J169,0)</f>
        <v>0</v>
      </c>
      <c r="BI169" s="202">
        <f>IF(N169="nulová",J169,0)</f>
        <v>0</v>
      </c>
      <c r="BJ169" s="23" t="s">
        <v>83</v>
      </c>
      <c r="BK169" s="202">
        <f>ROUND(I169*H169,2)</f>
        <v>0</v>
      </c>
      <c r="BL169" s="23" t="s">
        <v>161</v>
      </c>
      <c r="BM169" s="23" t="s">
        <v>296</v>
      </c>
    </row>
    <row r="170" spans="2:47" s="1" customFormat="1" ht="40.5">
      <c r="B170" s="40"/>
      <c r="C170" s="62"/>
      <c r="D170" s="203" t="s">
        <v>163</v>
      </c>
      <c r="E170" s="62"/>
      <c r="F170" s="204" t="s">
        <v>297</v>
      </c>
      <c r="G170" s="62"/>
      <c r="H170" s="62"/>
      <c r="I170" s="162"/>
      <c r="J170" s="62"/>
      <c r="K170" s="62"/>
      <c r="L170" s="60"/>
      <c r="M170" s="205"/>
      <c r="N170" s="41"/>
      <c r="O170" s="41"/>
      <c r="P170" s="41"/>
      <c r="Q170" s="41"/>
      <c r="R170" s="41"/>
      <c r="S170" s="41"/>
      <c r="T170" s="77"/>
      <c r="AT170" s="23" t="s">
        <v>163</v>
      </c>
      <c r="AU170" s="23" t="s">
        <v>85</v>
      </c>
    </row>
    <row r="171" spans="2:51" s="11" customFormat="1" ht="13.5">
      <c r="B171" s="206"/>
      <c r="C171" s="207"/>
      <c r="D171" s="203" t="s">
        <v>165</v>
      </c>
      <c r="E171" s="208" t="s">
        <v>21</v>
      </c>
      <c r="F171" s="209" t="s">
        <v>298</v>
      </c>
      <c r="G171" s="207"/>
      <c r="H171" s="210">
        <v>1.5</v>
      </c>
      <c r="I171" s="211"/>
      <c r="J171" s="207"/>
      <c r="K171" s="207"/>
      <c r="L171" s="212"/>
      <c r="M171" s="213"/>
      <c r="N171" s="214"/>
      <c r="O171" s="214"/>
      <c r="P171" s="214"/>
      <c r="Q171" s="214"/>
      <c r="R171" s="214"/>
      <c r="S171" s="214"/>
      <c r="T171" s="215"/>
      <c r="AT171" s="216" t="s">
        <v>165</v>
      </c>
      <c r="AU171" s="216" t="s">
        <v>85</v>
      </c>
      <c r="AV171" s="11" t="s">
        <v>85</v>
      </c>
      <c r="AW171" s="11" t="s">
        <v>38</v>
      </c>
      <c r="AX171" s="11" t="s">
        <v>83</v>
      </c>
      <c r="AY171" s="216" t="s">
        <v>154</v>
      </c>
    </row>
    <row r="172" spans="2:65" s="1" customFormat="1" ht="25.5" customHeight="1">
      <c r="B172" s="40"/>
      <c r="C172" s="191" t="s">
        <v>299</v>
      </c>
      <c r="D172" s="191" t="s">
        <v>156</v>
      </c>
      <c r="E172" s="192" t="s">
        <v>300</v>
      </c>
      <c r="F172" s="193" t="s">
        <v>301</v>
      </c>
      <c r="G172" s="194" t="s">
        <v>237</v>
      </c>
      <c r="H172" s="195">
        <v>59.275</v>
      </c>
      <c r="I172" s="196"/>
      <c r="J172" s="197">
        <f>ROUND(I172*H172,2)</f>
        <v>0</v>
      </c>
      <c r="K172" s="193" t="s">
        <v>160</v>
      </c>
      <c r="L172" s="60"/>
      <c r="M172" s="198" t="s">
        <v>21</v>
      </c>
      <c r="N172" s="199" t="s">
        <v>46</v>
      </c>
      <c r="O172" s="41"/>
      <c r="P172" s="200">
        <f>O172*H172</f>
        <v>0</v>
      </c>
      <c r="Q172" s="200">
        <v>0.00735</v>
      </c>
      <c r="R172" s="200">
        <f>Q172*H172</f>
        <v>0.43567124999999995</v>
      </c>
      <c r="S172" s="200">
        <v>0</v>
      </c>
      <c r="T172" s="201">
        <f>S172*H172</f>
        <v>0</v>
      </c>
      <c r="AR172" s="23" t="s">
        <v>242</v>
      </c>
      <c r="AT172" s="23" t="s">
        <v>156</v>
      </c>
      <c r="AU172" s="23" t="s">
        <v>85</v>
      </c>
      <c r="AY172" s="23" t="s">
        <v>154</v>
      </c>
      <c r="BE172" s="202">
        <f>IF(N172="základní",J172,0)</f>
        <v>0</v>
      </c>
      <c r="BF172" s="202">
        <f>IF(N172="snížená",J172,0)</f>
        <v>0</v>
      </c>
      <c r="BG172" s="202">
        <f>IF(N172="zákl. přenesená",J172,0)</f>
        <v>0</v>
      </c>
      <c r="BH172" s="202">
        <f>IF(N172="sníž. přenesená",J172,0)</f>
        <v>0</v>
      </c>
      <c r="BI172" s="202">
        <f>IF(N172="nulová",J172,0)</f>
        <v>0</v>
      </c>
      <c r="BJ172" s="23" t="s">
        <v>83</v>
      </c>
      <c r="BK172" s="202">
        <f>ROUND(I172*H172,2)</f>
        <v>0</v>
      </c>
      <c r="BL172" s="23" t="s">
        <v>242</v>
      </c>
      <c r="BM172" s="23" t="s">
        <v>302</v>
      </c>
    </row>
    <row r="173" spans="2:51" s="11" customFormat="1" ht="13.5">
      <c r="B173" s="206"/>
      <c r="C173" s="207"/>
      <c r="D173" s="203" t="s">
        <v>165</v>
      </c>
      <c r="E173" s="208" t="s">
        <v>21</v>
      </c>
      <c r="F173" s="209" t="s">
        <v>303</v>
      </c>
      <c r="G173" s="207"/>
      <c r="H173" s="210">
        <v>29.015</v>
      </c>
      <c r="I173" s="211"/>
      <c r="J173" s="207"/>
      <c r="K173" s="207"/>
      <c r="L173" s="212"/>
      <c r="M173" s="213"/>
      <c r="N173" s="214"/>
      <c r="O173" s="214"/>
      <c r="P173" s="214"/>
      <c r="Q173" s="214"/>
      <c r="R173" s="214"/>
      <c r="S173" s="214"/>
      <c r="T173" s="215"/>
      <c r="AT173" s="216" t="s">
        <v>165</v>
      </c>
      <c r="AU173" s="216" t="s">
        <v>85</v>
      </c>
      <c r="AV173" s="11" t="s">
        <v>85</v>
      </c>
      <c r="AW173" s="11" t="s">
        <v>38</v>
      </c>
      <c r="AX173" s="11" t="s">
        <v>75</v>
      </c>
      <c r="AY173" s="216" t="s">
        <v>154</v>
      </c>
    </row>
    <row r="174" spans="2:51" s="11" customFormat="1" ht="13.5">
      <c r="B174" s="206"/>
      <c r="C174" s="207"/>
      <c r="D174" s="203" t="s">
        <v>165</v>
      </c>
      <c r="E174" s="208" t="s">
        <v>21</v>
      </c>
      <c r="F174" s="209" t="s">
        <v>304</v>
      </c>
      <c r="G174" s="207"/>
      <c r="H174" s="210">
        <v>30.26</v>
      </c>
      <c r="I174" s="211"/>
      <c r="J174" s="207"/>
      <c r="K174" s="207"/>
      <c r="L174" s="212"/>
      <c r="M174" s="213"/>
      <c r="N174" s="214"/>
      <c r="O174" s="214"/>
      <c r="P174" s="214"/>
      <c r="Q174" s="214"/>
      <c r="R174" s="214"/>
      <c r="S174" s="214"/>
      <c r="T174" s="215"/>
      <c r="AT174" s="216" t="s">
        <v>165</v>
      </c>
      <c r="AU174" s="216" t="s">
        <v>85</v>
      </c>
      <c r="AV174" s="11" t="s">
        <v>85</v>
      </c>
      <c r="AW174" s="11" t="s">
        <v>38</v>
      </c>
      <c r="AX174" s="11" t="s">
        <v>75</v>
      </c>
      <c r="AY174" s="216" t="s">
        <v>154</v>
      </c>
    </row>
    <row r="175" spans="2:51" s="12" customFormat="1" ht="13.5">
      <c r="B175" s="227"/>
      <c r="C175" s="228"/>
      <c r="D175" s="203" t="s">
        <v>165</v>
      </c>
      <c r="E175" s="229" t="s">
        <v>21</v>
      </c>
      <c r="F175" s="230" t="s">
        <v>241</v>
      </c>
      <c r="G175" s="228"/>
      <c r="H175" s="231">
        <v>59.275</v>
      </c>
      <c r="I175" s="232"/>
      <c r="J175" s="228"/>
      <c r="K175" s="228"/>
      <c r="L175" s="233"/>
      <c r="M175" s="234"/>
      <c r="N175" s="235"/>
      <c r="O175" s="235"/>
      <c r="P175" s="235"/>
      <c r="Q175" s="235"/>
      <c r="R175" s="235"/>
      <c r="S175" s="235"/>
      <c r="T175" s="236"/>
      <c r="AT175" s="237" t="s">
        <v>165</v>
      </c>
      <c r="AU175" s="237" t="s">
        <v>85</v>
      </c>
      <c r="AV175" s="12" t="s">
        <v>161</v>
      </c>
      <c r="AW175" s="12" t="s">
        <v>38</v>
      </c>
      <c r="AX175" s="12" t="s">
        <v>83</v>
      </c>
      <c r="AY175" s="237" t="s">
        <v>154</v>
      </c>
    </row>
    <row r="176" spans="2:65" s="1" customFormat="1" ht="25.5" customHeight="1">
      <c r="B176" s="40"/>
      <c r="C176" s="191" t="s">
        <v>305</v>
      </c>
      <c r="D176" s="191" t="s">
        <v>156</v>
      </c>
      <c r="E176" s="192" t="s">
        <v>306</v>
      </c>
      <c r="F176" s="193" t="s">
        <v>307</v>
      </c>
      <c r="G176" s="194" t="s">
        <v>237</v>
      </c>
      <c r="H176" s="195">
        <v>83.121</v>
      </c>
      <c r="I176" s="196"/>
      <c r="J176" s="197">
        <f>ROUND(I176*H176,2)</f>
        <v>0</v>
      </c>
      <c r="K176" s="193" t="s">
        <v>160</v>
      </c>
      <c r="L176" s="60"/>
      <c r="M176" s="198" t="s">
        <v>21</v>
      </c>
      <c r="N176" s="199" t="s">
        <v>46</v>
      </c>
      <c r="O176" s="41"/>
      <c r="P176" s="200">
        <f>O176*H176</f>
        <v>0</v>
      </c>
      <c r="Q176" s="200">
        <v>0.00026</v>
      </c>
      <c r="R176" s="200">
        <f>Q176*H176</f>
        <v>0.021611459999999996</v>
      </c>
      <c r="S176" s="200">
        <v>0</v>
      </c>
      <c r="T176" s="201">
        <f>S176*H176</f>
        <v>0</v>
      </c>
      <c r="AR176" s="23" t="s">
        <v>161</v>
      </c>
      <c r="AT176" s="23" t="s">
        <v>156</v>
      </c>
      <c r="AU176" s="23" t="s">
        <v>85</v>
      </c>
      <c r="AY176" s="23" t="s">
        <v>154</v>
      </c>
      <c r="BE176" s="202">
        <f>IF(N176="základní",J176,0)</f>
        <v>0</v>
      </c>
      <c r="BF176" s="202">
        <f>IF(N176="snížená",J176,0)</f>
        <v>0</v>
      </c>
      <c r="BG176" s="202">
        <f>IF(N176="zákl. přenesená",J176,0)</f>
        <v>0</v>
      </c>
      <c r="BH176" s="202">
        <f>IF(N176="sníž. přenesená",J176,0)</f>
        <v>0</v>
      </c>
      <c r="BI176" s="202">
        <f>IF(N176="nulová",J176,0)</f>
        <v>0</v>
      </c>
      <c r="BJ176" s="23" t="s">
        <v>83</v>
      </c>
      <c r="BK176" s="202">
        <f>ROUND(I176*H176,2)</f>
        <v>0</v>
      </c>
      <c r="BL176" s="23" t="s">
        <v>161</v>
      </c>
      <c r="BM176" s="23" t="s">
        <v>308</v>
      </c>
    </row>
    <row r="177" spans="2:65" s="1" customFormat="1" ht="25.5" customHeight="1">
      <c r="B177" s="40"/>
      <c r="C177" s="191" t="s">
        <v>309</v>
      </c>
      <c r="D177" s="191" t="s">
        <v>156</v>
      </c>
      <c r="E177" s="192" t="s">
        <v>310</v>
      </c>
      <c r="F177" s="193" t="s">
        <v>311</v>
      </c>
      <c r="G177" s="194" t="s">
        <v>237</v>
      </c>
      <c r="H177" s="195">
        <v>59.275</v>
      </c>
      <c r="I177" s="196"/>
      <c r="J177" s="197">
        <f>ROUND(I177*H177,2)</f>
        <v>0</v>
      </c>
      <c r="K177" s="193" t="s">
        <v>160</v>
      </c>
      <c r="L177" s="60"/>
      <c r="M177" s="198" t="s">
        <v>21</v>
      </c>
      <c r="N177" s="199" t="s">
        <v>46</v>
      </c>
      <c r="O177" s="41"/>
      <c r="P177" s="200">
        <f>O177*H177</f>
        <v>0</v>
      </c>
      <c r="Q177" s="200">
        <v>0.02048</v>
      </c>
      <c r="R177" s="200">
        <f>Q177*H177</f>
        <v>1.2139520000000001</v>
      </c>
      <c r="S177" s="200">
        <v>0</v>
      </c>
      <c r="T177" s="201">
        <f>S177*H177</f>
        <v>0</v>
      </c>
      <c r="AR177" s="23" t="s">
        <v>161</v>
      </c>
      <c r="AT177" s="23" t="s">
        <v>156</v>
      </c>
      <c r="AU177" s="23" t="s">
        <v>85</v>
      </c>
      <c r="AY177" s="23" t="s">
        <v>154</v>
      </c>
      <c r="BE177" s="202">
        <f>IF(N177="základní",J177,0)</f>
        <v>0</v>
      </c>
      <c r="BF177" s="202">
        <f>IF(N177="snížená",J177,0)</f>
        <v>0</v>
      </c>
      <c r="BG177" s="202">
        <f>IF(N177="zákl. přenesená",J177,0)</f>
        <v>0</v>
      </c>
      <c r="BH177" s="202">
        <f>IF(N177="sníž. přenesená",J177,0)</f>
        <v>0</v>
      </c>
      <c r="BI177" s="202">
        <f>IF(N177="nulová",J177,0)</f>
        <v>0</v>
      </c>
      <c r="BJ177" s="23" t="s">
        <v>83</v>
      </c>
      <c r="BK177" s="202">
        <f>ROUND(I177*H177,2)</f>
        <v>0</v>
      </c>
      <c r="BL177" s="23" t="s">
        <v>161</v>
      </c>
      <c r="BM177" s="23" t="s">
        <v>312</v>
      </c>
    </row>
    <row r="178" spans="2:47" s="1" customFormat="1" ht="121.5">
      <c r="B178" s="40"/>
      <c r="C178" s="62"/>
      <c r="D178" s="203" t="s">
        <v>163</v>
      </c>
      <c r="E178" s="62"/>
      <c r="F178" s="204" t="s">
        <v>313</v>
      </c>
      <c r="G178" s="62"/>
      <c r="H178" s="62"/>
      <c r="I178" s="162"/>
      <c r="J178" s="62"/>
      <c r="K178" s="62"/>
      <c r="L178" s="60"/>
      <c r="M178" s="205"/>
      <c r="N178" s="41"/>
      <c r="O178" s="41"/>
      <c r="P178" s="41"/>
      <c r="Q178" s="41"/>
      <c r="R178" s="41"/>
      <c r="S178" s="41"/>
      <c r="T178" s="77"/>
      <c r="AT178" s="23" t="s">
        <v>163</v>
      </c>
      <c r="AU178" s="23" t="s">
        <v>85</v>
      </c>
    </row>
    <row r="179" spans="2:65" s="1" customFormat="1" ht="38.25" customHeight="1">
      <c r="B179" s="40"/>
      <c r="C179" s="191" t="s">
        <v>314</v>
      </c>
      <c r="D179" s="191" t="s">
        <v>156</v>
      </c>
      <c r="E179" s="192" t="s">
        <v>315</v>
      </c>
      <c r="F179" s="193" t="s">
        <v>316</v>
      </c>
      <c r="G179" s="194" t="s">
        <v>237</v>
      </c>
      <c r="H179" s="195">
        <v>59.275</v>
      </c>
      <c r="I179" s="196"/>
      <c r="J179" s="197">
        <f>ROUND(I179*H179,2)</f>
        <v>0</v>
      </c>
      <c r="K179" s="193" t="s">
        <v>160</v>
      </c>
      <c r="L179" s="60"/>
      <c r="M179" s="198" t="s">
        <v>21</v>
      </c>
      <c r="N179" s="199" t="s">
        <v>46</v>
      </c>
      <c r="O179" s="41"/>
      <c r="P179" s="200">
        <f>O179*H179</f>
        <v>0</v>
      </c>
      <c r="Q179" s="200">
        <v>0.0083</v>
      </c>
      <c r="R179" s="200">
        <f>Q179*H179</f>
        <v>0.4919825</v>
      </c>
      <c r="S179" s="200">
        <v>0</v>
      </c>
      <c r="T179" s="201">
        <f>S179*H179</f>
        <v>0</v>
      </c>
      <c r="AR179" s="23" t="s">
        <v>161</v>
      </c>
      <c r="AT179" s="23" t="s">
        <v>156</v>
      </c>
      <c r="AU179" s="23" t="s">
        <v>85</v>
      </c>
      <c r="AY179" s="23" t="s">
        <v>154</v>
      </c>
      <c r="BE179" s="202">
        <f>IF(N179="základní",J179,0)</f>
        <v>0</v>
      </c>
      <c r="BF179" s="202">
        <f>IF(N179="snížená",J179,0)</f>
        <v>0</v>
      </c>
      <c r="BG179" s="202">
        <f>IF(N179="zákl. přenesená",J179,0)</f>
        <v>0</v>
      </c>
      <c r="BH179" s="202">
        <f>IF(N179="sníž. přenesená",J179,0)</f>
        <v>0</v>
      </c>
      <c r="BI179" s="202">
        <f>IF(N179="nulová",J179,0)</f>
        <v>0</v>
      </c>
      <c r="BJ179" s="23" t="s">
        <v>83</v>
      </c>
      <c r="BK179" s="202">
        <f>ROUND(I179*H179,2)</f>
        <v>0</v>
      </c>
      <c r="BL179" s="23" t="s">
        <v>161</v>
      </c>
      <c r="BM179" s="23" t="s">
        <v>317</v>
      </c>
    </row>
    <row r="180" spans="2:47" s="1" customFormat="1" ht="121.5">
      <c r="B180" s="40"/>
      <c r="C180" s="62"/>
      <c r="D180" s="203" t="s">
        <v>163</v>
      </c>
      <c r="E180" s="62"/>
      <c r="F180" s="204" t="s">
        <v>313</v>
      </c>
      <c r="G180" s="62"/>
      <c r="H180" s="62"/>
      <c r="I180" s="162"/>
      <c r="J180" s="62"/>
      <c r="K180" s="62"/>
      <c r="L180" s="60"/>
      <c r="M180" s="205"/>
      <c r="N180" s="41"/>
      <c r="O180" s="41"/>
      <c r="P180" s="41"/>
      <c r="Q180" s="41"/>
      <c r="R180" s="41"/>
      <c r="S180" s="41"/>
      <c r="T180" s="77"/>
      <c r="AT180" s="23" t="s">
        <v>163</v>
      </c>
      <c r="AU180" s="23" t="s">
        <v>85</v>
      </c>
    </row>
    <row r="181" spans="2:65" s="1" customFormat="1" ht="25.5" customHeight="1">
      <c r="B181" s="40"/>
      <c r="C181" s="191" t="s">
        <v>318</v>
      </c>
      <c r="D181" s="191" t="s">
        <v>156</v>
      </c>
      <c r="E181" s="192" t="s">
        <v>319</v>
      </c>
      <c r="F181" s="193" t="s">
        <v>320</v>
      </c>
      <c r="G181" s="194" t="s">
        <v>237</v>
      </c>
      <c r="H181" s="195">
        <v>83.121</v>
      </c>
      <c r="I181" s="196"/>
      <c r="J181" s="197">
        <f>ROUND(I181*H181,2)</f>
        <v>0</v>
      </c>
      <c r="K181" s="193" t="s">
        <v>160</v>
      </c>
      <c r="L181" s="60"/>
      <c r="M181" s="198" t="s">
        <v>21</v>
      </c>
      <c r="N181" s="199" t="s">
        <v>46</v>
      </c>
      <c r="O181" s="41"/>
      <c r="P181" s="200">
        <f>O181*H181</f>
        <v>0</v>
      </c>
      <c r="Q181" s="200">
        <v>0.00438</v>
      </c>
      <c r="R181" s="200">
        <f>Q181*H181</f>
        <v>0.36406998</v>
      </c>
      <c r="S181" s="200">
        <v>0</v>
      </c>
      <c r="T181" s="201">
        <f>S181*H181</f>
        <v>0</v>
      </c>
      <c r="AR181" s="23" t="s">
        <v>161</v>
      </c>
      <c r="AT181" s="23" t="s">
        <v>156</v>
      </c>
      <c r="AU181" s="23" t="s">
        <v>85</v>
      </c>
      <c r="AY181" s="23" t="s">
        <v>154</v>
      </c>
      <c r="BE181" s="202">
        <f>IF(N181="základní",J181,0)</f>
        <v>0</v>
      </c>
      <c r="BF181" s="202">
        <f>IF(N181="snížená",J181,0)</f>
        <v>0</v>
      </c>
      <c r="BG181" s="202">
        <f>IF(N181="zákl. přenesená",J181,0)</f>
        <v>0</v>
      </c>
      <c r="BH181" s="202">
        <f>IF(N181="sníž. přenesená",J181,0)</f>
        <v>0</v>
      </c>
      <c r="BI181" s="202">
        <f>IF(N181="nulová",J181,0)</f>
        <v>0</v>
      </c>
      <c r="BJ181" s="23" t="s">
        <v>83</v>
      </c>
      <c r="BK181" s="202">
        <f>ROUND(I181*H181,2)</f>
        <v>0</v>
      </c>
      <c r="BL181" s="23" t="s">
        <v>161</v>
      </c>
      <c r="BM181" s="23" t="s">
        <v>321</v>
      </c>
    </row>
    <row r="182" spans="2:47" s="1" customFormat="1" ht="27">
      <c r="B182" s="40"/>
      <c r="C182" s="62"/>
      <c r="D182" s="203" t="s">
        <v>163</v>
      </c>
      <c r="E182" s="62"/>
      <c r="F182" s="204" t="s">
        <v>322</v>
      </c>
      <c r="G182" s="62"/>
      <c r="H182" s="62"/>
      <c r="I182" s="162"/>
      <c r="J182" s="62"/>
      <c r="K182" s="62"/>
      <c r="L182" s="60"/>
      <c r="M182" s="205"/>
      <c r="N182" s="41"/>
      <c r="O182" s="41"/>
      <c r="P182" s="41"/>
      <c r="Q182" s="41"/>
      <c r="R182" s="41"/>
      <c r="S182" s="41"/>
      <c r="T182" s="77"/>
      <c r="AT182" s="23" t="s">
        <v>163</v>
      </c>
      <c r="AU182" s="23" t="s">
        <v>85</v>
      </c>
    </row>
    <row r="183" spans="2:51" s="11" customFormat="1" ht="13.5">
      <c r="B183" s="206"/>
      <c r="C183" s="207"/>
      <c r="D183" s="203" t="s">
        <v>165</v>
      </c>
      <c r="E183" s="208" t="s">
        <v>21</v>
      </c>
      <c r="F183" s="209" t="s">
        <v>323</v>
      </c>
      <c r="G183" s="207"/>
      <c r="H183" s="210">
        <v>28.081</v>
      </c>
      <c r="I183" s="211"/>
      <c r="J183" s="207"/>
      <c r="K183" s="207"/>
      <c r="L183" s="212"/>
      <c r="M183" s="213"/>
      <c r="N183" s="214"/>
      <c r="O183" s="214"/>
      <c r="P183" s="214"/>
      <c r="Q183" s="214"/>
      <c r="R183" s="214"/>
      <c r="S183" s="214"/>
      <c r="T183" s="215"/>
      <c r="AT183" s="216" t="s">
        <v>165</v>
      </c>
      <c r="AU183" s="216" t="s">
        <v>85</v>
      </c>
      <c r="AV183" s="11" t="s">
        <v>85</v>
      </c>
      <c r="AW183" s="11" t="s">
        <v>38</v>
      </c>
      <c r="AX183" s="11" t="s">
        <v>75</v>
      </c>
      <c r="AY183" s="216" t="s">
        <v>154</v>
      </c>
    </row>
    <row r="184" spans="2:51" s="11" customFormat="1" ht="13.5">
      <c r="B184" s="206"/>
      <c r="C184" s="207"/>
      <c r="D184" s="203" t="s">
        <v>165</v>
      </c>
      <c r="E184" s="208" t="s">
        <v>21</v>
      </c>
      <c r="F184" s="209" t="s">
        <v>324</v>
      </c>
      <c r="G184" s="207"/>
      <c r="H184" s="210">
        <v>55.04</v>
      </c>
      <c r="I184" s="211"/>
      <c r="J184" s="207"/>
      <c r="K184" s="207"/>
      <c r="L184" s="212"/>
      <c r="M184" s="213"/>
      <c r="N184" s="214"/>
      <c r="O184" s="214"/>
      <c r="P184" s="214"/>
      <c r="Q184" s="214"/>
      <c r="R184" s="214"/>
      <c r="S184" s="214"/>
      <c r="T184" s="215"/>
      <c r="AT184" s="216" t="s">
        <v>165</v>
      </c>
      <c r="AU184" s="216" t="s">
        <v>85</v>
      </c>
      <c r="AV184" s="11" t="s">
        <v>85</v>
      </c>
      <c r="AW184" s="11" t="s">
        <v>38</v>
      </c>
      <c r="AX184" s="11" t="s">
        <v>75</v>
      </c>
      <c r="AY184" s="216" t="s">
        <v>154</v>
      </c>
    </row>
    <row r="185" spans="2:51" s="12" customFormat="1" ht="13.5">
      <c r="B185" s="227"/>
      <c r="C185" s="228"/>
      <c r="D185" s="203" t="s">
        <v>165</v>
      </c>
      <c r="E185" s="229" t="s">
        <v>21</v>
      </c>
      <c r="F185" s="230" t="s">
        <v>241</v>
      </c>
      <c r="G185" s="228"/>
      <c r="H185" s="231">
        <v>83.121</v>
      </c>
      <c r="I185" s="232"/>
      <c r="J185" s="228"/>
      <c r="K185" s="228"/>
      <c r="L185" s="233"/>
      <c r="M185" s="234"/>
      <c r="N185" s="235"/>
      <c r="O185" s="235"/>
      <c r="P185" s="235"/>
      <c r="Q185" s="235"/>
      <c r="R185" s="235"/>
      <c r="S185" s="235"/>
      <c r="T185" s="236"/>
      <c r="AT185" s="237" t="s">
        <v>165</v>
      </c>
      <c r="AU185" s="237" t="s">
        <v>85</v>
      </c>
      <c r="AV185" s="12" t="s">
        <v>161</v>
      </c>
      <c r="AW185" s="12" t="s">
        <v>38</v>
      </c>
      <c r="AX185" s="12" t="s">
        <v>83</v>
      </c>
      <c r="AY185" s="237" t="s">
        <v>154</v>
      </c>
    </row>
    <row r="186" spans="2:65" s="1" customFormat="1" ht="16.5" customHeight="1">
      <c r="B186" s="40"/>
      <c r="C186" s="191" t="s">
        <v>325</v>
      </c>
      <c r="D186" s="191" t="s">
        <v>156</v>
      </c>
      <c r="E186" s="192" t="s">
        <v>326</v>
      </c>
      <c r="F186" s="193" t="s">
        <v>327</v>
      </c>
      <c r="G186" s="194" t="s">
        <v>237</v>
      </c>
      <c r="H186" s="195">
        <v>24.456</v>
      </c>
      <c r="I186" s="196"/>
      <c r="J186" s="197">
        <f>ROUND(I186*H186,2)</f>
        <v>0</v>
      </c>
      <c r="K186" s="193" t="s">
        <v>160</v>
      </c>
      <c r="L186" s="60"/>
      <c r="M186" s="198" t="s">
        <v>21</v>
      </c>
      <c r="N186" s="199" t="s">
        <v>46</v>
      </c>
      <c r="O186" s="41"/>
      <c r="P186" s="200">
        <f>O186*H186</f>
        <v>0</v>
      </c>
      <c r="Q186" s="200">
        <v>0.003</v>
      </c>
      <c r="R186" s="200">
        <f>Q186*H186</f>
        <v>0.073368</v>
      </c>
      <c r="S186" s="200">
        <v>0</v>
      </c>
      <c r="T186" s="201">
        <f>S186*H186</f>
        <v>0</v>
      </c>
      <c r="AR186" s="23" t="s">
        <v>161</v>
      </c>
      <c r="AT186" s="23" t="s">
        <v>156</v>
      </c>
      <c r="AU186" s="23" t="s">
        <v>85</v>
      </c>
      <c r="AY186" s="23" t="s">
        <v>154</v>
      </c>
      <c r="BE186" s="202">
        <f>IF(N186="základní",J186,0)</f>
        <v>0</v>
      </c>
      <c r="BF186" s="202">
        <f>IF(N186="snížená",J186,0)</f>
        <v>0</v>
      </c>
      <c r="BG186" s="202">
        <f>IF(N186="zákl. přenesená",J186,0)</f>
        <v>0</v>
      </c>
      <c r="BH186" s="202">
        <f>IF(N186="sníž. přenesená",J186,0)</f>
        <v>0</v>
      </c>
      <c r="BI186" s="202">
        <f>IF(N186="nulová",J186,0)</f>
        <v>0</v>
      </c>
      <c r="BJ186" s="23" t="s">
        <v>83</v>
      </c>
      <c r="BK186" s="202">
        <f>ROUND(I186*H186,2)</f>
        <v>0</v>
      </c>
      <c r="BL186" s="23" t="s">
        <v>161</v>
      </c>
      <c r="BM186" s="23" t="s">
        <v>328</v>
      </c>
    </row>
    <row r="187" spans="2:51" s="11" customFormat="1" ht="13.5">
      <c r="B187" s="206"/>
      <c r="C187" s="207"/>
      <c r="D187" s="203" t="s">
        <v>165</v>
      </c>
      <c r="E187" s="208" t="s">
        <v>21</v>
      </c>
      <c r="F187" s="209" t="s">
        <v>329</v>
      </c>
      <c r="G187" s="207"/>
      <c r="H187" s="210">
        <v>3.826</v>
      </c>
      <c r="I187" s="211"/>
      <c r="J187" s="207"/>
      <c r="K187" s="207"/>
      <c r="L187" s="212"/>
      <c r="M187" s="213"/>
      <c r="N187" s="214"/>
      <c r="O187" s="214"/>
      <c r="P187" s="214"/>
      <c r="Q187" s="214"/>
      <c r="R187" s="214"/>
      <c r="S187" s="214"/>
      <c r="T187" s="215"/>
      <c r="AT187" s="216" t="s">
        <v>165</v>
      </c>
      <c r="AU187" s="216" t="s">
        <v>85</v>
      </c>
      <c r="AV187" s="11" t="s">
        <v>85</v>
      </c>
      <c r="AW187" s="11" t="s">
        <v>38</v>
      </c>
      <c r="AX187" s="11" t="s">
        <v>75</v>
      </c>
      <c r="AY187" s="216" t="s">
        <v>154</v>
      </c>
    </row>
    <row r="188" spans="2:51" s="11" customFormat="1" ht="13.5">
      <c r="B188" s="206"/>
      <c r="C188" s="207"/>
      <c r="D188" s="203" t="s">
        <v>165</v>
      </c>
      <c r="E188" s="208" t="s">
        <v>21</v>
      </c>
      <c r="F188" s="209" t="s">
        <v>330</v>
      </c>
      <c r="G188" s="207"/>
      <c r="H188" s="210">
        <v>20.63</v>
      </c>
      <c r="I188" s="211"/>
      <c r="J188" s="207"/>
      <c r="K188" s="207"/>
      <c r="L188" s="212"/>
      <c r="M188" s="213"/>
      <c r="N188" s="214"/>
      <c r="O188" s="214"/>
      <c r="P188" s="214"/>
      <c r="Q188" s="214"/>
      <c r="R188" s="214"/>
      <c r="S188" s="214"/>
      <c r="T188" s="215"/>
      <c r="AT188" s="216" t="s">
        <v>165</v>
      </c>
      <c r="AU188" s="216" t="s">
        <v>85</v>
      </c>
      <c r="AV188" s="11" t="s">
        <v>85</v>
      </c>
      <c r="AW188" s="11" t="s">
        <v>38</v>
      </c>
      <c r="AX188" s="11" t="s">
        <v>75</v>
      </c>
      <c r="AY188" s="216" t="s">
        <v>154</v>
      </c>
    </row>
    <row r="189" spans="2:51" s="12" customFormat="1" ht="13.5">
      <c r="B189" s="227"/>
      <c r="C189" s="228"/>
      <c r="D189" s="203" t="s">
        <v>165</v>
      </c>
      <c r="E189" s="229" t="s">
        <v>21</v>
      </c>
      <c r="F189" s="230" t="s">
        <v>241</v>
      </c>
      <c r="G189" s="228"/>
      <c r="H189" s="231">
        <v>24.456</v>
      </c>
      <c r="I189" s="232"/>
      <c r="J189" s="228"/>
      <c r="K189" s="228"/>
      <c r="L189" s="233"/>
      <c r="M189" s="234"/>
      <c r="N189" s="235"/>
      <c r="O189" s="235"/>
      <c r="P189" s="235"/>
      <c r="Q189" s="235"/>
      <c r="R189" s="235"/>
      <c r="S189" s="235"/>
      <c r="T189" s="236"/>
      <c r="AT189" s="237" t="s">
        <v>165</v>
      </c>
      <c r="AU189" s="237" t="s">
        <v>85</v>
      </c>
      <c r="AV189" s="12" t="s">
        <v>161</v>
      </c>
      <c r="AW189" s="12" t="s">
        <v>38</v>
      </c>
      <c r="AX189" s="12" t="s">
        <v>83</v>
      </c>
      <c r="AY189" s="237" t="s">
        <v>154</v>
      </c>
    </row>
    <row r="190" spans="2:65" s="1" customFormat="1" ht="25.5" customHeight="1">
      <c r="B190" s="40"/>
      <c r="C190" s="191" t="s">
        <v>331</v>
      </c>
      <c r="D190" s="191" t="s">
        <v>156</v>
      </c>
      <c r="E190" s="192" t="s">
        <v>332</v>
      </c>
      <c r="F190" s="193" t="s">
        <v>333</v>
      </c>
      <c r="G190" s="194" t="s">
        <v>237</v>
      </c>
      <c r="H190" s="195">
        <v>59.275</v>
      </c>
      <c r="I190" s="196"/>
      <c r="J190" s="197">
        <f>ROUND(I190*H190,2)</f>
        <v>0</v>
      </c>
      <c r="K190" s="193" t="s">
        <v>160</v>
      </c>
      <c r="L190" s="60"/>
      <c r="M190" s="198" t="s">
        <v>21</v>
      </c>
      <c r="N190" s="199" t="s">
        <v>46</v>
      </c>
      <c r="O190" s="41"/>
      <c r="P190" s="200">
        <f>O190*H190</f>
        <v>0</v>
      </c>
      <c r="Q190" s="200">
        <v>0.0154</v>
      </c>
      <c r="R190" s="200">
        <f>Q190*H190</f>
        <v>0.912835</v>
      </c>
      <c r="S190" s="200">
        <v>0</v>
      </c>
      <c r="T190" s="201">
        <f>S190*H190</f>
        <v>0</v>
      </c>
      <c r="AR190" s="23" t="s">
        <v>161</v>
      </c>
      <c r="AT190" s="23" t="s">
        <v>156</v>
      </c>
      <c r="AU190" s="23" t="s">
        <v>85</v>
      </c>
      <c r="AY190" s="23" t="s">
        <v>154</v>
      </c>
      <c r="BE190" s="202">
        <f>IF(N190="základní",J190,0)</f>
        <v>0</v>
      </c>
      <c r="BF190" s="202">
        <f>IF(N190="snížená",J190,0)</f>
        <v>0</v>
      </c>
      <c r="BG190" s="202">
        <f>IF(N190="zákl. přenesená",J190,0)</f>
        <v>0</v>
      </c>
      <c r="BH190" s="202">
        <f>IF(N190="sníž. přenesená",J190,0)</f>
        <v>0</v>
      </c>
      <c r="BI190" s="202">
        <f>IF(N190="nulová",J190,0)</f>
        <v>0</v>
      </c>
      <c r="BJ190" s="23" t="s">
        <v>83</v>
      </c>
      <c r="BK190" s="202">
        <f>ROUND(I190*H190,2)</f>
        <v>0</v>
      </c>
      <c r="BL190" s="23" t="s">
        <v>161</v>
      </c>
      <c r="BM190" s="23" t="s">
        <v>334</v>
      </c>
    </row>
    <row r="191" spans="2:47" s="1" customFormat="1" ht="67.5">
      <c r="B191" s="40"/>
      <c r="C191" s="62"/>
      <c r="D191" s="203" t="s">
        <v>163</v>
      </c>
      <c r="E191" s="62"/>
      <c r="F191" s="204" t="s">
        <v>335</v>
      </c>
      <c r="G191" s="62"/>
      <c r="H191" s="62"/>
      <c r="I191" s="162"/>
      <c r="J191" s="62"/>
      <c r="K191" s="62"/>
      <c r="L191" s="60"/>
      <c r="M191" s="205"/>
      <c r="N191" s="41"/>
      <c r="O191" s="41"/>
      <c r="P191" s="41"/>
      <c r="Q191" s="41"/>
      <c r="R191" s="41"/>
      <c r="S191" s="41"/>
      <c r="T191" s="77"/>
      <c r="AT191" s="23" t="s">
        <v>163</v>
      </c>
      <c r="AU191" s="23" t="s">
        <v>85</v>
      </c>
    </row>
    <row r="192" spans="2:65" s="1" customFormat="1" ht="16.5" customHeight="1">
      <c r="B192" s="40"/>
      <c r="C192" s="191" t="s">
        <v>336</v>
      </c>
      <c r="D192" s="191" t="s">
        <v>156</v>
      </c>
      <c r="E192" s="192" t="s">
        <v>337</v>
      </c>
      <c r="F192" s="193" t="s">
        <v>338</v>
      </c>
      <c r="G192" s="194" t="s">
        <v>237</v>
      </c>
      <c r="H192" s="195">
        <v>3</v>
      </c>
      <c r="I192" s="196"/>
      <c r="J192" s="197">
        <f>ROUND(I192*H192,2)</f>
        <v>0</v>
      </c>
      <c r="K192" s="193" t="s">
        <v>160</v>
      </c>
      <c r="L192" s="60"/>
      <c r="M192" s="198" t="s">
        <v>21</v>
      </c>
      <c r="N192" s="199" t="s">
        <v>46</v>
      </c>
      <c r="O192" s="41"/>
      <c r="P192" s="200">
        <f>O192*H192</f>
        <v>0</v>
      </c>
      <c r="Q192" s="200">
        <v>0.04</v>
      </c>
      <c r="R192" s="200">
        <f>Q192*H192</f>
        <v>0.12</v>
      </c>
      <c r="S192" s="200">
        <v>0</v>
      </c>
      <c r="T192" s="201">
        <f>S192*H192</f>
        <v>0</v>
      </c>
      <c r="AR192" s="23" t="s">
        <v>161</v>
      </c>
      <c r="AT192" s="23" t="s">
        <v>156</v>
      </c>
      <c r="AU192" s="23" t="s">
        <v>85</v>
      </c>
      <c r="AY192" s="23" t="s">
        <v>154</v>
      </c>
      <c r="BE192" s="202">
        <f>IF(N192="základní",J192,0)</f>
        <v>0</v>
      </c>
      <c r="BF192" s="202">
        <f>IF(N192="snížená",J192,0)</f>
        <v>0</v>
      </c>
      <c r="BG192" s="202">
        <f>IF(N192="zákl. přenesená",J192,0)</f>
        <v>0</v>
      </c>
      <c r="BH192" s="202">
        <f>IF(N192="sníž. přenesená",J192,0)</f>
        <v>0</v>
      </c>
      <c r="BI192" s="202">
        <f>IF(N192="nulová",J192,0)</f>
        <v>0</v>
      </c>
      <c r="BJ192" s="23" t="s">
        <v>83</v>
      </c>
      <c r="BK192" s="202">
        <f>ROUND(I192*H192,2)</f>
        <v>0</v>
      </c>
      <c r="BL192" s="23" t="s">
        <v>161</v>
      </c>
      <c r="BM192" s="23" t="s">
        <v>339</v>
      </c>
    </row>
    <row r="193" spans="2:47" s="1" customFormat="1" ht="40.5">
      <c r="B193" s="40"/>
      <c r="C193" s="62"/>
      <c r="D193" s="203" t="s">
        <v>163</v>
      </c>
      <c r="E193" s="62"/>
      <c r="F193" s="204" t="s">
        <v>297</v>
      </c>
      <c r="G193" s="62"/>
      <c r="H193" s="62"/>
      <c r="I193" s="162"/>
      <c r="J193" s="62"/>
      <c r="K193" s="62"/>
      <c r="L193" s="60"/>
      <c r="M193" s="205"/>
      <c r="N193" s="41"/>
      <c r="O193" s="41"/>
      <c r="P193" s="41"/>
      <c r="Q193" s="41"/>
      <c r="R193" s="41"/>
      <c r="S193" s="41"/>
      <c r="T193" s="77"/>
      <c r="AT193" s="23" t="s">
        <v>163</v>
      </c>
      <c r="AU193" s="23" t="s">
        <v>85</v>
      </c>
    </row>
    <row r="194" spans="2:51" s="11" customFormat="1" ht="13.5">
      <c r="B194" s="206"/>
      <c r="C194" s="207"/>
      <c r="D194" s="203" t="s">
        <v>165</v>
      </c>
      <c r="E194" s="208" t="s">
        <v>21</v>
      </c>
      <c r="F194" s="209" t="s">
        <v>340</v>
      </c>
      <c r="G194" s="207"/>
      <c r="H194" s="210">
        <v>3</v>
      </c>
      <c r="I194" s="211"/>
      <c r="J194" s="207"/>
      <c r="K194" s="207"/>
      <c r="L194" s="212"/>
      <c r="M194" s="213"/>
      <c r="N194" s="214"/>
      <c r="O194" s="214"/>
      <c r="P194" s="214"/>
      <c r="Q194" s="214"/>
      <c r="R194" s="214"/>
      <c r="S194" s="214"/>
      <c r="T194" s="215"/>
      <c r="AT194" s="216" t="s">
        <v>165</v>
      </c>
      <c r="AU194" s="216" t="s">
        <v>85</v>
      </c>
      <c r="AV194" s="11" t="s">
        <v>85</v>
      </c>
      <c r="AW194" s="11" t="s">
        <v>38</v>
      </c>
      <c r="AX194" s="11" t="s">
        <v>83</v>
      </c>
      <c r="AY194" s="216" t="s">
        <v>154</v>
      </c>
    </row>
    <row r="195" spans="2:65" s="1" customFormat="1" ht="25.5" customHeight="1">
      <c r="B195" s="40"/>
      <c r="C195" s="191" t="s">
        <v>341</v>
      </c>
      <c r="D195" s="191" t="s">
        <v>156</v>
      </c>
      <c r="E195" s="192" t="s">
        <v>342</v>
      </c>
      <c r="F195" s="193" t="s">
        <v>343</v>
      </c>
      <c r="G195" s="194" t="s">
        <v>237</v>
      </c>
      <c r="H195" s="195">
        <v>2.4</v>
      </c>
      <c r="I195" s="196"/>
      <c r="J195" s="197">
        <f>ROUND(I195*H195,2)</f>
        <v>0</v>
      </c>
      <c r="K195" s="193" t="s">
        <v>160</v>
      </c>
      <c r="L195" s="60"/>
      <c r="M195" s="198" t="s">
        <v>21</v>
      </c>
      <c r="N195" s="199" t="s">
        <v>46</v>
      </c>
      <c r="O195" s="41"/>
      <c r="P195" s="200">
        <f>O195*H195</f>
        <v>0</v>
      </c>
      <c r="Q195" s="200">
        <v>0.00085</v>
      </c>
      <c r="R195" s="200">
        <f>Q195*H195</f>
        <v>0.0020399999999999997</v>
      </c>
      <c r="S195" s="200">
        <v>0</v>
      </c>
      <c r="T195" s="201">
        <f>S195*H195</f>
        <v>0</v>
      </c>
      <c r="AR195" s="23" t="s">
        <v>161</v>
      </c>
      <c r="AT195" s="23" t="s">
        <v>156</v>
      </c>
      <c r="AU195" s="23" t="s">
        <v>85</v>
      </c>
      <c r="AY195" s="23" t="s">
        <v>154</v>
      </c>
      <c r="BE195" s="202">
        <f>IF(N195="základní",J195,0)</f>
        <v>0</v>
      </c>
      <c r="BF195" s="202">
        <f>IF(N195="snížená",J195,0)</f>
        <v>0</v>
      </c>
      <c r="BG195" s="202">
        <f>IF(N195="zákl. přenesená",J195,0)</f>
        <v>0</v>
      </c>
      <c r="BH195" s="202">
        <f>IF(N195="sníž. přenesená",J195,0)</f>
        <v>0</v>
      </c>
      <c r="BI195" s="202">
        <f>IF(N195="nulová",J195,0)</f>
        <v>0</v>
      </c>
      <c r="BJ195" s="23" t="s">
        <v>83</v>
      </c>
      <c r="BK195" s="202">
        <f>ROUND(I195*H195,2)</f>
        <v>0</v>
      </c>
      <c r="BL195" s="23" t="s">
        <v>161</v>
      </c>
      <c r="BM195" s="23" t="s">
        <v>344</v>
      </c>
    </row>
    <row r="196" spans="2:47" s="1" customFormat="1" ht="27">
      <c r="B196" s="40"/>
      <c r="C196" s="62"/>
      <c r="D196" s="203" t="s">
        <v>163</v>
      </c>
      <c r="E196" s="62"/>
      <c r="F196" s="204" t="s">
        <v>322</v>
      </c>
      <c r="G196" s="62"/>
      <c r="H196" s="62"/>
      <c r="I196" s="162"/>
      <c r="J196" s="62"/>
      <c r="K196" s="62"/>
      <c r="L196" s="60"/>
      <c r="M196" s="205"/>
      <c r="N196" s="41"/>
      <c r="O196" s="41"/>
      <c r="P196" s="41"/>
      <c r="Q196" s="41"/>
      <c r="R196" s="41"/>
      <c r="S196" s="41"/>
      <c r="T196" s="77"/>
      <c r="AT196" s="23" t="s">
        <v>163</v>
      </c>
      <c r="AU196" s="23" t="s">
        <v>85</v>
      </c>
    </row>
    <row r="197" spans="2:65" s="1" customFormat="1" ht="16.5" customHeight="1">
      <c r="B197" s="40"/>
      <c r="C197" s="191" t="s">
        <v>345</v>
      </c>
      <c r="D197" s="191" t="s">
        <v>156</v>
      </c>
      <c r="E197" s="192" t="s">
        <v>346</v>
      </c>
      <c r="F197" s="193" t="s">
        <v>347</v>
      </c>
      <c r="G197" s="194" t="s">
        <v>245</v>
      </c>
      <c r="H197" s="195">
        <v>50.742</v>
      </c>
      <c r="I197" s="196"/>
      <c r="J197" s="197">
        <f>ROUND(I197*H197,2)</f>
        <v>0</v>
      </c>
      <c r="K197" s="193" t="s">
        <v>160</v>
      </c>
      <c r="L197" s="60"/>
      <c r="M197" s="198" t="s">
        <v>21</v>
      </c>
      <c r="N197" s="199" t="s">
        <v>46</v>
      </c>
      <c r="O197" s="41"/>
      <c r="P197" s="200">
        <f>O197*H197</f>
        <v>0</v>
      </c>
      <c r="Q197" s="200">
        <v>0.0015</v>
      </c>
      <c r="R197" s="200">
        <f>Q197*H197</f>
        <v>0.076113</v>
      </c>
      <c r="S197" s="200">
        <v>0</v>
      </c>
      <c r="T197" s="201">
        <f>S197*H197</f>
        <v>0</v>
      </c>
      <c r="AR197" s="23" t="s">
        <v>161</v>
      </c>
      <c r="AT197" s="23" t="s">
        <v>156</v>
      </c>
      <c r="AU197" s="23" t="s">
        <v>85</v>
      </c>
      <c r="AY197" s="23" t="s">
        <v>154</v>
      </c>
      <c r="BE197" s="202">
        <f>IF(N197="základní",J197,0)</f>
        <v>0</v>
      </c>
      <c r="BF197" s="202">
        <f>IF(N197="snížená",J197,0)</f>
        <v>0</v>
      </c>
      <c r="BG197" s="202">
        <f>IF(N197="zákl. přenesená",J197,0)</f>
        <v>0</v>
      </c>
      <c r="BH197" s="202">
        <f>IF(N197="sníž. přenesená",J197,0)</f>
        <v>0</v>
      </c>
      <c r="BI197" s="202">
        <f>IF(N197="nulová",J197,0)</f>
        <v>0</v>
      </c>
      <c r="BJ197" s="23" t="s">
        <v>83</v>
      </c>
      <c r="BK197" s="202">
        <f>ROUND(I197*H197,2)</f>
        <v>0</v>
      </c>
      <c r="BL197" s="23" t="s">
        <v>161</v>
      </c>
      <c r="BM197" s="23" t="s">
        <v>348</v>
      </c>
    </row>
    <row r="198" spans="2:47" s="1" customFormat="1" ht="54">
      <c r="B198" s="40"/>
      <c r="C198" s="62"/>
      <c r="D198" s="203" t="s">
        <v>163</v>
      </c>
      <c r="E198" s="62"/>
      <c r="F198" s="204" t="s">
        <v>349</v>
      </c>
      <c r="G198" s="62"/>
      <c r="H198" s="62"/>
      <c r="I198" s="162"/>
      <c r="J198" s="62"/>
      <c r="K198" s="62"/>
      <c r="L198" s="60"/>
      <c r="M198" s="205"/>
      <c r="N198" s="41"/>
      <c r="O198" s="41"/>
      <c r="P198" s="41"/>
      <c r="Q198" s="41"/>
      <c r="R198" s="41"/>
      <c r="S198" s="41"/>
      <c r="T198" s="77"/>
      <c r="AT198" s="23" t="s">
        <v>163</v>
      </c>
      <c r="AU198" s="23" t="s">
        <v>85</v>
      </c>
    </row>
    <row r="199" spans="2:51" s="11" customFormat="1" ht="13.5">
      <c r="B199" s="206"/>
      <c r="C199" s="207"/>
      <c r="D199" s="203" t="s">
        <v>165</v>
      </c>
      <c r="E199" s="208" t="s">
        <v>21</v>
      </c>
      <c r="F199" s="209" t="s">
        <v>350</v>
      </c>
      <c r="G199" s="207"/>
      <c r="H199" s="210">
        <v>18.964</v>
      </c>
      <c r="I199" s="211"/>
      <c r="J199" s="207"/>
      <c r="K199" s="207"/>
      <c r="L199" s="212"/>
      <c r="M199" s="213"/>
      <c r="N199" s="214"/>
      <c r="O199" s="214"/>
      <c r="P199" s="214"/>
      <c r="Q199" s="214"/>
      <c r="R199" s="214"/>
      <c r="S199" s="214"/>
      <c r="T199" s="215"/>
      <c r="AT199" s="216" t="s">
        <v>165</v>
      </c>
      <c r="AU199" s="216" t="s">
        <v>85</v>
      </c>
      <c r="AV199" s="11" t="s">
        <v>85</v>
      </c>
      <c r="AW199" s="11" t="s">
        <v>38</v>
      </c>
      <c r="AX199" s="11" t="s">
        <v>75</v>
      </c>
      <c r="AY199" s="216" t="s">
        <v>154</v>
      </c>
    </row>
    <row r="200" spans="2:51" s="11" customFormat="1" ht="13.5">
      <c r="B200" s="206"/>
      <c r="C200" s="207"/>
      <c r="D200" s="203" t="s">
        <v>165</v>
      </c>
      <c r="E200" s="208" t="s">
        <v>21</v>
      </c>
      <c r="F200" s="209" t="s">
        <v>351</v>
      </c>
      <c r="G200" s="207"/>
      <c r="H200" s="210">
        <v>19.778</v>
      </c>
      <c r="I200" s="211"/>
      <c r="J200" s="207"/>
      <c r="K200" s="207"/>
      <c r="L200" s="212"/>
      <c r="M200" s="213"/>
      <c r="N200" s="214"/>
      <c r="O200" s="214"/>
      <c r="P200" s="214"/>
      <c r="Q200" s="214"/>
      <c r="R200" s="214"/>
      <c r="S200" s="214"/>
      <c r="T200" s="215"/>
      <c r="AT200" s="216" t="s">
        <v>165</v>
      </c>
      <c r="AU200" s="216" t="s">
        <v>85</v>
      </c>
      <c r="AV200" s="11" t="s">
        <v>85</v>
      </c>
      <c r="AW200" s="11" t="s">
        <v>38</v>
      </c>
      <c r="AX200" s="11" t="s">
        <v>75</v>
      </c>
      <c r="AY200" s="216" t="s">
        <v>154</v>
      </c>
    </row>
    <row r="201" spans="2:51" s="11" customFormat="1" ht="13.5">
      <c r="B201" s="206"/>
      <c r="C201" s="207"/>
      <c r="D201" s="203" t="s">
        <v>165</v>
      </c>
      <c r="E201" s="208" t="s">
        <v>21</v>
      </c>
      <c r="F201" s="209" t="s">
        <v>352</v>
      </c>
      <c r="G201" s="207"/>
      <c r="H201" s="210">
        <v>12</v>
      </c>
      <c r="I201" s="211"/>
      <c r="J201" s="207"/>
      <c r="K201" s="207"/>
      <c r="L201" s="212"/>
      <c r="M201" s="213"/>
      <c r="N201" s="214"/>
      <c r="O201" s="214"/>
      <c r="P201" s="214"/>
      <c r="Q201" s="214"/>
      <c r="R201" s="214"/>
      <c r="S201" s="214"/>
      <c r="T201" s="215"/>
      <c r="AT201" s="216" t="s">
        <v>165</v>
      </c>
      <c r="AU201" s="216" t="s">
        <v>85</v>
      </c>
      <c r="AV201" s="11" t="s">
        <v>85</v>
      </c>
      <c r="AW201" s="11" t="s">
        <v>38</v>
      </c>
      <c r="AX201" s="11" t="s">
        <v>75</v>
      </c>
      <c r="AY201" s="216" t="s">
        <v>154</v>
      </c>
    </row>
    <row r="202" spans="2:51" s="12" customFormat="1" ht="13.5">
      <c r="B202" s="227"/>
      <c r="C202" s="228"/>
      <c r="D202" s="203" t="s">
        <v>165</v>
      </c>
      <c r="E202" s="229" t="s">
        <v>21</v>
      </c>
      <c r="F202" s="230" t="s">
        <v>241</v>
      </c>
      <c r="G202" s="228"/>
      <c r="H202" s="231">
        <v>50.742</v>
      </c>
      <c r="I202" s="232"/>
      <c r="J202" s="228"/>
      <c r="K202" s="228"/>
      <c r="L202" s="233"/>
      <c r="M202" s="234"/>
      <c r="N202" s="235"/>
      <c r="O202" s="235"/>
      <c r="P202" s="235"/>
      <c r="Q202" s="235"/>
      <c r="R202" s="235"/>
      <c r="S202" s="235"/>
      <c r="T202" s="236"/>
      <c r="AT202" s="237" t="s">
        <v>165</v>
      </c>
      <c r="AU202" s="237" t="s">
        <v>85</v>
      </c>
      <c r="AV202" s="12" t="s">
        <v>161</v>
      </c>
      <c r="AW202" s="12" t="s">
        <v>38</v>
      </c>
      <c r="AX202" s="12" t="s">
        <v>83</v>
      </c>
      <c r="AY202" s="237" t="s">
        <v>154</v>
      </c>
    </row>
    <row r="203" spans="2:63" s="10" customFormat="1" ht="29.85" customHeight="1">
      <c r="B203" s="175"/>
      <c r="C203" s="176"/>
      <c r="D203" s="177" t="s">
        <v>74</v>
      </c>
      <c r="E203" s="189" t="s">
        <v>353</v>
      </c>
      <c r="F203" s="189" t="s">
        <v>354</v>
      </c>
      <c r="G203" s="176"/>
      <c r="H203" s="176"/>
      <c r="I203" s="179"/>
      <c r="J203" s="190">
        <f>BK203</f>
        <v>0</v>
      </c>
      <c r="K203" s="176"/>
      <c r="L203" s="181"/>
      <c r="M203" s="182"/>
      <c r="N203" s="183"/>
      <c r="O203" s="183"/>
      <c r="P203" s="184">
        <f>SUM(P204:P207)</f>
        <v>0</v>
      </c>
      <c r="Q203" s="183"/>
      <c r="R203" s="184">
        <f>SUM(R204:R207)</f>
        <v>10.740178399999998</v>
      </c>
      <c r="S203" s="183"/>
      <c r="T203" s="185">
        <f>SUM(T204:T207)</f>
        <v>0</v>
      </c>
      <c r="AR203" s="186" t="s">
        <v>83</v>
      </c>
      <c r="AT203" s="187" t="s">
        <v>74</v>
      </c>
      <c r="AU203" s="187" t="s">
        <v>83</v>
      </c>
      <c r="AY203" s="186" t="s">
        <v>154</v>
      </c>
      <c r="BK203" s="188">
        <f>SUM(BK204:BK207)</f>
        <v>0</v>
      </c>
    </row>
    <row r="204" spans="2:65" s="1" customFormat="1" ht="25.5" customHeight="1">
      <c r="B204" s="40"/>
      <c r="C204" s="191" t="s">
        <v>355</v>
      </c>
      <c r="D204" s="191" t="s">
        <v>156</v>
      </c>
      <c r="E204" s="192" t="s">
        <v>356</v>
      </c>
      <c r="F204" s="193" t="s">
        <v>357</v>
      </c>
      <c r="G204" s="194" t="s">
        <v>159</v>
      </c>
      <c r="H204" s="195">
        <v>4.76</v>
      </c>
      <c r="I204" s="196"/>
      <c r="J204" s="197">
        <f>ROUND(I204*H204,2)</f>
        <v>0</v>
      </c>
      <c r="K204" s="193" t="s">
        <v>160</v>
      </c>
      <c r="L204" s="60"/>
      <c r="M204" s="198" t="s">
        <v>21</v>
      </c>
      <c r="N204" s="199" t="s">
        <v>46</v>
      </c>
      <c r="O204" s="41"/>
      <c r="P204" s="200">
        <f>O204*H204</f>
        <v>0</v>
      </c>
      <c r="Q204" s="200">
        <v>2.25634</v>
      </c>
      <c r="R204" s="200">
        <f>Q204*H204</f>
        <v>10.740178399999998</v>
      </c>
      <c r="S204" s="200">
        <v>0</v>
      </c>
      <c r="T204" s="201">
        <f>S204*H204</f>
        <v>0</v>
      </c>
      <c r="AR204" s="23" t="s">
        <v>161</v>
      </c>
      <c r="AT204" s="23" t="s">
        <v>156</v>
      </c>
      <c r="AU204" s="23" t="s">
        <v>85</v>
      </c>
      <c r="AY204" s="23" t="s">
        <v>154</v>
      </c>
      <c r="BE204" s="202">
        <f>IF(N204="základní",J204,0)</f>
        <v>0</v>
      </c>
      <c r="BF204" s="202">
        <f>IF(N204="snížená",J204,0)</f>
        <v>0</v>
      </c>
      <c r="BG204" s="202">
        <f>IF(N204="zákl. přenesená",J204,0)</f>
        <v>0</v>
      </c>
      <c r="BH204" s="202">
        <f>IF(N204="sníž. přenesená",J204,0)</f>
        <v>0</v>
      </c>
      <c r="BI204" s="202">
        <f>IF(N204="nulová",J204,0)</f>
        <v>0</v>
      </c>
      <c r="BJ204" s="23" t="s">
        <v>83</v>
      </c>
      <c r="BK204" s="202">
        <f>ROUND(I204*H204,2)</f>
        <v>0</v>
      </c>
      <c r="BL204" s="23" t="s">
        <v>161</v>
      </c>
      <c r="BM204" s="23" t="s">
        <v>358</v>
      </c>
    </row>
    <row r="205" spans="2:51" s="11" customFormat="1" ht="13.5">
      <c r="B205" s="206"/>
      <c r="C205" s="207"/>
      <c r="D205" s="203" t="s">
        <v>165</v>
      </c>
      <c r="E205" s="208" t="s">
        <v>21</v>
      </c>
      <c r="F205" s="209" t="s">
        <v>359</v>
      </c>
      <c r="G205" s="207"/>
      <c r="H205" s="210">
        <v>1.56</v>
      </c>
      <c r="I205" s="211"/>
      <c r="J205" s="207"/>
      <c r="K205" s="207"/>
      <c r="L205" s="212"/>
      <c r="M205" s="213"/>
      <c r="N205" s="214"/>
      <c r="O205" s="214"/>
      <c r="P205" s="214"/>
      <c r="Q205" s="214"/>
      <c r="R205" s="214"/>
      <c r="S205" s="214"/>
      <c r="T205" s="215"/>
      <c r="AT205" s="216" t="s">
        <v>165</v>
      </c>
      <c r="AU205" s="216" t="s">
        <v>85</v>
      </c>
      <c r="AV205" s="11" t="s">
        <v>85</v>
      </c>
      <c r="AW205" s="11" t="s">
        <v>38</v>
      </c>
      <c r="AX205" s="11" t="s">
        <v>75</v>
      </c>
      <c r="AY205" s="216" t="s">
        <v>154</v>
      </c>
    </row>
    <row r="206" spans="2:51" s="11" customFormat="1" ht="13.5">
      <c r="B206" s="206"/>
      <c r="C206" s="207"/>
      <c r="D206" s="203" t="s">
        <v>165</v>
      </c>
      <c r="E206" s="208" t="s">
        <v>21</v>
      </c>
      <c r="F206" s="209" t="s">
        <v>360</v>
      </c>
      <c r="G206" s="207"/>
      <c r="H206" s="210">
        <v>3.2</v>
      </c>
      <c r="I206" s="211"/>
      <c r="J206" s="207"/>
      <c r="K206" s="207"/>
      <c r="L206" s="212"/>
      <c r="M206" s="213"/>
      <c r="N206" s="214"/>
      <c r="O206" s="214"/>
      <c r="P206" s="214"/>
      <c r="Q206" s="214"/>
      <c r="R206" s="214"/>
      <c r="S206" s="214"/>
      <c r="T206" s="215"/>
      <c r="AT206" s="216" t="s">
        <v>165</v>
      </c>
      <c r="AU206" s="216" t="s">
        <v>85</v>
      </c>
      <c r="AV206" s="11" t="s">
        <v>85</v>
      </c>
      <c r="AW206" s="11" t="s">
        <v>38</v>
      </c>
      <c r="AX206" s="11" t="s">
        <v>75</v>
      </c>
      <c r="AY206" s="216" t="s">
        <v>154</v>
      </c>
    </row>
    <row r="207" spans="2:51" s="12" customFormat="1" ht="13.5">
      <c r="B207" s="227"/>
      <c r="C207" s="228"/>
      <c r="D207" s="203" t="s">
        <v>165</v>
      </c>
      <c r="E207" s="229" t="s">
        <v>21</v>
      </c>
      <c r="F207" s="230" t="s">
        <v>241</v>
      </c>
      <c r="G207" s="228"/>
      <c r="H207" s="231">
        <v>4.76</v>
      </c>
      <c r="I207" s="232"/>
      <c r="J207" s="228"/>
      <c r="K207" s="228"/>
      <c r="L207" s="233"/>
      <c r="M207" s="234"/>
      <c r="N207" s="235"/>
      <c r="O207" s="235"/>
      <c r="P207" s="235"/>
      <c r="Q207" s="235"/>
      <c r="R207" s="235"/>
      <c r="S207" s="235"/>
      <c r="T207" s="236"/>
      <c r="AT207" s="237" t="s">
        <v>165</v>
      </c>
      <c r="AU207" s="237" t="s">
        <v>85</v>
      </c>
      <c r="AV207" s="12" t="s">
        <v>161</v>
      </c>
      <c r="AW207" s="12" t="s">
        <v>38</v>
      </c>
      <c r="AX207" s="12" t="s">
        <v>83</v>
      </c>
      <c r="AY207" s="237" t="s">
        <v>154</v>
      </c>
    </row>
    <row r="208" spans="2:63" s="10" customFormat="1" ht="29.85" customHeight="1">
      <c r="B208" s="175"/>
      <c r="C208" s="176"/>
      <c r="D208" s="177" t="s">
        <v>74</v>
      </c>
      <c r="E208" s="189" t="s">
        <v>361</v>
      </c>
      <c r="F208" s="189" t="s">
        <v>362</v>
      </c>
      <c r="G208" s="176"/>
      <c r="H208" s="176"/>
      <c r="I208" s="179"/>
      <c r="J208" s="190">
        <f>BK208</f>
        <v>0</v>
      </c>
      <c r="K208" s="176"/>
      <c r="L208" s="181"/>
      <c r="M208" s="182"/>
      <c r="N208" s="183"/>
      <c r="O208" s="183"/>
      <c r="P208" s="184">
        <f>SUM(P209:P213)</f>
        <v>0</v>
      </c>
      <c r="Q208" s="183"/>
      <c r="R208" s="184">
        <f>SUM(R209:R213)</f>
        <v>0.6488400000000001</v>
      </c>
      <c r="S208" s="183"/>
      <c r="T208" s="185">
        <f>SUM(T209:T213)</f>
        <v>0</v>
      </c>
      <c r="AR208" s="186" t="s">
        <v>83</v>
      </c>
      <c r="AT208" s="187" t="s">
        <v>74</v>
      </c>
      <c r="AU208" s="187" t="s">
        <v>83</v>
      </c>
      <c r="AY208" s="186" t="s">
        <v>154</v>
      </c>
      <c r="BK208" s="188">
        <f>SUM(BK209:BK213)</f>
        <v>0</v>
      </c>
    </row>
    <row r="209" spans="2:65" s="1" customFormat="1" ht="25.5" customHeight="1">
      <c r="B209" s="40"/>
      <c r="C209" s="191" t="s">
        <v>363</v>
      </c>
      <c r="D209" s="191" t="s">
        <v>156</v>
      </c>
      <c r="E209" s="192" t="s">
        <v>364</v>
      </c>
      <c r="F209" s="193" t="s">
        <v>365</v>
      </c>
      <c r="G209" s="194" t="s">
        <v>366</v>
      </c>
      <c r="H209" s="195">
        <v>11</v>
      </c>
      <c r="I209" s="196"/>
      <c r="J209" s="197">
        <f>ROUND(I209*H209,2)</f>
        <v>0</v>
      </c>
      <c r="K209" s="193" t="s">
        <v>160</v>
      </c>
      <c r="L209" s="60"/>
      <c r="M209" s="198" t="s">
        <v>21</v>
      </c>
      <c r="N209" s="199" t="s">
        <v>46</v>
      </c>
      <c r="O209" s="41"/>
      <c r="P209" s="200">
        <f>O209*H209</f>
        <v>0</v>
      </c>
      <c r="Q209" s="200">
        <v>0.04684</v>
      </c>
      <c r="R209" s="200">
        <f>Q209*H209</f>
        <v>0.51524</v>
      </c>
      <c r="S209" s="200">
        <v>0</v>
      </c>
      <c r="T209" s="201">
        <f>S209*H209</f>
        <v>0</v>
      </c>
      <c r="AR209" s="23" t="s">
        <v>161</v>
      </c>
      <c r="AT209" s="23" t="s">
        <v>156</v>
      </c>
      <c r="AU209" s="23" t="s">
        <v>85</v>
      </c>
      <c r="AY209" s="23" t="s">
        <v>154</v>
      </c>
      <c r="BE209" s="202">
        <f>IF(N209="základní",J209,0)</f>
        <v>0</v>
      </c>
      <c r="BF209" s="202">
        <f>IF(N209="snížená",J209,0)</f>
        <v>0</v>
      </c>
      <c r="BG209" s="202">
        <f>IF(N209="zákl. přenesená",J209,0)</f>
        <v>0</v>
      </c>
      <c r="BH209" s="202">
        <f>IF(N209="sníž. přenesená",J209,0)</f>
        <v>0</v>
      </c>
      <c r="BI209" s="202">
        <f>IF(N209="nulová",J209,0)</f>
        <v>0</v>
      </c>
      <c r="BJ209" s="23" t="s">
        <v>83</v>
      </c>
      <c r="BK209" s="202">
        <f>ROUND(I209*H209,2)</f>
        <v>0</v>
      </c>
      <c r="BL209" s="23" t="s">
        <v>161</v>
      </c>
      <c r="BM209" s="23" t="s">
        <v>367</v>
      </c>
    </row>
    <row r="210" spans="2:47" s="1" customFormat="1" ht="27">
      <c r="B210" s="40"/>
      <c r="C210" s="62"/>
      <c r="D210" s="203" t="s">
        <v>163</v>
      </c>
      <c r="E210" s="62"/>
      <c r="F210" s="204" t="s">
        <v>368</v>
      </c>
      <c r="G210" s="62"/>
      <c r="H210" s="62"/>
      <c r="I210" s="162"/>
      <c r="J210" s="62"/>
      <c r="K210" s="62"/>
      <c r="L210" s="60"/>
      <c r="M210" s="205"/>
      <c r="N210" s="41"/>
      <c r="O210" s="41"/>
      <c r="P210" s="41"/>
      <c r="Q210" s="41"/>
      <c r="R210" s="41"/>
      <c r="S210" s="41"/>
      <c r="T210" s="77"/>
      <c r="AT210" s="23" t="s">
        <v>163</v>
      </c>
      <c r="AU210" s="23" t="s">
        <v>85</v>
      </c>
    </row>
    <row r="211" spans="2:65" s="1" customFormat="1" ht="16.5" customHeight="1">
      <c r="B211" s="40"/>
      <c r="C211" s="217" t="s">
        <v>369</v>
      </c>
      <c r="D211" s="217" t="s">
        <v>189</v>
      </c>
      <c r="E211" s="218" t="s">
        <v>370</v>
      </c>
      <c r="F211" s="219" t="s">
        <v>371</v>
      </c>
      <c r="G211" s="220" t="s">
        <v>366</v>
      </c>
      <c r="H211" s="221">
        <v>9</v>
      </c>
      <c r="I211" s="222"/>
      <c r="J211" s="223">
        <f>ROUND(I211*H211,2)</f>
        <v>0</v>
      </c>
      <c r="K211" s="219" t="s">
        <v>160</v>
      </c>
      <c r="L211" s="224"/>
      <c r="M211" s="225" t="s">
        <v>21</v>
      </c>
      <c r="N211" s="226" t="s">
        <v>46</v>
      </c>
      <c r="O211" s="41"/>
      <c r="P211" s="200">
        <f>O211*H211</f>
        <v>0</v>
      </c>
      <c r="Q211" s="200">
        <v>0.01079</v>
      </c>
      <c r="R211" s="200">
        <f>Q211*H211</f>
        <v>0.09710999999999999</v>
      </c>
      <c r="S211" s="200">
        <v>0</v>
      </c>
      <c r="T211" s="201">
        <f>S211*H211</f>
        <v>0</v>
      </c>
      <c r="AR211" s="23" t="s">
        <v>193</v>
      </c>
      <c r="AT211" s="23" t="s">
        <v>189</v>
      </c>
      <c r="AU211" s="23" t="s">
        <v>85</v>
      </c>
      <c r="AY211" s="23" t="s">
        <v>154</v>
      </c>
      <c r="BE211" s="202">
        <f>IF(N211="základní",J211,0)</f>
        <v>0</v>
      </c>
      <c r="BF211" s="202">
        <f>IF(N211="snížená",J211,0)</f>
        <v>0</v>
      </c>
      <c r="BG211" s="202">
        <f>IF(N211="zákl. přenesená",J211,0)</f>
        <v>0</v>
      </c>
      <c r="BH211" s="202">
        <f>IF(N211="sníž. přenesená",J211,0)</f>
        <v>0</v>
      </c>
      <c r="BI211" s="202">
        <f>IF(N211="nulová",J211,0)</f>
        <v>0</v>
      </c>
      <c r="BJ211" s="23" t="s">
        <v>83</v>
      </c>
      <c r="BK211" s="202">
        <f>ROUND(I211*H211,2)</f>
        <v>0</v>
      </c>
      <c r="BL211" s="23" t="s">
        <v>161</v>
      </c>
      <c r="BM211" s="23" t="s">
        <v>372</v>
      </c>
    </row>
    <row r="212" spans="2:65" s="1" customFormat="1" ht="16.5" customHeight="1">
      <c r="B212" s="40"/>
      <c r="C212" s="217" t="s">
        <v>373</v>
      </c>
      <c r="D212" s="217" t="s">
        <v>189</v>
      </c>
      <c r="E212" s="218" t="s">
        <v>374</v>
      </c>
      <c r="F212" s="219" t="s">
        <v>375</v>
      </c>
      <c r="G212" s="220" t="s">
        <v>366</v>
      </c>
      <c r="H212" s="221">
        <v>1</v>
      </c>
      <c r="I212" s="222"/>
      <c r="J212" s="223">
        <f>ROUND(I212*H212,2)</f>
        <v>0</v>
      </c>
      <c r="K212" s="219" t="s">
        <v>160</v>
      </c>
      <c r="L212" s="224"/>
      <c r="M212" s="225" t="s">
        <v>21</v>
      </c>
      <c r="N212" s="226" t="s">
        <v>46</v>
      </c>
      <c r="O212" s="41"/>
      <c r="P212" s="200">
        <f>O212*H212</f>
        <v>0</v>
      </c>
      <c r="Q212" s="200">
        <v>0.01802</v>
      </c>
      <c r="R212" s="200">
        <f>Q212*H212</f>
        <v>0.01802</v>
      </c>
      <c r="S212" s="200">
        <v>0</v>
      </c>
      <c r="T212" s="201">
        <f>S212*H212</f>
        <v>0</v>
      </c>
      <c r="AR212" s="23" t="s">
        <v>193</v>
      </c>
      <c r="AT212" s="23" t="s">
        <v>189</v>
      </c>
      <c r="AU212" s="23" t="s">
        <v>85</v>
      </c>
      <c r="AY212" s="23" t="s">
        <v>154</v>
      </c>
      <c r="BE212" s="202">
        <f>IF(N212="základní",J212,0)</f>
        <v>0</v>
      </c>
      <c r="BF212" s="202">
        <f>IF(N212="snížená",J212,0)</f>
        <v>0</v>
      </c>
      <c r="BG212" s="202">
        <f>IF(N212="zákl. přenesená",J212,0)</f>
        <v>0</v>
      </c>
      <c r="BH212" s="202">
        <f>IF(N212="sníž. přenesená",J212,0)</f>
        <v>0</v>
      </c>
      <c r="BI212" s="202">
        <f>IF(N212="nulová",J212,0)</f>
        <v>0</v>
      </c>
      <c r="BJ212" s="23" t="s">
        <v>83</v>
      </c>
      <c r="BK212" s="202">
        <f>ROUND(I212*H212,2)</f>
        <v>0</v>
      </c>
      <c r="BL212" s="23" t="s">
        <v>161</v>
      </c>
      <c r="BM212" s="23" t="s">
        <v>376</v>
      </c>
    </row>
    <row r="213" spans="2:65" s="1" customFormat="1" ht="16.5" customHeight="1">
      <c r="B213" s="40"/>
      <c r="C213" s="217" t="s">
        <v>377</v>
      </c>
      <c r="D213" s="217" t="s">
        <v>189</v>
      </c>
      <c r="E213" s="218" t="s">
        <v>378</v>
      </c>
      <c r="F213" s="219" t="s">
        <v>379</v>
      </c>
      <c r="G213" s="220" t="s">
        <v>366</v>
      </c>
      <c r="H213" s="221">
        <v>1</v>
      </c>
      <c r="I213" s="222"/>
      <c r="J213" s="223">
        <f>ROUND(I213*H213,2)</f>
        <v>0</v>
      </c>
      <c r="K213" s="219" t="s">
        <v>160</v>
      </c>
      <c r="L213" s="224"/>
      <c r="M213" s="225" t="s">
        <v>21</v>
      </c>
      <c r="N213" s="226" t="s">
        <v>46</v>
      </c>
      <c r="O213" s="41"/>
      <c r="P213" s="200">
        <f>O213*H213</f>
        <v>0</v>
      </c>
      <c r="Q213" s="200">
        <v>0.01847</v>
      </c>
      <c r="R213" s="200">
        <f>Q213*H213</f>
        <v>0.01847</v>
      </c>
      <c r="S213" s="200">
        <v>0</v>
      </c>
      <c r="T213" s="201">
        <f>S213*H213</f>
        <v>0</v>
      </c>
      <c r="AR213" s="23" t="s">
        <v>193</v>
      </c>
      <c r="AT213" s="23" t="s">
        <v>189</v>
      </c>
      <c r="AU213" s="23" t="s">
        <v>85</v>
      </c>
      <c r="AY213" s="23" t="s">
        <v>154</v>
      </c>
      <c r="BE213" s="202">
        <f>IF(N213="základní",J213,0)</f>
        <v>0</v>
      </c>
      <c r="BF213" s="202">
        <f>IF(N213="snížená",J213,0)</f>
        <v>0</v>
      </c>
      <c r="BG213" s="202">
        <f>IF(N213="zákl. přenesená",J213,0)</f>
        <v>0</v>
      </c>
      <c r="BH213" s="202">
        <f>IF(N213="sníž. přenesená",J213,0)</f>
        <v>0</v>
      </c>
      <c r="BI213" s="202">
        <f>IF(N213="nulová",J213,0)</f>
        <v>0</v>
      </c>
      <c r="BJ213" s="23" t="s">
        <v>83</v>
      </c>
      <c r="BK213" s="202">
        <f>ROUND(I213*H213,2)</f>
        <v>0</v>
      </c>
      <c r="BL213" s="23" t="s">
        <v>161</v>
      </c>
      <c r="BM213" s="23" t="s">
        <v>380</v>
      </c>
    </row>
    <row r="214" spans="2:63" s="10" customFormat="1" ht="29.85" customHeight="1">
      <c r="B214" s="175"/>
      <c r="C214" s="176"/>
      <c r="D214" s="177" t="s">
        <v>74</v>
      </c>
      <c r="E214" s="189" t="s">
        <v>381</v>
      </c>
      <c r="F214" s="189" t="s">
        <v>382</v>
      </c>
      <c r="G214" s="176"/>
      <c r="H214" s="176"/>
      <c r="I214" s="179"/>
      <c r="J214" s="190">
        <f>BK214</f>
        <v>0</v>
      </c>
      <c r="K214" s="176"/>
      <c r="L214" s="181"/>
      <c r="M214" s="182"/>
      <c r="N214" s="183"/>
      <c r="O214" s="183"/>
      <c r="P214" s="184">
        <f>SUM(P215:P217)</f>
        <v>0</v>
      </c>
      <c r="Q214" s="183"/>
      <c r="R214" s="184">
        <f>SUM(R215:R217)</f>
        <v>0.00425971</v>
      </c>
      <c r="S214" s="183"/>
      <c r="T214" s="185">
        <f>SUM(T215:T217)</f>
        <v>0</v>
      </c>
      <c r="AR214" s="186" t="s">
        <v>83</v>
      </c>
      <c r="AT214" s="187" t="s">
        <v>74</v>
      </c>
      <c r="AU214" s="187" t="s">
        <v>83</v>
      </c>
      <c r="AY214" s="186" t="s">
        <v>154</v>
      </c>
      <c r="BK214" s="188">
        <f>SUM(BK215:BK217)</f>
        <v>0</v>
      </c>
    </row>
    <row r="215" spans="2:65" s="1" customFormat="1" ht="25.5" customHeight="1">
      <c r="B215" s="40"/>
      <c r="C215" s="191" t="s">
        <v>383</v>
      </c>
      <c r="D215" s="191" t="s">
        <v>156</v>
      </c>
      <c r="E215" s="192" t="s">
        <v>384</v>
      </c>
      <c r="F215" s="193" t="s">
        <v>385</v>
      </c>
      <c r="G215" s="194" t="s">
        <v>237</v>
      </c>
      <c r="H215" s="195">
        <v>32.767</v>
      </c>
      <c r="I215" s="196"/>
      <c r="J215" s="197">
        <f>ROUND(I215*H215,2)</f>
        <v>0</v>
      </c>
      <c r="K215" s="193" t="s">
        <v>160</v>
      </c>
      <c r="L215" s="60"/>
      <c r="M215" s="198" t="s">
        <v>21</v>
      </c>
      <c r="N215" s="199" t="s">
        <v>46</v>
      </c>
      <c r="O215" s="41"/>
      <c r="P215" s="200">
        <f>O215*H215</f>
        <v>0</v>
      </c>
      <c r="Q215" s="200">
        <v>0.00013</v>
      </c>
      <c r="R215" s="200">
        <f>Q215*H215</f>
        <v>0.00425971</v>
      </c>
      <c r="S215" s="200">
        <v>0</v>
      </c>
      <c r="T215" s="201">
        <f>S215*H215</f>
        <v>0</v>
      </c>
      <c r="AR215" s="23" t="s">
        <v>161</v>
      </c>
      <c r="AT215" s="23" t="s">
        <v>156</v>
      </c>
      <c r="AU215" s="23" t="s">
        <v>85</v>
      </c>
      <c r="AY215" s="23" t="s">
        <v>154</v>
      </c>
      <c r="BE215" s="202">
        <f>IF(N215="základní",J215,0)</f>
        <v>0</v>
      </c>
      <c r="BF215" s="202">
        <f>IF(N215="snížená",J215,0)</f>
        <v>0</v>
      </c>
      <c r="BG215" s="202">
        <f>IF(N215="zákl. přenesená",J215,0)</f>
        <v>0</v>
      </c>
      <c r="BH215" s="202">
        <f>IF(N215="sníž. přenesená",J215,0)</f>
        <v>0</v>
      </c>
      <c r="BI215" s="202">
        <f>IF(N215="nulová",J215,0)</f>
        <v>0</v>
      </c>
      <c r="BJ215" s="23" t="s">
        <v>83</v>
      </c>
      <c r="BK215" s="202">
        <f>ROUND(I215*H215,2)</f>
        <v>0</v>
      </c>
      <c r="BL215" s="23" t="s">
        <v>161</v>
      </c>
      <c r="BM215" s="23" t="s">
        <v>386</v>
      </c>
    </row>
    <row r="216" spans="2:47" s="1" customFormat="1" ht="54">
      <c r="B216" s="40"/>
      <c r="C216" s="62"/>
      <c r="D216" s="203" t="s">
        <v>163</v>
      </c>
      <c r="E216" s="62"/>
      <c r="F216" s="204" t="s">
        <v>387</v>
      </c>
      <c r="G216" s="62"/>
      <c r="H216" s="62"/>
      <c r="I216" s="162"/>
      <c r="J216" s="62"/>
      <c r="K216" s="62"/>
      <c r="L216" s="60"/>
      <c r="M216" s="205"/>
      <c r="N216" s="41"/>
      <c r="O216" s="41"/>
      <c r="P216" s="41"/>
      <c r="Q216" s="41"/>
      <c r="R216" s="41"/>
      <c r="S216" s="41"/>
      <c r="T216" s="77"/>
      <c r="AT216" s="23" t="s">
        <v>163</v>
      </c>
      <c r="AU216" s="23" t="s">
        <v>85</v>
      </c>
    </row>
    <row r="217" spans="2:51" s="11" customFormat="1" ht="13.5">
      <c r="B217" s="206"/>
      <c r="C217" s="207"/>
      <c r="D217" s="203" t="s">
        <v>165</v>
      </c>
      <c r="E217" s="208" t="s">
        <v>21</v>
      </c>
      <c r="F217" s="209" t="s">
        <v>292</v>
      </c>
      <c r="G217" s="207"/>
      <c r="H217" s="210">
        <v>32.767</v>
      </c>
      <c r="I217" s="211"/>
      <c r="J217" s="207"/>
      <c r="K217" s="207"/>
      <c r="L217" s="212"/>
      <c r="M217" s="213"/>
      <c r="N217" s="214"/>
      <c r="O217" s="214"/>
      <c r="P217" s="214"/>
      <c r="Q217" s="214"/>
      <c r="R217" s="214"/>
      <c r="S217" s="214"/>
      <c r="T217" s="215"/>
      <c r="AT217" s="216" t="s">
        <v>165</v>
      </c>
      <c r="AU217" s="216" t="s">
        <v>85</v>
      </c>
      <c r="AV217" s="11" t="s">
        <v>85</v>
      </c>
      <c r="AW217" s="11" t="s">
        <v>38</v>
      </c>
      <c r="AX217" s="11" t="s">
        <v>83</v>
      </c>
      <c r="AY217" s="216" t="s">
        <v>154</v>
      </c>
    </row>
    <row r="218" spans="2:63" s="10" customFormat="1" ht="29.85" customHeight="1">
      <c r="B218" s="175"/>
      <c r="C218" s="176"/>
      <c r="D218" s="177" t="s">
        <v>74</v>
      </c>
      <c r="E218" s="189" t="s">
        <v>388</v>
      </c>
      <c r="F218" s="189" t="s">
        <v>389</v>
      </c>
      <c r="G218" s="176"/>
      <c r="H218" s="176"/>
      <c r="I218" s="179"/>
      <c r="J218" s="190">
        <f>BK218</f>
        <v>0</v>
      </c>
      <c r="K218" s="176"/>
      <c r="L218" s="181"/>
      <c r="M218" s="182"/>
      <c r="N218" s="183"/>
      <c r="O218" s="183"/>
      <c r="P218" s="184">
        <f>SUM(P219:P220)</f>
        <v>0</v>
      </c>
      <c r="Q218" s="183"/>
      <c r="R218" s="184">
        <f>SUM(R219:R220)</f>
        <v>0.0029584</v>
      </c>
      <c r="S218" s="183"/>
      <c r="T218" s="185">
        <f>SUM(T219:T220)</f>
        <v>0</v>
      </c>
      <c r="AR218" s="186" t="s">
        <v>83</v>
      </c>
      <c r="AT218" s="187" t="s">
        <v>74</v>
      </c>
      <c r="AU218" s="187" t="s">
        <v>83</v>
      </c>
      <c r="AY218" s="186" t="s">
        <v>154</v>
      </c>
      <c r="BK218" s="188">
        <f>SUM(BK219:BK220)</f>
        <v>0</v>
      </c>
    </row>
    <row r="219" spans="2:65" s="1" customFormat="1" ht="25.5" customHeight="1">
      <c r="B219" s="40"/>
      <c r="C219" s="191" t="s">
        <v>390</v>
      </c>
      <c r="D219" s="191" t="s">
        <v>156</v>
      </c>
      <c r="E219" s="192" t="s">
        <v>391</v>
      </c>
      <c r="F219" s="193" t="s">
        <v>392</v>
      </c>
      <c r="G219" s="194" t="s">
        <v>237</v>
      </c>
      <c r="H219" s="195">
        <v>73.96</v>
      </c>
      <c r="I219" s="196"/>
      <c r="J219" s="197">
        <f>ROUND(I219*H219,2)</f>
        <v>0</v>
      </c>
      <c r="K219" s="193" t="s">
        <v>160</v>
      </c>
      <c r="L219" s="60"/>
      <c r="M219" s="198" t="s">
        <v>21</v>
      </c>
      <c r="N219" s="199" t="s">
        <v>46</v>
      </c>
      <c r="O219" s="41"/>
      <c r="P219" s="200">
        <f>O219*H219</f>
        <v>0</v>
      </c>
      <c r="Q219" s="200">
        <v>4E-05</v>
      </c>
      <c r="R219" s="200">
        <f>Q219*H219</f>
        <v>0.0029584</v>
      </c>
      <c r="S219" s="200">
        <v>0</v>
      </c>
      <c r="T219" s="201">
        <f>S219*H219</f>
        <v>0</v>
      </c>
      <c r="AR219" s="23" t="s">
        <v>161</v>
      </c>
      <c r="AT219" s="23" t="s">
        <v>156</v>
      </c>
      <c r="AU219" s="23" t="s">
        <v>85</v>
      </c>
      <c r="AY219" s="23" t="s">
        <v>154</v>
      </c>
      <c r="BE219" s="202">
        <f>IF(N219="základní",J219,0)</f>
        <v>0</v>
      </c>
      <c r="BF219" s="202">
        <f>IF(N219="snížená",J219,0)</f>
        <v>0</v>
      </c>
      <c r="BG219" s="202">
        <f>IF(N219="zákl. přenesená",J219,0)</f>
        <v>0</v>
      </c>
      <c r="BH219" s="202">
        <f>IF(N219="sníž. přenesená",J219,0)</f>
        <v>0</v>
      </c>
      <c r="BI219" s="202">
        <f>IF(N219="nulová",J219,0)</f>
        <v>0</v>
      </c>
      <c r="BJ219" s="23" t="s">
        <v>83</v>
      </c>
      <c r="BK219" s="202">
        <f>ROUND(I219*H219,2)</f>
        <v>0</v>
      </c>
      <c r="BL219" s="23" t="s">
        <v>161</v>
      </c>
      <c r="BM219" s="23" t="s">
        <v>393</v>
      </c>
    </row>
    <row r="220" spans="2:47" s="1" customFormat="1" ht="216">
      <c r="B220" s="40"/>
      <c r="C220" s="62"/>
      <c r="D220" s="203" t="s">
        <v>163</v>
      </c>
      <c r="E220" s="62"/>
      <c r="F220" s="204" t="s">
        <v>394</v>
      </c>
      <c r="G220" s="62"/>
      <c r="H220" s="62"/>
      <c r="I220" s="162"/>
      <c r="J220" s="62"/>
      <c r="K220" s="62"/>
      <c r="L220" s="60"/>
      <c r="M220" s="205"/>
      <c r="N220" s="41"/>
      <c r="O220" s="41"/>
      <c r="P220" s="41"/>
      <c r="Q220" s="41"/>
      <c r="R220" s="41"/>
      <c r="S220" s="41"/>
      <c r="T220" s="77"/>
      <c r="AT220" s="23" t="s">
        <v>163</v>
      </c>
      <c r="AU220" s="23" t="s">
        <v>85</v>
      </c>
    </row>
    <row r="221" spans="2:63" s="10" customFormat="1" ht="29.85" customHeight="1">
      <c r="B221" s="175"/>
      <c r="C221" s="176"/>
      <c r="D221" s="177" t="s">
        <v>74</v>
      </c>
      <c r="E221" s="189" t="s">
        <v>395</v>
      </c>
      <c r="F221" s="189" t="s">
        <v>396</v>
      </c>
      <c r="G221" s="176"/>
      <c r="H221" s="176"/>
      <c r="I221" s="179"/>
      <c r="J221" s="190">
        <f>BK221</f>
        <v>0</v>
      </c>
      <c r="K221" s="176"/>
      <c r="L221" s="181"/>
      <c r="M221" s="182"/>
      <c r="N221" s="183"/>
      <c r="O221" s="183"/>
      <c r="P221" s="184">
        <f>SUM(P222:P266)</f>
        <v>0</v>
      </c>
      <c r="Q221" s="183"/>
      <c r="R221" s="184">
        <f>SUM(R222:R266)</f>
        <v>0</v>
      </c>
      <c r="S221" s="183"/>
      <c r="T221" s="185">
        <f>SUM(T222:T266)</f>
        <v>41.16976100000001</v>
      </c>
      <c r="AR221" s="186" t="s">
        <v>83</v>
      </c>
      <c r="AT221" s="187" t="s">
        <v>74</v>
      </c>
      <c r="AU221" s="187" t="s">
        <v>83</v>
      </c>
      <c r="AY221" s="186" t="s">
        <v>154</v>
      </c>
      <c r="BK221" s="188">
        <f>SUM(BK222:BK266)</f>
        <v>0</v>
      </c>
    </row>
    <row r="222" spans="2:65" s="1" customFormat="1" ht="16.5" customHeight="1">
      <c r="B222" s="40"/>
      <c r="C222" s="191" t="s">
        <v>397</v>
      </c>
      <c r="D222" s="191" t="s">
        <v>156</v>
      </c>
      <c r="E222" s="192" t="s">
        <v>398</v>
      </c>
      <c r="F222" s="193" t="s">
        <v>399</v>
      </c>
      <c r="G222" s="194" t="s">
        <v>400</v>
      </c>
      <c r="H222" s="195">
        <v>10</v>
      </c>
      <c r="I222" s="196"/>
      <c r="J222" s="197">
        <f aca="true" t="shared" si="0" ref="J222:J227">ROUND(I222*H222,2)</f>
        <v>0</v>
      </c>
      <c r="K222" s="193" t="s">
        <v>160</v>
      </c>
      <c r="L222" s="60"/>
      <c r="M222" s="198" t="s">
        <v>21</v>
      </c>
      <c r="N222" s="199" t="s">
        <v>46</v>
      </c>
      <c r="O222" s="41"/>
      <c r="P222" s="200">
        <f aca="true" t="shared" si="1" ref="P222:P227">O222*H222</f>
        <v>0</v>
      </c>
      <c r="Q222" s="200">
        <v>0</v>
      </c>
      <c r="R222" s="200">
        <f aca="true" t="shared" si="2" ref="R222:R227">Q222*H222</f>
        <v>0</v>
      </c>
      <c r="S222" s="200">
        <v>0.0342</v>
      </c>
      <c r="T222" s="201">
        <f aca="true" t="shared" si="3" ref="T222:T227">S222*H222</f>
        <v>0.342</v>
      </c>
      <c r="AR222" s="23" t="s">
        <v>161</v>
      </c>
      <c r="AT222" s="23" t="s">
        <v>156</v>
      </c>
      <c r="AU222" s="23" t="s">
        <v>85</v>
      </c>
      <c r="AY222" s="23" t="s">
        <v>154</v>
      </c>
      <c r="BE222" s="202">
        <f aca="true" t="shared" si="4" ref="BE222:BE227">IF(N222="základní",J222,0)</f>
        <v>0</v>
      </c>
      <c r="BF222" s="202">
        <f aca="true" t="shared" si="5" ref="BF222:BF227">IF(N222="snížená",J222,0)</f>
        <v>0</v>
      </c>
      <c r="BG222" s="202">
        <f aca="true" t="shared" si="6" ref="BG222:BG227">IF(N222="zákl. přenesená",J222,0)</f>
        <v>0</v>
      </c>
      <c r="BH222" s="202">
        <f aca="true" t="shared" si="7" ref="BH222:BH227">IF(N222="sníž. přenesená",J222,0)</f>
        <v>0</v>
      </c>
      <c r="BI222" s="202">
        <f aca="true" t="shared" si="8" ref="BI222:BI227">IF(N222="nulová",J222,0)</f>
        <v>0</v>
      </c>
      <c r="BJ222" s="23" t="s">
        <v>83</v>
      </c>
      <c r="BK222" s="202">
        <f aca="true" t="shared" si="9" ref="BK222:BK227">ROUND(I222*H222,2)</f>
        <v>0</v>
      </c>
      <c r="BL222" s="23" t="s">
        <v>161</v>
      </c>
      <c r="BM222" s="23" t="s">
        <v>401</v>
      </c>
    </row>
    <row r="223" spans="2:65" s="1" customFormat="1" ht="16.5" customHeight="1">
      <c r="B223" s="40"/>
      <c r="C223" s="191" t="s">
        <v>402</v>
      </c>
      <c r="D223" s="191" t="s">
        <v>156</v>
      </c>
      <c r="E223" s="192" t="s">
        <v>403</v>
      </c>
      <c r="F223" s="193" t="s">
        <v>404</v>
      </c>
      <c r="G223" s="194" t="s">
        <v>400</v>
      </c>
      <c r="H223" s="195">
        <v>5</v>
      </c>
      <c r="I223" s="196"/>
      <c r="J223" s="197">
        <f t="shared" si="0"/>
        <v>0</v>
      </c>
      <c r="K223" s="193" t="s">
        <v>160</v>
      </c>
      <c r="L223" s="60"/>
      <c r="M223" s="198" t="s">
        <v>21</v>
      </c>
      <c r="N223" s="199" t="s">
        <v>46</v>
      </c>
      <c r="O223" s="41"/>
      <c r="P223" s="200">
        <f t="shared" si="1"/>
        <v>0</v>
      </c>
      <c r="Q223" s="200">
        <v>0</v>
      </c>
      <c r="R223" s="200">
        <f t="shared" si="2"/>
        <v>0</v>
      </c>
      <c r="S223" s="200">
        <v>0.01107</v>
      </c>
      <c r="T223" s="201">
        <f t="shared" si="3"/>
        <v>0.055349999999999996</v>
      </c>
      <c r="AR223" s="23" t="s">
        <v>161</v>
      </c>
      <c r="AT223" s="23" t="s">
        <v>156</v>
      </c>
      <c r="AU223" s="23" t="s">
        <v>85</v>
      </c>
      <c r="AY223" s="23" t="s">
        <v>154</v>
      </c>
      <c r="BE223" s="202">
        <f t="shared" si="4"/>
        <v>0</v>
      </c>
      <c r="BF223" s="202">
        <f t="shared" si="5"/>
        <v>0</v>
      </c>
      <c r="BG223" s="202">
        <f t="shared" si="6"/>
        <v>0</v>
      </c>
      <c r="BH223" s="202">
        <f t="shared" si="7"/>
        <v>0</v>
      </c>
      <c r="BI223" s="202">
        <f t="shared" si="8"/>
        <v>0</v>
      </c>
      <c r="BJ223" s="23" t="s">
        <v>83</v>
      </c>
      <c r="BK223" s="202">
        <f t="shared" si="9"/>
        <v>0</v>
      </c>
      <c r="BL223" s="23" t="s">
        <v>161</v>
      </c>
      <c r="BM223" s="23" t="s">
        <v>405</v>
      </c>
    </row>
    <row r="224" spans="2:65" s="1" customFormat="1" ht="16.5" customHeight="1">
      <c r="B224" s="40"/>
      <c r="C224" s="191" t="s">
        <v>406</v>
      </c>
      <c r="D224" s="191" t="s">
        <v>156</v>
      </c>
      <c r="E224" s="192" t="s">
        <v>407</v>
      </c>
      <c r="F224" s="193" t="s">
        <v>408</v>
      </c>
      <c r="G224" s="194" t="s">
        <v>400</v>
      </c>
      <c r="H224" s="195">
        <v>4</v>
      </c>
      <c r="I224" s="196"/>
      <c r="J224" s="197">
        <f t="shared" si="0"/>
        <v>0</v>
      </c>
      <c r="K224" s="193" t="s">
        <v>160</v>
      </c>
      <c r="L224" s="60"/>
      <c r="M224" s="198" t="s">
        <v>21</v>
      </c>
      <c r="N224" s="199" t="s">
        <v>46</v>
      </c>
      <c r="O224" s="41"/>
      <c r="P224" s="200">
        <f t="shared" si="1"/>
        <v>0</v>
      </c>
      <c r="Q224" s="200">
        <v>0</v>
      </c>
      <c r="R224" s="200">
        <f t="shared" si="2"/>
        <v>0</v>
      </c>
      <c r="S224" s="200">
        <v>0.01946</v>
      </c>
      <c r="T224" s="201">
        <f t="shared" si="3"/>
        <v>0.07784</v>
      </c>
      <c r="AR224" s="23" t="s">
        <v>161</v>
      </c>
      <c r="AT224" s="23" t="s">
        <v>156</v>
      </c>
      <c r="AU224" s="23" t="s">
        <v>85</v>
      </c>
      <c r="AY224" s="23" t="s">
        <v>154</v>
      </c>
      <c r="BE224" s="202">
        <f t="shared" si="4"/>
        <v>0</v>
      </c>
      <c r="BF224" s="202">
        <f t="shared" si="5"/>
        <v>0</v>
      </c>
      <c r="BG224" s="202">
        <f t="shared" si="6"/>
        <v>0</v>
      </c>
      <c r="BH224" s="202">
        <f t="shared" si="7"/>
        <v>0</v>
      </c>
      <c r="BI224" s="202">
        <f t="shared" si="8"/>
        <v>0</v>
      </c>
      <c r="BJ224" s="23" t="s">
        <v>83</v>
      </c>
      <c r="BK224" s="202">
        <f t="shared" si="9"/>
        <v>0</v>
      </c>
      <c r="BL224" s="23" t="s">
        <v>161</v>
      </c>
      <c r="BM224" s="23" t="s">
        <v>409</v>
      </c>
    </row>
    <row r="225" spans="2:65" s="1" customFormat="1" ht="16.5" customHeight="1">
      <c r="B225" s="40"/>
      <c r="C225" s="191" t="s">
        <v>410</v>
      </c>
      <c r="D225" s="191" t="s">
        <v>156</v>
      </c>
      <c r="E225" s="192" t="s">
        <v>411</v>
      </c>
      <c r="F225" s="193" t="s">
        <v>412</v>
      </c>
      <c r="G225" s="194" t="s">
        <v>400</v>
      </c>
      <c r="H225" s="195">
        <v>4</v>
      </c>
      <c r="I225" s="196"/>
      <c r="J225" s="197">
        <f t="shared" si="0"/>
        <v>0</v>
      </c>
      <c r="K225" s="193" t="s">
        <v>160</v>
      </c>
      <c r="L225" s="60"/>
      <c r="M225" s="198" t="s">
        <v>21</v>
      </c>
      <c r="N225" s="199" t="s">
        <v>46</v>
      </c>
      <c r="O225" s="41"/>
      <c r="P225" s="200">
        <f t="shared" si="1"/>
        <v>0</v>
      </c>
      <c r="Q225" s="200">
        <v>0</v>
      </c>
      <c r="R225" s="200">
        <f t="shared" si="2"/>
        <v>0</v>
      </c>
      <c r="S225" s="200">
        <v>0.00156</v>
      </c>
      <c r="T225" s="201">
        <f t="shared" si="3"/>
        <v>0.00624</v>
      </c>
      <c r="AR225" s="23" t="s">
        <v>161</v>
      </c>
      <c r="AT225" s="23" t="s">
        <v>156</v>
      </c>
      <c r="AU225" s="23" t="s">
        <v>85</v>
      </c>
      <c r="AY225" s="23" t="s">
        <v>154</v>
      </c>
      <c r="BE225" s="202">
        <f t="shared" si="4"/>
        <v>0</v>
      </c>
      <c r="BF225" s="202">
        <f t="shared" si="5"/>
        <v>0</v>
      </c>
      <c r="BG225" s="202">
        <f t="shared" si="6"/>
        <v>0</v>
      </c>
      <c r="BH225" s="202">
        <f t="shared" si="7"/>
        <v>0</v>
      </c>
      <c r="BI225" s="202">
        <f t="shared" si="8"/>
        <v>0</v>
      </c>
      <c r="BJ225" s="23" t="s">
        <v>83</v>
      </c>
      <c r="BK225" s="202">
        <f t="shared" si="9"/>
        <v>0</v>
      </c>
      <c r="BL225" s="23" t="s">
        <v>161</v>
      </c>
      <c r="BM225" s="23" t="s">
        <v>413</v>
      </c>
    </row>
    <row r="226" spans="2:65" s="1" customFormat="1" ht="16.5" customHeight="1">
      <c r="B226" s="40"/>
      <c r="C226" s="191" t="s">
        <v>414</v>
      </c>
      <c r="D226" s="191" t="s">
        <v>156</v>
      </c>
      <c r="E226" s="192" t="s">
        <v>415</v>
      </c>
      <c r="F226" s="193" t="s">
        <v>416</v>
      </c>
      <c r="G226" s="194" t="s">
        <v>366</v>
      </c>
      <c r="H226" s="195">
        <v>4</v>
      </c>
      <c r="I226" s="196"/>
      <c r="J226" s="197">
        <f t="shared" si="0"/>
        <v>0</v>
      </c>
      <c r="K226" s="193" t="s">
        <v>160</v>
      </c>
      <c r="L226" s="60"/>
      <c r="M226" s="198" t="s">
        <v>21</v>
      </c>
      <c r="N226" s="199" t="s">
        <v>46</v>
      </c>
      <c r="O226" s="41"/>
      <c r="P226" s="200">
        <f t="shared" si="1"/>
        <v>0</v>
      </c>
      <c r="Q226" s="200">
        <v>0</v>
      </c>
      <c r="R226" s="200">
        <f t="shared" si="2"/>
        <v>0</v>
      </c>
      <c r="S226" s="200">
        <v>0.00085</v>
      </c>
      <c r="T226" s="201">
        <f t="shared" si="3"/>
        <v>0.0034</v>
      </c>
      <c r="AR226" s="23" t="s">
        <v>161</v>
      </c>
      <c r="AT226" s="23" t="s">
        <v>156</v>
      </c>
      <c r="AU226" s="23" t="s">
        <v>85</v>
      </c>
      <c r="AY226" s="23" t="s">
        <v>154</v>
      </c>
      <c r="BE226" s="202">
        <f t="shared" si="4"/>
        <v>0</v>
      </c>
      <c r="BF226" s="202">
        <f t="shared" si="5"/>
        <v>0</v>
      </c>
      <c r="BG226" s="202">
        <f t="shared" si="6"/>
        <v>0</v>
      </c>
      <c r="BH226" s="202">
        <f t="shared" si="7"/>
        <v>0</v>
      </c>
      <c r="BI226" s="202">
        <f t="shared" si="8"/>
        <v>0</v>
      </c>
      <c r="BJ226" s="23" t="s">
        <v>83</v>
      </c>
      <c r="BK226" s="202">
        <f t="shared" si="9"/>
        <v>0</v>
      </c>
      <c r="BL226" s="23" t="s">
        <v>161</v>
      </c>
      <c r="BM226" s="23" t="s">
        <v>417</v>
      </c>
    </row>
    <row r="227" spans="2:65" s="1" customFormat="1" ht="38.25" customHeight="1">
      <c r="B227" s="40"/>
      <c r="C227" s="191" t="s">
        <v>418</v>
      </c>
      <c r="D227" s="191" t="s">
        <v>156</v>
      </c>
      <c r="E227" s="192" t="s">
        <v>419</v>
      </c>
      <c r="F227" s="193" t="s">
        <v>420</v>
      </c>
      <c r="G227" s="194" t="s">
        <v>366</v>
      </c>
      <c r="H227" s="195">
        <v>3</v>
      </c>
      <c r="I227" s="196"/>
      <c r="J227" s="197">
        <f t="shared" si="0"/>
        <v>0</v>
      </c>
      <c r="K227" s="193" t="s">
        <v>160</v>
      </c>
      <c r="L227" s="60"/>
      <c r="M227" s="198" t="s">
        <v>21</v>
      </c>
      <c r="N227" s="199" t="s">
        <v>46</v>
      </c>
      <c r="O227" s="41"/>
      <c r="P227" s="200">
        <f t="shared" si="1"/>
        <v>0</v>
      </c>
      <c r="Q227" s="200">
        <v>0</v>
      </c>
      <c r="R227" s="200">
        <f t="shared" si="2"/>
        <v>0</v>
      </c>
      <c r="S227" s="200">
        <v>0.024</v>
      </c>
      <c r="T227" s="201">
        <f t="shared" si="3"/>
        <v>0.07200000000000001</v>
      </c>
      <c r="AR227" s="23" t="s">
        <v>161</v>
      </c>
      <c r="AT227" s="23" t="s">
        <v>156</v>
      </c>
      <c r="AU227" s="23" t="s">
        <v>85</v>
      </c>
      <c r="AY227" s="23" t="s">
        <v>154</v>
      </c>
      <c r="BE227" s="202">
        <f t="shared" si="4"/>
        <v>0</v>
      </c>
      <c r="BF227" s="202">
        <f t="shared" si="5"/>
        <v>0</v>
      </c>
      <c r="BG227" s="202">
        <f t="shared" si="6"/>
        <v>0</v>
      </c>
      <c r="BH227" s="202">
        <f t="shared" si="7"/>
        <v>0</v>
      </c>
      <c r="BI227" s="202">
        <f t="shared" si="8"/>
        <v>0</v>
      </c>
      <c r="BJ227" s="23" t="s">
        <v>83</v>
      </c>
      <c r="BK227" s="202">
        <f t="shared" si="9"/>
        <v>0</v>
      </c>
      <c r="BL227" s="23" t="s">
        <v>161</v>
      </c>
      <c r="BM227" s="23" t="s">
        <v>421</v>
      </c>
    </row>
    <row r="228" spans="2:47" s="1" customFormat="1" ht="27">
      <c r="B228" s="40"/>
      <c r="C228" s="62"/>
      <c r="D228" s="203" t="s">
        <v>163</v>
      </c>
      <c r="E228" s="62"/>
      <c r="F228" s="204" t="s">
        <v>422</v>
      </c>
      <c r="G228" s="62"/>
      <c r="H228" s="62"/>
      <c r="I228" s="162"/>
      <c r="J228" s="62"/>
      <c r="K228" s="62"/>
      <c r="L228" s="60"/>
      <c r="M228" s="205"/>
      <c r="N228" s="41"/>
      <c r="O228" s="41"/>
      <c r="P228" s="41"/>
      <c r="Q228" s="41"/>
      <c r="R228" s="41"/>
      <c r="S228" s="41"/>
      <c r="T228" s="77"/>
      <c r="AT228" s="23" t="s">
        <v>163</v>
      </c>
      <c r="AU228" s="23" t="s">
        <v>85</v>
      </c>
    </row>
    <row r="229" spans="2:65" s="1" customFormat="1" ht="25.5" customHeight="1">
      <c r="B229" s="40"/>
      <c r="C229" s="191" t="s">
        <v>423</v>
      </c>
      <c r="D229" s="191" t="s">
        <v>156</v>
      </c>
      <c r="E229" s="192" t="s">
        <v>424</v>
      </c>
      <c r="F229" s="193" t="s">
        <v>425</v>
      </c>
      <c r="G229" s="194" t="s">
        <v>237</v>
      </c>
      <c r="H229" s="195">
        <v>53.627</v>
      </c>
      <c r="I229" s="196"/>
      <c r="J229" s="197">
        <f>ROUND(I229*H229,2)</f>
        <v>0</v>
      </c>
      <c r="K229" s="193" t="s">
        <v>160</v>
      </c>
      <c r="L229" s="60"/>
      <c r="M229" s="198" t="s">
        <v>21</v>
      </c>
      <c r="N229" s="199" t="s">
        <v>46</v>
      </c>
      <c r="O229" s="41"/>
      <c r="P229" s="200">
        <f>O229*H229</f>
        <v>0</v>
      </c>
      <c r="Q229" s="200">
        <v>0</v>
      </c>
      <c r="R229" s="200">
        <f>Q229*H229</f>
        <v>0</v>
      </c>
      <c r="S229" s="200">
        <v>0.261</v>
      </c>
      <c r="T229" s="201">
        <f>S229*H229</f>
        <v>13.996647000000001</v>
      </c>
      <c r="AR229" s="23" t="s">
        <v>161</v>
      </c>
      <c r="AT229" s="23" t="s">
        <v>156</v>
      </c>
      <c r="AU229" s="23" t="s">
        <v>85</v>
      </c>
      <c r="AY229" s="23" t="s">
        <v>154</v>
      </c>
      <c r="BE229" s="202">
        <f>IF(N229="základní",J229,0)</f>
        <v>0</v>
      </c>
      <c r="BF229" s="202">
        <f>IF(N229="snížená",J229,0)</f>
        <v>0</v>
      </c>
      <c r="BG229" s="202">
        <f>IF(N229="zákl. přenesená",J229,0)</f>
        <v>0</v>
      </c>
      <c r="BH229" s="202">
        <f>IF(N229="sníž. přenesená",J229,0)</f>
        <v>0</v>
      </c>
      <c r="BI229" s="202">
        <f>IF(N229="nulová",J229,0)</f>
        <v>0</v>
      </c>
      <c r="BJ229" s="23" t="s">
        <v>83</v>
      </c>
      <c r="BK229" s="202">
        <f>ROUND(I229*H229,2)</f>
        <v>0</v>
      </c>
      <c r="BL229" s="23" t="s">
        <v>161</v>
      </c>
      <c r="BM229" s="23" t="s">
        <v>426</v>
      </c>
    </row>
    <row r="230" spans="2:51" s="11" customFormat="1" ht="13.5">
      <c r="B230" s="206"/>
      <c r="C230" s="207"/>
      <c r="D230" s="203" t="s">
        <v>165</v>
      </c>
      <c r="E230" s="208" t="s">
        <v>21</v>
      </c>
      <c r="F230" s="209" t="s">
        <v>427</v>
      </c>
      <c r="G230" s="207"/>
      <c r="H230" s="210">
        <v>38.668</v>
      </c>
      <c r="I230" s="211"/>
      <c r="J230" s="207"/>
      <c r="K230" s="207"/>
      <c r="L230" s="212"/>
      <c r="M230" s="213"/>
      <c r="N230" s="214"/>
      <c r="O230" s="214"/>
      <c r="P230" s="214"/>
      <c r="Q230" s="214"/>
      <c r="R230" s="214"/>
      <c r="S230" s="214"/>
      <c r="T230" s="215"/>
      <c r="AT230" s="216" t="s">
        <v>165</v>
      </c>
      <c r="AU230" s="216" t="s">
        <v>85</v>
      </c>
      <c r="AV230" s="11" t="s">
        <v>85</v>
      </c>
      <c r="AW230" s="11" t="s">
        <v>38</v>
      </c>
      <c r="AX230" s="11" t="s">
        <v>75</v>
      </c>
      <c r="AY230" s="216" t="s">
        <v>154</v>
      </c>
    </row>
    <row r="231" spans="2:51" s="11" customFormat="1" ht="13.5">
      <c r="B231" s="206"/>
      <c r="C231" s="207"/>
      <c r="D231" s="203" t="s">
        <v>165</v>
      </c>
      <c r="E231" s="208" t="s">
        <v>21</v>
      </c>
      <c r="F231" s="209" t="s">
        <v>428</v>
      </c>
      <c r="G231" s="207"/>
      <c r="H231" s="210">
        <v>14.959</v>
      </c>
      <c r="I231" s="211"/>
      <c r="J231" s="207"/>
      <c r="K231" s="207"/>
      <c r="L231" s="212"/>
      <c r="M231" s="213"/>
      <c r="N231" s="214"/>
      <c r="O231" s="214"/>
      <c r="P231" s="214"/>
      <c r="Q231" s="214"/>
      <c r="R231" s="214"/>
      <c r="S231" s="214"/>
      <c r="T231" s="215"/>
      <c r="AT231" s="216" t="s">
        <v>165</v>
      </c>
      <c r="AU231" s="216" t="s">
        <v>85</v>
      </c>
      <c r="AV231" s="11" t="s">
        <v>85</v>
      </c>
      <c r="AW231" s="11" t="s">
        <v>38</v>
      </c>
      <c r="AX231" s="11" t="s">
        <v>75</v>
      </c>
      <c r="AY231" s="216" t="s">
        <v>154</v>
      </c>
    </row>
    <row r="232" spans="2:51" s="12" customFormat="1" ht="13.5">
      <c r="B232" s="227"/>
      <c r="C232" s="228"/>
      <c r="D232" s="203" t="s">
        <v>165</v>
      </c>
      <c r="E232" s="229" t="s">
        <v>21</v>
      </c>
      <c r="F232" s="230" t="s">
        <v>241</v>
      </c>
      <c r="G232" s="228"/>
      <c r="H232" s="231">
        <v>53.627</v>
      </c>
      <c r="I232" s="232"/>
      <c r="J232" s="228"/>
      <c r="K232" s="228"/>
      <c r="L232" s="233"/>
      <c r="M232" s="234"/>
      <c r="N232" s="235"/>
      <c r="O232" s="235"/>
      <c r="P232" s="235"/>
      <c r="Q232" s="235"/>
      <c r="R232" s="235"/>
      <c r="S232" s="235"/>
      <c r="T232" s="236"/>
      <c r="AT232" s="237" t="s">
        <v>165</v>
      </c>
      <c r="AU232" s="237" t="s">
        <v>85</v>
      </c>
      <c r="AV232" s="12" t="s">
        <v>161</v>
      </c>
      <c r="AW232" s="12" t="s">
        <v>38</v>
      </c>
      <c r="AX232" s="12" t="s">
        <v>83</v>
      </c>
      <c r="AY232" s="237" t="s">
        <v>154</v>
      </c>
    </row>
    <row r="233" spans="2:65" s="1" customFormat="1" ht="25.5" customHeight="1">
      <c r="B233" s="40"/>
      <c r="C233" s="191" t="s">
        <v>429</v>
      </c>
      <c r="D233" s="191" t="s">
        <v>156</v>
      </c>
      <c r="E233" s="192" t="s">
        <v>430</v>
      </c>
      <c r="F233" s="193" t="s">
        <v>431</v>
      </c>
      <c r="G233" s="194" t="s">
        <v>159</v>
      </c>
      <c r="H233" s="195">
        <v>5.264</v>
      </c>
      <c r="I233" s="196"/>
      <c r="J233" s="197">
        <f>ROUND(I233*H233,2)</f>
        <v>0</v>
      </c>
      <c r="K233" s="193" t="s">
        <v>160</v>
      </c>
      <c r="L233" s="60"/>
      <c r="M233" s="198" t="s">
        <v>21</v>
      </c>
      <c r="N233" s="199" t="s">
        <v>46</v>
      </c>
      <c r="O233" s="41"/>
      <c r="P233" s="200">
        <f>O233*H233</f>
        <v>0</v>
      </c>
      <c r="Q233" s="200">
        <v>0</v>
      </c>
      <c r="R233" s="200">
        <f>Q233*H233</f>
        <v>0</v>
      </c>
      <c r="S233" s="200">
        <v>2.2</v>
      </c>
      <c r="T233" s="201">
        <f>S233*H233</f>
        <v>11.580800000000002</v>
      </c>
      <c r="AR233" s="23" t="s">
        <v>161</v>
      </c>
      <c r="AT233" s="23" t="s">
        <v>156</v>
      </c>
      <c r="AU233" s="23" t="s">
        <v>85</v>
      </c>
      <c r="AY233" s="23" t="s">
        <v>154</v>
      </c>
      <c r="BE233" s="202">
        <f>IF(N233="základní",J233,0)</f>
        <v>0</v>
      </c>
      <c r="BF233" s="202">
        <f>IF(N233="snížená",J233,0)</f>
        <v>0</v>
      </c>
      <c r="BG233" s="202">
        <f>IF(N233="zákl. přenesená",J233,0)</f>
        <v>0</v>
      </c>
      <c r="BH233" s="202">
        <f>IF(N233="sníž. přenesená",J233,0)</f>
        <v>0</v>
      </c>
      <c r="BI233" s="202">
        <f>IF(N233="nulová",J233,0)</f>
        <v>0</v>
      </c>
      <c r="BJ233" s="23" t="s">
        <v>83</v>
      </c>
      <c r="BK233" s="202">
        <f>ROUND(I233*H233,2)</f>
        <v>0</v>
      </c>
      <c r="BL233" s="23" t="s">
        <v>161</v>
      </c>
      <c r="BM233" s="23" t="s">
        <v>432</v>
      </c>
    </row>
    <row r="234" spans="2:51" s="11" customFormat="1" ht="13.5">
      <c r="B234" s="206"/>
      <c r="C234" s="207"/>
      <c r="D234" s="203" t="s">
        <v>165</v>
      </c>
      <c r="E234" s="208" t="s">
        <v>21</v>
      </c>
      <c r="F234" s="209" t="s">
        <v>360</v>
      </c>
      <c r="G234" s="207"/>
      <c r="H234" s="210">
        <v>3.2</v>
      </c>
      <c r="I234" s="211"/>
      <c r="J234" s="207"/>
      <c r="K234" s="207"/>
      <c r="L234" s="212"/>
      <c r="M234" s="213"/>
      <c r="N234" s="214"/>
      <c r="O234" s="214"/>
      <c r="P234" s="214"/>
      <c r="Q234" s="214"/>
      <c r="R234" s="214"/>
      <c r="S234" s="214"/>
      <c r="T234" s="215"/>
      <c r="AT234" s="216" t="s">
        <v>165</v>
      </c>
      <c r="AU234" s="216" t="s">
        <v>85</v>
      </c>
      <c r="AV234" s="11" t="s">
        <v>85</v>
      </c>
      <c r="AW234" s="11" t="s">
        <v>38</v>
      </c>
      <c r="AX234" s="11" t="s">
        <v>75</v>
      </c>
      <c r="AY234" s="216" t="s">
        <v>154</v>
      </c>
    </row>
    <row r="235" spans="2:51" s="11" customFormat="1" ht="13.5">
      <c r="B235" s="206"/>
      <c r="C235" s="207"/>
      <c r="D235" s="203" t="s">
        <v>165</v>
      </c>
      <c r="E235" s="208" t="s">
        <v>21</v>
      </c>
      <c r="F235" s="209" t="s">
        <v>433</v>
      </c>
      <c r="G235" s="207"/>
      <c r="H235" s="210">
        <v>2.064</v>
      </c>
      <c r="I235" s="211"/>
      <c r="J235" s="207"/>
      <c r="K235" s="207"/>
      <c r="L235" s="212"/>
      <c r="M235" s="213"/>
      <c r="N235" s="214"/>
      <c r="O235" s="214"/>
      <c r="P235" s="214"/>
      <c r="Q235" s="214"/>
      <c r="R235" s="214"/>
      <c r="S235" s="214"/>
      <c r="T235" s="215"/>
      <c r="AT235" s="216" t="s">
        <v>165</v>
      </c>
      <c r="AU235" s="216" t="s">
        <v>85</v>
      </c>
      <c r="AV235" s="11" t="s">
        <v>85</v>
      </c>
      <c r="AW235" s="11" t="s">
        <v>38</v>
      </c>
      <c r="AX235" s="11" t="s">
        <v>75</v>
      </c>
      <c r="AY235" s="216" t="s">
        <v>154</v>
      </c>
    </row>
    <row r="236" spans="2:51" s="12" customFormat="1" ht="13.5">
      <c r="B236" s="227"/>
      <c r="C236" s="228"/>
      <c r="D236" s="203" t="s">
        <v>165</v>
      </c>
      <c r="E236" s="229" t="s">
        <v>21</v>
      </c>
      <c r="F236" s="230" t="s">
        <v>241</v>
      </c>
      <c r="G236" s="228"/>
      <c r="H236" s="231">
        <v>5.264</v>
      </c>
      <c r="I236" s="232"/>
      <c r="J236" s="228"/>
      <c r="K236" s="228"/>
      <c r="L236" s="233"/>
      <c r="M236" s="234"/>
      <c r="N236" s="235"/>
      <c r="O236" s="235"/>
      <c r="P236" s="235"/>
      <c r="Q236" s="235"/>
      <c r="R236" s="235"/>
      <c r="S236" s="235"/>
      <c r="T236" s="236"/>
      <c r="AT236" s="237" t="s">
        <v>165</v>
      </c>
      <c r="AU236" s="237" t="s">
        <v>85</v>
      </c>
      <c r="AV236" s="12" t="s">
        <v>161</v>
      </c>
      <c r="AW236" s="12" t="s">
        <v>38</v>
      </c>
      <c r="AX236" s="12" t="s">
        <v>83</v>
      </c>
      <c r="AY236" s="237" t="s">
        <v>154</v>
      </c>
    </row>
    <row r="237" spans="2:65" s="1" customFormat="1" ht="25.5" customHeight="1">
      <c r="B237" s="40"/>
      <c r="C237" s="191" t="s">
        <v>434</v>
      </c>
      <c r="D237" s="191" t="s">
        <v>156</v>
      </c>
      <c r="E237" s="192" t="s">
        <v>435</v>
      </c>
      <c r="F237" s="193" t="s">
        <v>436</v>
      </c>
      <c r="G237" s="194" t="s">
        <v>237</v>
      </c>
      <c r="H237" s="195">
        <v>32.767</v>
      </c>
      <c r="I237" s="196"/>
      <c r="J237" s="197">
        <f>ROUND(I237*H237,2)</f>
        <v>0</v>
      </c>
      <c r="K237" s="193" t="s">
        <v>160</v>
      </c>
      <c r="L237" s="60"/>
      <c r="M237" s="198" t="s">
        <v>21</v>
      </c>
      <c r="N237" s="199" t="s">
        <v>46</v>
      </c>
      <c r="O237" s="41"/>
      <c r="P237" s="200">
        <f>O237*H237</f>
        <v>0</v>
      </c>
      <c r="Q237" s="200">
        <v>0</v>
      </c>
      <c r="R237" s="200">
        <f>Q237*H237</f>
        <v>0</v>
      </c>
      <c r="S237" s="200">
        <v>0.057</v>
      </c>
      <c r="T237" s="201">
        <f>S237*H237</f>
        <v>1.8677190000000001</v>
      </c>
      <c r="AR237" s="23" t="s">
        <v>161</v>
      </c>
      <c r="AT237" s="23" t="s">
        <v>156</v>
      </c>
      <c r="AU237" s="23" t="s">
        <v>85</v>
      </c>
      <c r="AY237" s="23" t="s">
        <v>154</v>
      </c>
      <c r="BE237" s="202">
        <f>IF(N237="základní",J237,0)</f>
        <v>0</v>
      </c>
      <c r="BF237" s="202">
        <f>IF(N237="snížená",J237,0)</f>
        <v>0</v>
      </c>
      <c r="BG237" s="202">
        <f>IF(N237="zákl. přenesená",J237,0)</f>
        <v>0</v>
      </c>
      <c r="BH237" s="202">
        <f>IF(N237="sníž. přenesená",J237,0)</f>
        <v>0</v>
      </c>
      <c r="BI237" s="202">
        <f>IF(N237="nulová",J237,0)</f>
        <v>0</v>
      </c>
      <c r="BJ237" s="23" t="s">
        <v>83</v>
      </c>
      <c r="BK237" s="202">
        <f>ROUND(I237*H237,2)</f>
        <v>0</v>
      </c>
      <c r="BL237" s="23" t="s">
        <v>161</v>
      </c>
      <c r="BM237" s="23" t="s">
        <v>437</v>
      </c>
    </row>
    <row r="238" spans="2:47" s="1" customFormat="1" ht="27">
      <c r="B238" s="40"/>
      <c r="C238" s="62"/>
      <c r="D238" s="203" t="s">
        <v>163</v>
      </c>
      <c r="E238" s="62"/>
      <c r="F238" s="204" t="s">
        <v>438</v>
      </c>
      <c r="G238" s="62"/>
      <c r="H238" s="62"/>
      <c r="I238" s="162"/>
      <c r="J238" s="62"/>
      <c r="K238" s="62"/>
      <c r="L238" s="60"/>
      <c r="M238" s="205"/>
      <c r="N238" s="41"/>
      <c r="O238" s="41"/>
      <c r="P238" s="41"/>
      <c r="Q238" s="41"/>
      <c r="R238" s="41"/>
      <c r="S238" s="41"/>
      <c r="T238" s="77"/>
      <c r="AT238" s="23" t="s">
        <v>163</v>
      </c>
      <c r="AU238" s="23" t="s">
        <v>85</v>
      </c>
    </row>
    <row r="239" spans="2:51" s="11" customFormat="1" ht="13.5">
      <c r="B239" s="206"/>
      <c r="C239" s="207"/>
      <c r="D239" s="203" t="s">
        <v>165</v>
      </c>
      <c r="E239" s="208" t="s">
        <v>21</v>
      </c>
      <c r="F239" s="209" t="s">
        <v>292</v>
      </c>
      <c r="G239" s="207"/>
      <c r="H239" s="210">
        <v>32.767</v>
      </c>
      <c r="I239" s="211"/>
      <c r="J239" s="207"/>
      <c r="K239" s="207"/>
      <c r="L239" s="212"/>
      <c r="M239" s="213"/>
      <c r="N239" s="214"/>
      <c r="O239" s="214"/>
      <c r="P239" s="214"/>
      <c r="Q239" s="214"/>
      <c r="R239" s="214"/>
      <c r="S239" s="214"/>
      <c r="T239" s="215"/>
      <c r="AT239" s="216" t="s">
        <v>165</v>
      </c>
      <c r="AU239" s="216" t="s">
        <v>85</v>
      </c>
      <c r="AV239" s="11" t="s">
        <v>85</v>
      </c>
      <c r="AW239" s="11" t="s">
        <v>38</v>
      </c>
      <c r="AX239" s="11" t="s">
        <v>83</v>
      </c>
      <c r="AY239" s="216" t="s">
        <v>154</v>
      </c>
    </row>
    <row r="240" spans="2:65" s="1" customFormat="1" ht="25.5" customHeight="1">
      <c r="B240" s="40"/>
      <c r="C240" s="191" t="s">
        <v>439</v>
      </c>
      <c r="D240" s="191" t="s">
        <v>156</v>
      </c>
      <c r="E240" s="192" t="s">
        <v>440</v>
      </c>
      <c r="F240" s="193" t="s">
        <v>441</v>
      </c>
      <c r="G240" s="194" t="s">
        <v>237</v>
      </c>
      <c r="H240" s="195">
        <v>17.6</v>
      </c>
      <c r="I240" s="196"/>
      <c r="J240" s="197">
        <f>ROUND(I240*H240,2)</f>
        <v>0</v>
      </c>
      <c r="K240" s="193" t="s">
        <v>160</v>
      </c>
      <c r="L240" s="60"/>
      <c r="M240" s="198" t="s">
        <v>21</v>
      </c>
      <c r="N240" s="199" t="s">
        <v>46</v>
      </c>
      <c r="O240" s="41"/>
      <c r="P240" s="200">
        <f>O240*H240</f>
        <v>0</v>
      </c>
      <c r="Q240" s="200">
        <v>0</v>
      </c>
      <c r="R240" s="200">
        <f>Q240*H240</f>
        <v>0</v>
      </c>
      <c r="S240" s="200">
        <v>0.076</v>
      </c>
      <c r="T240" s="201">
        <f>S240*H240</f>
        <v>1.3376000000000001</v>
      </c>
      <c r="AR240" s="23" t="s">
        <v>161</v>
      </c>
      <c r="AT240" s="23" t="s">
        <v>156</v>
      </c>
      <c r="AU240" s="23" t="s">
        <v>85</v>
      </c>
      <c r="AY240" s="23" t="s">
        <v>154</v>
      </c>
      <c r="BE240" s="202">
        <f>IF(N240="základní",J240,0)</f>
        <v>0</v>
      </c>
      <c r="BF240" s="202">
        <f>IF(N240="snížená",J240,0)</f>
        <v>0</v>
      </c>
      <c r="BG240" s="202">
        <f>IF(N240="zákl. přenesená",J240,0)</f>
        <v>0</v>
      </c>
      <c r="BH240" s="202">
        <f>IF(N240="sníž. přenesená",J240,0)</f>
        <v>0</v>
      </c>
      <c r="BI240" s="202">
        <f>IF(N240="nulová",J240,0)</f>
        <v>0</v>
      </c>
      <c r="BJ240" s="23" t="s">
        <v>83</v>
      </c>
      <c r="BK240" s="202">
        <f>ROUND(I240*H240,2)</f>
        <v>0</v>
      </c>
      <c r="BL240" s="23" t="s">
        <v>161</v>
      </c>
      <c r="BM240" s="23" t="s">
        <v>442</v>
      </c>
    </row>
    <row r="241" spans="2:47" s="1" customFormat="1" ht="40.5">
      <c r="B241" s="40"/>
      <c r="C241" s="62"/>
      <c r="D241" s="203" t="s">
        <v>163</v>
      </c>
      <c r="E241" s="62"/>
      <c r="F241" s="204" t="s">
        <v>443</v>
      </c>
      <c r="G241" s="62"/>
      <c r="H241" s="62"/>
      <c r="I241" s="162"/>
      <c r="J241" s="62"/>
      <c r="K241" s="62"/>
      <c r="L241" s="60"/>
      <c r="M241" s="205"/>
      <c r="N241" s="41"/>
      <c r="O241" s="41"/>
      <c r="P241" s="41"/>
      <c r="Q241" s="41"/>
      <c r="R241" s="41"/>
      <c r="S241" s="41"/>
      <c r="T241" s="77"/>
      <c r="AT241" s="23" t="s">
        <v>163</v>
      </c>
      <c r="AU241" s="23" t="s">
        <v>85</v>
      </c>
    </row>
    <row r="242" spans="2:51" s="11" customFormat="1" ht="13.5">
      <c r="B242" s="206"/>
      <c r="C242" s="207"/>
      <c r="D242" s="203" t="s">
        <v>165</v>
      </c>
      <c r="E242" s="208" t="s">
        <v>21</v>
      </c>
      <c r="F242" s="209" t="s">
        <v>444</v>
      </c>
      <c r="G242" s="207"/>
      <c r="H242" s="210">
        <v>14.4</v>
      </c>
      <c r="I242" s="211"/>
      <c r="J242" s="207"/>
      <c r="K242" s="207"/>
      <c r="L242" s="212"/>
      <c r="M242" s="213"/>
      <c r="N242" s="214"/>
      <c r="O242" s="214"/>
      <c r="P242" s="214"/>
      <c r="Q242" s="214"/>
      <c r="R242" s="214"/>
      <c r="S242" s="214"/>
      <c r="T242" s="215"/>
      <c r="AT242" s="216" t="s">
        <v>165</v>
      </c>
      <c r="AU242" s="216" t="s">
        <v>85</v>
      </c>
      <c r="AV242" s="11" t="s">
        <v>85</v>
      </c>
      <c r="AW242" s="11" t="s">
        <v>38</v>
      </c>
      <c r="AX242" s="11" t="s">
        <v>75</v>
      </c>
      <c r="AY242" s="216" t="s">
        <v>154</v>
      </c>
    </row>
    <row r="243" spans="2:51" s="11" customFormat="1" ht="13.5">
      <c r="B243" s="206"/>
      <c r="C243" s="207"/>
      <c r="D243" s="203" t="s">
        <v>165</v>
      </c>
      <c r="E243" s="208" t="s">
        <v>21</v>
      </c>
      <c r="F243" s="209" t="s">
        <v>445</v>
      </c>
      <c r="G243" s="207"/>
      <c r="H243" s="210">
        <v>3.2</v>
      </c>
      <c r="I243" s="211"/>
      <c r="J243" s="207"/>
      <c r="K243" s="207"/>
      <c r="L243" s="212"/>
      <c r="M243" s="213"/>
      <c r="N243" s="214"/>
      <c r="O243" s="214"/>
      <c r="P243" s="214"/>
      <c r="Q243" s="214"/>
      <c r="R243" s="214"/>
      <c r="S243" s="214"/>
      <c r="T243" s="215"/>
      <c r="AT243" s="216" t="s">
        <v>165</v>
      </c>
      <c r="AU243" s="216" t="s">
        <v>85</v>
      </c>
      <c r="AV243" s="11" t="s">
        <v>85</v>
      </c>
      <c r="AW243" s="11" t="s">
        <v>38</v>
      </c>
      <c r="AX243" s="11" t="s">
        <v>75</v>
      </c>
      <c r="AY243" s="216" t="s">
        <v>154</v>
      </c>
    </row>
    <row r="244" spans="2:51" s="12" customFormat="1" ht="13.5">
      <c r="B244" s="227"/>
      <c r="C244" s="228"/>
      <c r="D244" s="203" t="s">
        <v>165</v>
      </c>
      <c r="E244" s="229" t="s">
        <v>21</v>
      </c>
      <c r="F244" s="230" t="s">
        <v>241</v>
      </c>
      <c r="G244" s="228"/>
      <c r="H244" s="231">
        <v>17.6</v>
      </c>
      <c r="I244" s="232"/>
      <c r="J244" s="228"/>
      <c r="K244" s="228"/>
      <c r="L244" s="233"/>
      <c r="M244" s="234"/>
      <c r="N244" s="235"/>
      <c r="O244" s="235"/>
      <c r="P244" s="235"/>
      <c r="Q244" s="235"/>
      <c r="R244" s="235"/>
      <c r="S244" s="235"/>
      <c r="T244" s="236"/>
      <c r="AT244" s="237" t="s">
        <v>165</v>
      </c>
      <c r="AU244" s="237" t="s">
        <v>85</v>
      </c>
      <c r="AV244" s="12" t="s">
        <v>161</v>
      </c>
      <c r="AW244" s="12" t="s">
        <v>38</v>
      </c>
      <c r="AX244" s="12" t="s">
        <v>83</v>
      </c>
      <c r="AY244" s="237" t="s">
        <v>154</v>
      </c>
    </row>
    <row r="245" spans="2:65" s="1" customFormat="1" ht="25.5" customHeight="1">
      <c r="B245" s="40"/>
      <c r="C245" s="191" t="s">
        <v>446</v>
      </c>
      <c r="D245" s="191" t="s">
        <v>156</v>
      </c>
      <c r="E245" s="192" t="s">
        <v>447</v>
      </c>
      <c r="F245" s="193" t="s">
        <v>448</v>
      </c>
      <c r="G245" s="194" t="s">
        <v>237</v>
      </c>
      <c r="H245" s="195">
        <v>14.683</v>
      </c>
      <c r="I245" s="196"/>
      <c r="J245" s="197">
        <f>ROUND(I245*H245,2)</f>
        <v>0</v>
      </c>
      <c r="K245" s="193" t="s">
        <v>160</v>
      </c>
      <c r="L245" s="60"/>
      <c r="M245" s="198" t="s">
        <v>21</v>
      </c>
      <c r="N245" s="199" t="s">
        <v>46</v>
      </c>
      <c r="O245" s="41"/>
      <c r="P245" s="200">
        <f>O245*H245</f>
        <v>0</v>
      </c>
      <c r="Q245" s="200">
        <v>0</v>
      </c>
      <c r="R245" s="200">
        <f>Q245*H245</f>
        <v>0</v>
      </c>
      <c r="S245" s="200">
        <v>0.025</v>
      </c>
      <c r="T245" s="201">
        <f>S245*H245</f>
        <v>0.36707500000000004</v>
      </c>
      <c r="AR245" s="23" t="s">
        <v>161</v>
      </c>
      <c r="AT245" s="23" t="s">
        <v>156</v>
      </c>
      <c r="AU245" s="23" t="s">
        <v>85</v>
      </c>
      <c r="AY245" s="23" t="s">
        <v>154</v>
      </c>
      <c r="BE245" s="202">
        <f>IF(N245="základní",J245,0)</f>
        <v>0</v>
      </c>
      <c r="BF245" s="202">
        <f>IF(N245="snížená",J245,0)</f>
        <v>0</v>
      </c>
      <c r="BG245" s="202">
        <f>IF(N245="zákl. přenesená",J245,0)</f>
        <v>0</v>
      </c>
      <c r="BH245" s="202">
        <f>IF(N245="sníž. přenesená",J245,0)</f>
        <v>0</v>
      </c>
      <c r="BI245" s="202">
        <f>IF(N245="nulová",J245,0)</f>
        <v>0</v>
      </c>
      <c r="BJ245" s="23" t="s">
        <v>83</v>
      </c>
      <c r="BK245" s="202">
        <f>ROUND(I245*H245,2)</f>
        <v>0</v>
      </c>
      <c r="BL245" s="23" t="s">
        <v>161</v>
      </c>
      <c r="BM245" s="23" t="s">
        <v>449</v>
      </c>
    </row>
    <row r="246" spans="2:47" s="1" customFormat="1" ht="40.5">
      <c r="B246" s="40"/>
      <c r="C246" s="62"/>
      <c r="D246" s="203" t="s">
        <v>163</v>
      </c>
      <c r="E246" s="62"/>
      <c r="F246" s="204" t="s">
        <v>443</v>
      </c>
      <c r="G246" s="62"/>
      <c r="H246" s="62"/>
      <c r="I246" s="162"/>
      <c r="J246" s="62"/>
      <c r="K246" s="62"/>
      <c r="L246" s="60"/>
      <c r="M246" s="205"/>
      <c r="N246" s="41"/>
      <c r="O246" s="41"/>
      <c r="P246" s="41"/>
      <c r="Q246" s="41"/>
      <c r="R246" s="41"/>
      <c r="S246" s="41"/>
      <c r="T246" s="77"/>
      <c r="AT246" s="23" t="s">
        <v>163</v>
      </c>
      <c r="AU246" s="23" t="s">
        <v>85</v>
      </c>
    </row>
    <row r="247" spans="2:51" s="11" customFormat="1" ht="13.5">
      <c r="B247" s="206"/>
      <c r="C247" s="207"/>
      <c r="D247" s="203" t="s">
        <v>165</v>
      </c>
      <c r="E247" s="208" t="s">
        <v>21</v>
      </c>
      <c r="F247" s="209" t="s">
        <v>450</v>
      </c>
      <c r="G247" s="207"/>
      <c r="H247" s="210">
        <v>14.683</v>
      </c>
      <c r="I247" s="211"/>
      <c r="J247" s="207"/>
      <c r="K247" s="207"/>
      <c r="L247" s="212"/>
      <c r="M247" s="213"/>
      <c r="N247" s="214"/>
      <c r="O247" s="214"/>
      <c r="P247" s="214"/>
      <c r="Q247" s="214"/>
      <c r="R247" s="214"/>
      <c r="S247" s="214"/>
      <c r="T247" s="215"/>
      <c r="AT247" s="216" t="s">
        <v>165</v>
      </c>
      <c r="AU247" s="216" t="s">
        <v>85</v>
      </c>
      <c r="AV247" s="11" t="s">
        <v>85</v>
      </c>
      <c r="AW247" s="11" t="s">
        <v>38</v>
      </c>
      <c r="AX247" s="11" t="s">
        <v>83</v>
      </c>
      <c r="AY247" s="216" t="s">
        <v>154</v>
      </c>
    </row>
    <row r="248" spans="2:65" s="1" customFormat="1" ht="38.25" customHeight="1">
      <c r="B248" s="40"/>
      <c r="C248" s="191" t="s">
        <v>451</v>
      </c>
      <c r="D248" s="191" t="s">
        <v>156</v>
      </c>
      <c r="E248" s="192" t="s">
        <v>452</v>
      </c>
      <c r="F248" s="193" t="s">
        <v>453</v>
      </c>
      <c r="G248" s="194" t="s">
        <v>159</v>
      </c>
      <c r="H248" s="195">
        <v>1.1</v>
      </c>
      <c r="I248" s="196"/>
      <c r="J248" s="197">
        <f>ROUND(I248*H248,2)</f>
        <v>0</v>
      </c>
      <c r="K248" s="193" t="s">
        <v>160</v>
      </c>
      <c r="L248" s="60"/>
      <c r="M248" s="198" t="s">
        <v>21</v>
      </c>
      <c r="N248" s="199" t="s">
        <v>46</v>
      </c>
      <c r="O248" s="41"/>
      <c r="P248" s="200">
        <f>O248*H248</f>
        <v>0</v>
      </c>
      <c r="Q248" s="200">
        <v>0</v>
      </c>
      <c r="R248" s="200">
        <f>Q248*H248</f>
        <v>0</v>
      </c>
      <c r="S248" s="200">
        <v>1.8</v>
      </c>
      <c r="T248" s="201">
        <f>S248*H248</f>
        <v>1.9800000000000002</v>
      </c>
      <c r="AR248" s="23" t="s">
        <v>161</v>
      </c>
      <c r="AT248" s="23" t="s">
        <v>156</v>
      </c>
      <c r="AU248" s="23" t="s">
        <v>85</v>
      </c>
      <c r="AY248" s="23" t="s">
        <v>154</v>
      </c>
      <c r="BE248" s="202">
        <f>IF(N248="základní",J248,0)</f>
        <v>0</v>
      </c>
      <c r="BF248" s="202">
        <f>IF(N248="snížená",J248,0)</f>
        <v>0</v>
      </c>
      <c r="BG248" s="202">
        <f>IF(N248="zákl. přenesená",J248,0)</f>
        <v>0</v>
      </c>
      <c r="BH248" s="202">
        <f>IF(N248="sníž. přenesená",J248,0)</f>
        <v>0</v>
      </c>
      <c r="BI248" s="202">
        <f>IF(N248="nulová",J248,0)</f>
        <v>0</v>
      </c>
      <c r="BJ248" s="23" t="s">
        <v>83</v>
      </c>
      <c r="BK248" s="202">
        <f>ROUND(I248*H248,2)</f>
        <v>0</v>
      </c>
      <c r="BL248" s="23" t="s">
        <v>161</v>
      </c>
      <c r="BM248" s="23" t="s">
        <v>454</v>
      </c>
    </row>
    <row r="249" spans="2:51" s="11" customFormat="1" ht="13.5">
      <c r="B249" s="206"/>
      <c r="C249" s="207"/>
      <c r="D249" s="203" t="s">
        <v>165</v>
      </c>
      <c r="E249" s="208" t="s">
        <v>21</v>
      </c>
      <c r="F249" s="209" t="s">
        <v>455</v>
      </c>
      <c r="G249" s="207"/>
      <c r="H249" s="210">
        <v>1.1</v>
      </c>
      <c r="I249" s="211"/>
      <c r="J249" s="207"/>
      <c r="K249" s="207"/>
      <c r="L249" s="212"/>
      <c r="M249" s="213"/>
      <c r="N249" s="214"/>
      <c r="O249" s="214"/>
      <c r="P249" s="214"/>
      <c r="Q249" s="214"/>
      <c r="R249" s="214"/>
      <c r="S249" s="214"/>
      <c r="T249" s="215"/>
      <c r="AT249" s="216" t="s">
        <v>165</v>
      </c>
      <c r="AU249" s="216" t="s">
        <v>85</v>
      </c>
      <c r="AV249" s="11" t="s">
        <v>85</v>
      </c>
      <c r="AW249" s="11" t="s">
        <v>38</v>
      </c>
      <c r="AX249" s="11" t="s">
        <v>83</v>
      </c>
      <c r="AY249" s="216" t="s">
        <v>154</v>
      </c>
    </row>
    <row r="250" spans="2:65" s="1" customFormat="1" ht="25.5" customHeight="1">
      <c r="B250" s="40"/>
      <c r="C250" s="191" t="s">
        <v>456</v>
      </c>
      <c r="D250" s="191" t="s">
        <v>156</v>
      </c>
      <c r="E250" s="192" t="s">
        <v>457</v>
      </c>
      <c r="F250" s="193" t="s">
        <v>458</v>
      </c>
      <c r="G250" s="194" t="s">
        <v>245</v>
      </c>
      <c r="H250" s="195">
        <v>60</v>
      </c>
      <c r="I250" s="196"/>
      <c r="J250" s="197">
        <f>ROUND(I250*H250,2)</f>
        <v>0</v>
      </c>
      <c r="K250" s="193" t="s">
        <v>160</v>
      </c>
      <c r="L250" s="60"/>
      <c r="M250" s="198" t="s">
        <v>21</v>
      </c>
      <c r="N250" s="199" t="s">
        <v>46</v>
      </c>
      <c r="O250" s="41"/>
      <c r="P250" s="200">
        <f>O250*H250</f>
        <v>0</v>
      </c>
      <c r="Q250" s="200">
        <v>0</v>
      </c>
      <c r="R250" s="200">
        <f>Q250*H250</f>
        <v>0</v>
      </c>
      <c r="S250" s="200">
        <v>0.002</v>
      </c>
      <c r="T250" s="201">
        <f>S250*H250</f>
        <v>0.12</v>
      </c>
      <c r="AR250" s="23" t="s">
        <v>161</v>
      </c>
      <c r="AT250" s="23" t="s">
        <v>156</v>
      </c>
      <c r="AU250" s="23" t="s">
        <v>85</v>
      </c>
      <c r="AY250" s="23" t="s">
        <v>154</v>
      </c>
      <c r="BE250" s="202">
        <f>IF(N250="základní",J250,0)</f>
        <v>0</v>
      </c>
      <c r="BF250" s="202">
        <f>IF(N250="snížená",J250,0)</f>
        <v>0</v>
      </c>
      <c r="BG250" s="202">
        <f>IF(N250="zákl. přenesená",J250,0)</f>
        <v>0</v>
      </c>
      <c r="BH250" s="202">
        <f>IF(N250="sníž. přenesená",J250,0)</f>
        <v>0</v>
      </c>
      <c r="BI250" s="202">
        <f>IF(N250="nulová",J250,0)</f>
        <v>0</v>
      </c>
      <c r="BJ250" s="23" t="s">
        <v>83</v>
      </c>
      <c r="BK250" s="202">
        <f>ROUND(I250*H250,2)</f>
        <v>0</v>
      </c>
      <c r="BL250" s="23" t="s">
        <v>161</v>
      </c>
      <c r="BM250" s="23" t="s">
        <v>459</v>
      </c>
    </row>
    <row r="251" spans="2:65" s="1" customFormat="1" ht="25.5" customHeight="1">
      <c r="B251" s="40"/>
      <c r="C251" s="191" t="s">
        <v>460</v>
      </c>
      <c r="D251" s="191" t="s">
        <v>156</v>
      </c>
      <c r="E251" s="192" t="s">
        <v>461</v>
      </c>
      <c r="F251" s="193" t="s">
        <v>462</v>
      </c>
      <c r="G251" s="194" t="s">
        <v>245</v>
      </c>
      <c r="H251" s="195">
        <v>38.64</v>
      </c>
      <c r="I251" s="196"/>
      <c r="J251" s="197">
        <f>ROUND(I251*H251,2)</f>
        <v>0</v>
      </c>
      <c r="K251" s="193" t="s">
        <v>160</v>
      </c>
      <c r="L251" s="60"/>
      <c r="M251" s="198" t="s">
        <v>21</v>
      </c>
      <c r="N251" s="199" t="s">
        <v>46</v>
      </c>
      <c r="O251" s="41"/>
      <c r="P251" s="200">
        <f>O251*H251</f>
        <v>0</v>
      </c>
      <c r="Q251" s="200">
        <v>0</v>
      </c>
      <c r="R251" s="200">
        <f>Q251*H251</f>
        <v>0</v>
      </c>
      <c r="S251" s="200">
        <v>0.008</v>
      </c>
      <c r="T251" s="201">
        <f>S251*H251</f>
        <v>0.30912</v>
      </c>
      <c r="AR251" s="23" t="s">
        <v>161</v>
      </c>
      <c r="AT251" s="23" t="s">
        <v>156</v>
      </c>
      <c r="AU251" s="23" t="s">
        <v>85</v>
      </c>
      <c r="AY251" s="23" t="s">
        <v>154</v>
      </c>
      <c r="BE251" s="202">
        <f>IF(N251="základní",J251,0)</f>
        <v>0</v>
      </c>
      <c r="BF251" s="202">
        <f>IF(N251="snížená",J251,0)</f>
        <v>0</v>
      </c>
      <c r="BG251" s="202">
        <f>IF(N251="zákl. přenesená",J251,0)</f>
        <v>0</v>
      </c>
      <c r="BH251" s="202">
        <f>IF(N251="sníž. přenesená",J251,0)</f>
        <v>0</v>
      </c>
      <c r="BI251" s="202">
        <f>IF(N251="nulová",J251,0)</f>
        <v>0</v>
      </c>
      <c r="BJ251" s="23" t="s">
        <v>83</v>
      </c>
      <c r="BK251" s="202">
        <f>ROUND(I251*H251,2)</f>
        <v>0</v>
      </c>
      <c r="BL251" s="23" t="s">
        <v>161</v>
      </c>
      <c r="BM251" s="23" t="s">
        <v>463</v>
      </c>
    </row>
    <row r="252" spans="2:51" s="11" customFormat="1" ht="13.5">
      <c r="B252" s="206"/>
      <c r="C252" s="207"/>
      <c r="D252" s="203" t="s">
        <v>165</v>
      </c>
      <c r="E252" s="208" t="s">
        <v>21</v>
      </c>
      <c r="F252" s="209" t="s">
        <v>464</v>
      </c>
      <c r="G252" s="207"/>
      <c r="H252" s="210">
        <v>38.64</v>
      </c>
      <c r="I252" s="211"/>
      <c r="J252" s="207"/>
      <c r="K252" s="207"/>
      <c r="L252" s="212"/>
      <c r="M252" s="213"/>
      <c r="N252" s="214"/>
      <c r="O252" s="214"/>
      <c r="P252" s="214"/>
      <c r="Q252" s="214"/>
      <c r="R252" s="214"/>
      <c r="S252" s="214"/>
      <c r="T252" s="215"/>
      <c r="AT252" s="216" t="s">
        <v>165</v>
      </c>
      <c r="AU252" s="216" t="s">
        <v>85</v>
      </c>
      <c r="AV252" s="11" t="s">
        <v>85</v>
      </c>
      <c r="AW252" s="11" t="s">
        <v>38</v>
      </c>
      <c r="AX252" s="11" t="s">
        <v>83</v>
      </c>
      <c r="AY252" s="216" t="s">
        <v>154</v>
      </c>
    </row>
    <row r="253" spans="2:65" s="1" customFormat="1" ht="25.5" customHeight="1">
      <c r="B253" s="40"/>
      <c r="C253" s="191" t="s">
        <v>465</v>
      </c>
      <c r="D253" s="191" t="s">
        <v>156</v>
      </c>
      <c r="E253" s="192" t="s">
        <v>466</v>
      </c>
      <c r="F253" s="193" t="s">
        <v>467</v>
      </c>
      <c r="G253" s="194" t="s">
        <v>245</v>
      </c>
      <c r="H253" s="195">
        <v>24</v>
      </c>
      <c r="I253" s="196"/>
      <c r="J253" s="197">
        <f>ROUND(I253*H253,2)</f>
        <v>0</v>
      </c>
      <c r="K253" s="193" t="s">
        <v>160</v>
      </c>
      <c r="L253" s="60"/>
      <c r="M253" s="198" t="s">
        <v>21</v>
      </c>
      <c r="N253" s="199" t="s">
        <v>46</v>
      </c>
      <c r="O253" s="41"/>
      <c r="P253" s="200">
        <f>O253*H253</f>
        <v>0</v>
      </c>
      <c r="Q253" s="200">
        <v>0</v>
      </c>
      <c r="R253" s="200">
        <f>Q253*H253</f>
        <v>0</v>
      </c>
      <c r="S253" s="200">
        <v>0.013</v>
      </c>
      <c r="T253" s="201">
        <f>S253*H253</f>
        <v>0.312</v>
      </c>
      <c r="AR253" s="23" t="s">
        <v>161</v>
      </c>
      <c r="AT253" s="23" t="s">
        <v>156</v>
      </c>
      <c r="AU253" s="23" t="s">
        <v>85</v>
      </c>
      <c r="AY253" s="23" t="s">
        <v>154</v>
      </c>
      <c r="BE253" s="202">
        <f>IF(N253="základní",J253,0)</f>
        <v>0</v>
      </c>
      <c r="BF253" s="202">
        <f>IF(N253="snížená",J253,0)</f>
        <v>0</v>
      </c>
      <c r="BG253" s="202">
        <f>IF(N253="zákl. přenesená",J253,0)</f>
        <v>0</v>
      </c>
      <c r="BH253" s="202">
        <f>IF(N253="sníž. přenesená",J253,0)</f>
        <v>0</v>
      </c>
      <c r="BI253" s="202">
        <f>IF(N253="nulová",J253,0)</f>
        <v>0</v>
      </c>
      <c r="BJ253" s="23" t="s">
        <v>83</v>
      </c>
      <c r="BK253" s="202">
        <f>ROUND(I253*H253,2)</f>
        <v>0</v>
      </c>
      <c r="BL253" s="23" t="s">
        <v>161</v>
      </c>
      <c r="BM253" s="23" t="s">
        <v>468</v>
      </c>
    </row>
    <row r="254" spans="2:65" s="1" customFormat="1" ht="25.5" customHeight="1">
      <c r="B254" s="40"/>
      <c r="C254" s="191" t="s">
        <v>469</v>
      </c>
      <c r="D254" s="191" t="s">
        <v>156</v>
      </c>
      <c r="E254" s="192" t="s">
        <v>470</v>
      </c>
      <c r="F254" s="193" t="s">
        <v>471</v>
      </c>
      <c r="G254" s="194" t="s">
        <v>245</v>
      </c>
      <c r="H254" s="195">
        <v>18</v>
      </c>
      <c r="I254" s="196"/>
      <c r="J254" s="197">
        <f>ROUND(I254*H254,2)</f>
        <v>0</v>
      </c>
      <c r="K254" s="193" t="s">
        <v>160</v>
      </c>
      <c r="L254" s="60"/>
      <c r="M254" s="198" t="s">
        <v>21</v>
      </c>
      <c r="N254" s="199" t="s">
        <v>46</v>
      </c>
      <c r="O254" s="41"/>
      <c r="P254" s="200">
        <f>O254*H254</f>
        <v>0</v>
      </c>
      <c r="Q254" s="200">
        <v>0</v>
      </c>
      <c r="R254" s="200">
        <f>Q254*H254</f>
        <v>0</v>
      </c>
      <c r="S254" s="200">
        <v>0.04</v>
      </c>
      <c r="T254" s="201">
        <f>S254*H254</f>
        <v>0.72</v>
      </c>
      <c r="AR254" s="23" t="s">
        <v>161</v>
      </c>
      <c r="AT254" s="23" t="s">
        <v>156</v>
      </c>
      <c r="AU254" s="23" t="s">
        <v>85</v>
      </c>
      <c r="AY254" s="23" t="s">
        <v>154</v>
      </c>
      <c r="BE254" s="202">
        <f>IF(N254="základní",J254,0)</f>
        <v>0</v>
      </c>
      <c r="BF254" s="202">
        <f>IF(N254="snížená",J254,0)</f>
        <v>0</v>
      </c>
      <c r="BG254" s="202">
        <f>IF(N254="zákl. přenesená",J254,0)</f>
        <v>0</v>
      </c>
      <c r="BH254" s="202">
        <f>IF(N254="sníž. přenesená",J254,0)</f>
        <v>0</v>
      </c>
      <c r="BI254" s="202">
        <f>IF(N254="nulová",J254,0)</f>
        <v>0</v>
      </c>
      <c r="BJ254" s="23" t="s">
        <v>83</v>
      </c>
      <c r="BK254" s="202">
        <f>ROUND(I254*H254,2)</f>
        <v>0</v>
      </c>
      <c r="BL254" s="23" t="s">
        <v>161</v>
      </c>
      <c r="BM254" s="23" t="s">
        <v>472</v>
      </c>
    </row>
    <row r="255" spans="2:51" s="11" customFormat="1" ht="13.5">
      <c r="B255" s="206"/>
      <c r="C255" s="207"/>
      <c r="D255" s="203" t="s">
        <v>165</v>
      </c>
      <c r="E255" s="208" t="s">
        <v>21</v>
      </c>
      <c r="F255" s="209" t="s">
        <v>473</v>
      </c>
      <c r="G255" s="207"/>
      <c r="H255" s="210">
        <v>18</v>
      </c>
      <c r="I255" s="211"/>
      <c r="J255" s="207"/>
      <c r="K255" s="207"/>
      <c r="L255" s="212"/>
      <c r="M255" s="213"/>
      <c r="N255" s="214"/>
      <c r="O255" s="214"/>
      <c r="P255" s="214"/>
      <c r="Q255" s="214"/>
      <c r="R255" s="214"/>
      <c r="S255" s="214"/>
      <c r="T255" s="215"/>
      <c r="AT255" s="216" t="s">
        <v>165</v>
      </c>
      <c r="AU255" s="216" t="s">
        <v>85</v>
      </c>
      <c r="AV255" s="11" t="s">
        <v>85</v>
      </c>
      <c r="AW255" s="11" t="s">
        <v>38</v>
      </c>
      <c r="AX255" s="11" t="s">
        <v>83</v>
      </c>
      <c r="AY255" s="216" t="s">
        <v>154</v>
      </c>
    </row>
    <row r="256" spans="2:65" s="1" customFormat="1" ht="38.25" customHeight="1">
      <c r="B256" s="40"/>
      <c r="C256" s="191" t="s">
        <v>474</v>
      </c>
      <c r="D256" s="191" t="s">
        <v>156</v>
      </c>
      <c r="E256" s="192" t="s">
        <v>475</v>
      </c>
      <c r="F256" s="193" t="s">
        <v>476</v>
      </c>
      <c r="G256" s="194" t="s">
        <v>245</v>
      </c>
      <c r="H256" s="195">
        <v>4.8</v>
      </c>
      <c r="I256" s="196"/>
      <c r="J256" s="197">
        <f>ROUND(I256*H256,2)</f>
        <v>0</v>
      </c>
      <c r="K256" s="193" t="s">
        <v>160</v>
      </c>
      <c r="L256" s="60"/>
      <c r="M256" s="198" t="s">
        <v>21</v>
      </c>
      <c r="N256" s="199" t="s">
        <v>46</v>
      </c>
      <c r="O256" s="41"/>
      <c r="P256" s="200">
        <f>O256*H256</f>
        <v>0</v>
      </c>
      <c r="Q256" s="200">
        <v>0</v>
      </c>
      <c r="R256" s="200">
        <f>Q256*H256</f>
        <v>0</v>
      </c>
      <c r="S256" s="200">
        <v>0.042</v>
      </c>
      <c r="T256" s="201">
        <f>S256*H256</f>
        <v>0.2016</v>
      </c>
      <c r="AR256" s="23" t="s">
        <v>161</v>
      </c>
      <c r="AT256" s="23" t="s">
        <v>156</v>
      </c>
      <c r="AU256" s="23" t="s">
        <v>85</v>
      </c>
      <c r="AY256" s="23" t="s">
        <v>154</v>
      </c>
      <c r="BE256" s="202">
        <f>IF(N256="základní",J256,0)</f>
        <v>0</v>
      </c>
      <c r="BF256" s="202">
        <f>IF(N256="snížená",J256,0)</f>
        <v>0</v>
      </c>
      <c r="BG256" s="202">
        <f>IF(N256="zákl. přenesená",J256,0)</f>
        <v>0</v>
      </c>
      <c r="BH256" s="202">
        <f>IF(N256="sníž. přenesená",J256,0)</f>
        <v>0</v>
      </c>
      <c r="BI256" s="202">
        <f>IF(N256="nulová",J256,0)</f>
        <v>0</v>
      </c>
      <c r="BJ256" s="23" t="s">
        <v>83</v>
      </c>
      <c r="BK256" s="202">
        <f>ROUND(I256*H256,2)</f>
        <v>0</v>
      </c>
      <c r="BL256" s="23" t="s">
        <v>161</v>
      </c>
      <c r="BM256" s="23" t="s">
        <v>477</v>
      </c>
    </row>
    <row r="257" spans="2:51" s="11" customFormat="1" ht="13.5">
      <c r="B257" s="206"/>
      <c r="C257" s="207"/>
      <c r="D257" s="203" t="s">
        <v>165</v>
      </c>
      <c r="E257" s="208" t="s">
        <v>21</v>
      </c>
      <c r="F257" s="209" t="s">
        <v>478</v>
      </c>
      <c r="G257" s="207"/>
      <c r="H257" s="210">
        <v>4.8</v>
      </c>
      <c r="I257" s="211"/>
      <c r="J257" s="207"/>
      <c r="K257" s="207"/>
      <c r="L257" s="212"/>
      <c r="M257" s="213"/>
      <c r="N257" s="214"/>
      <c r="O257" s="214"/>
      <c r="P257" s="214"/>
      <c r="Q257" s="214"/>
      <c r="R257" s="214"/>
      <c r="S257" s="214"/>
      <c r="T257" s="215"/>
      <c r="AT257" s="216" t="s">
        <v>165</v>
      </c>
      <c r="AU257" s="216" t="s">
        <v>85</v>
      </c>
      <c r="AV257" s="11" t="s">
        <v>85</v>
      </c>
      <c r="AW257" s="11" t="s">
        <v>38</v>
      </c>
      <c r="AX257" s="11" t="s">
        <v>83</v>
      </c>
      <c r="AY257" s="216" t="s">
        <v>154</v>
      </c>
    </row>
    <row r="258" spans="2:65" s="1" customFormat="1" ht="25.5" customHeight="1">
      <c r="B258" s="40"/>
      <c r="C258" s="191" t="s">
        <v>479</v>
      </c>
      <c r="D258" s="191" t="s">
        <v>156</v>
      </c>
      <c r="E258" s="192" t="s">
        <v>480</v>
      </c>
      <c r="F258" s="193" t="s">
        <v>481</v>
      </c>
      <c r="G258" s="194" t="s">
        <v>245</v>
      </c>
      <c r="H258" s="195">
        <v>26</v>
      </c>
      <c r="I258" s="196"/>
      <c r="J258" s="197">
        <f>ROUND(I258*H258,2)</f>
        <v>0</v>
      </c>
      <c r="K258" s="193" t="s">
        <v>160</v>
      </c>
      <c r="L258" s="60"/>
      <c r="M258" s="198" t="s">
        <v>21</v>
      </c>
      <c r="N258" s="199" t="s">
        <v>46</v>
      </c>
      <c r="O258" s="41"/>
      <c r="P258" s="200">
        <f>O258*H258</f>
        <v>0</v>
      </c>
      <c r="Q258" s="200">
        <v>0</v>
      </c>
      <c r="R258" s="200">
        <f>Q258*H258</f>
        <v>0</v>
      </c>
      <c r="S258" s="200">
        <v>0.132</v>
      </c>
      <c r="T258" s="201">
        <f>S258*H258</f>
        <v>3.4320000000000004</v>
      </c>
      <c r="AR258" s="23" t="s">
        <v>161</v>
      </c>
      <c r="AT258" s="23" t="s">
        <v>156</v>
      </c>
      <c r="AU258" s="23" t="s">
        <v>85</v>
      </c>
      <c r="AY258" s="23" t="s">
        <v>154</v>
      </c>
      <c r="BE258" s="202">
        <f>IF(N258="základní",J258,0)</f>
        <v>0</v>
      </c>
      <c r="BF258" s="202">
        <f>IF(N258="snížená",J258,0)</f>
        <v>0</v>
      </c>
      <c r="BG258" s="202">
        <f>IF(N258="zákl. přenesená",J258,0)</f>
        <v>0</v>
      </c>
      <c r="BH258" s="202">
        <f>IF(N258="sníž. přenesená",J258,0)</f>
        <v>0</v>
      </c>
      <c r="BI258" s="202">
        <f>IF(N258="nulová",J258,0)</f>
        <v>0</v>
      </c>
      <c r="BJ258" s="23" t="s">
        <v>83</v>
      </c>
      <c r="BK258" s="202">
        <f>ROUND(I258*H258,2)</f>
        <v>0</v>
      </c>
      <c r="BL258" s="23" t="s">
        <v>161</v>
      </c>
      <c r="BM258" s="23" t="s">
        <v>482</v>
      </c>
    </row>
    <row r="259" spans="2:65" s="1" customFormat="1" ht="25.5" customHeight="1">
      <c r="B259" s="40"/>
      <c r="C259" s="191" t="s">
        <v>285</v>
      </c>
      <c r="D259" s="191" t="s">
        <v>156</v>
      </c>
      <c r="E259" s="192" t="s">
        <v>483</v>
      </c>
      <c r="F259" s="193" t="s">
        <v>484</v>
      </c>
      <c r="G259" s="194" t="s">
        <v>245</v>
      </c>
      <c r="H259" s="195">
        <v>30</v>
      </c>
      <c r="I259" s="196"/>
      <c r="J259" s="197">
        <f>ROUND(I259*H259,2)</f>
        <v>0</v>
      </c>
      <c r="K259" s="193" t="s">
        <v>160</v>
      </c>
      <c r="L259" s="60"/>
      <c r="M259" s="198" t="s">
        <v>21</v>
      </c>
      <c r="N259" s="199" t="s">
        <v>46</v>
      </c>
      <c r="O259" s="41"/>
      <c r="P259" s="200">
        <f>O259*H259</f>
        <v>0</v>
      </c>
      <c r="Q259" s="200">
        <v>0</v>
      </c>
      <c r="R259" s="200">
        <f>Q259*H259</f>
        <v>0</v>
      </c>
      <c r="S259" s="200">
        <v>0.001</v>
      </c>
      <c r="T259" s="201">
        <f>S259*H259</f>
        <v>0.03</v>
      </c>
      <c r="AR259" s="23" t="s">
        <v>161</v>
      </c>
      <c r="AT259" s="23" t="s">
        <v>156</v>
      </c>
      <c r="AU259" s="23" t="s">
        <v>85</v>
      </c>
      <c r="AY259" s="23" t="s">
        <v>154</v>
      </c>
      <c r="BE259" s="202">
        <f>IF(N259="základní",J259,0)</f>
        <v>0</v>
      </c>
      <c r="BF259" s="202">
        <f>IF(N259="snížená",J259,0)</f>
        <v>0</v>
      </c>
      <c r="BG259" s="202">
        <f>IF(N259="zákl. přenesená",J259,0)</f>
        <v>0</v>
      </c>
      <c r="BH259" s="202">
        <f>IF(N259="sníž. přenesená",J259,0)</f>
        <v>0</v>
      </c>
      <c r="BI259" s="202">
        <f>IF(N259="nulová",J259,0)</f>
        <v>0</v>
      </c>
      <c r="BJ259" s="23" t="s">
        <v>83</v>
      </c>
      <c r="BK259" s="202">
        <f>ROUND(I259*H259,2)</f>
        <v>0</v>
      </c>
      <c r="BL259" s="23" t="s">
        <v>161</v>
      </c>
      <c r="BM259" s="23" t="s">
        <v>485</v>
      </c>
    </row>
    <row r="260" spans="2:65" s="1" customFormat="1" ht="25.5" customHeight="1">
      <c r="B260" s="40"/>
      <c r="C260" s="191" t="s">
        <v>486</v>
      </c>
      <c r="D260" s="191" t="s">
        <v>156</v>
      </c>
      <c r="E260" s="192" t="s">
        <v>487</v>
      </c>
      <c r="F260" s="193" t="s">
        <v>488</v>
      </c>
      <c r="G260" s="194" t="s">
        <v>237</v>
      </c>
      <c r="H260" s="195">
        <v>32.767</v>
      </c>
      <c r="I260" s="196"/>
      <c r="J260" s="197">
        <f>ROUND(I260*H260,2)</f>
        <v>0</v>
      </c>
      <c r="K260" s="193" t="s">
        <v>160</v>
      </c>
      <c r="L260" s="60"/>
      <c r="M260" s="198" t="s">
        <v>21</v>
      </c>
      <c r="N260" s="199" t="s">
        <v>46</v>
      </c>
      <c r="O260" s="41"/>
      <c r="P260" s="200">
        <f>O260*H260</f>
        <v>0</v>
      </c>
      <c r="Q260" s="200">
        <v>0</v>
      </c>
      <c r="R260" s="200">
        <f>Q260*H260</f>
        <v>0</v>
      </c>
      <c r="S260" s="200">
        <v>0.01</v>
      </c>
      <c r="T260" s="201">
        <f>S260*H260</f>
        <v>0.32767</v>
      </c>
      <c r="AR260" s="23" t="s">
        <v>161</v>
      </c>
      <c r="AT260" s="23" t="s">
        <v>156</v>
      </c>
      <c r="AU260" s="23" t="s">
        <v>85</v>
      </c>
      <c r="AY260" s="23" t="s">
        <v>154</v>
      </c>
      <c r="BE260" s="202">
        <f>IF(N260="základní",J260,0)</f>
        <v>0</v>
      </c>
      <c r="BF260" s="202">
        <f>IF(N260="snížená",J260,0)</f>
        <v>0</v>
      </c>
      <c r="BG260" s="202">
        <f>IF(N260="zákl. přenesená",J260,0)</f>
        <v>0</v>
      </c>
      <c r="BH260" s="202">
        <f>IF(N260="sníž. přenesená",J260,0)</f>
        <v>0</v>
      </c>
      <c r="BI260" s="202">
        <f>IF(N260="nulová",J260,0)</f>
        <v>0</v>
      </c>
      <c r="BJ260" s="23" t="s">
        <v>83</v>
      </c>
      <c r="BK260" s="202">
        <f>ROUND(I260*H260,2)</f>
        <v>0</v>
      </c>
      <c r="BL260" s="23" t="s">
        <v>161</v>
      </c>
      <c r="BM260" s="23" t="s">
        <v>489</v>
      </c>
    </row>
    <row r="261" spans="2:47" s="1" customFormat="1" ht="27">
      <c r="B261" s="40"/>
      <c r="C261" s="62"/>
      <c r="D261" s="203" t="s">
        <v>163</v>
      </c>
      <c r="E261" s="62"/>
      <c r="F261" s="204" t="s">
        <v>490</v>
      </c>
      <c r="G261" s="62"/>
      <c r="H261" s="62"/>
      <c r="I261" s="162"/>
      <c r="J261" s="62"/>
      <c r="K261" s="62"/>
      <c r="L261" s="60"/>
      <c r="M261" s="205"/>
      <c r="N261" s="41"/>
      <c r="O261" s="41"/>
      <c r="P261" s="41"/>
      <c r="Q261" s="41"/>
      <c r="R261" s="41"/>
      <c r="S261" s="41"/>
      <c r="T261" s="77"/>
      <c r="AT261" s="23" t="s">
        <v>163</v>
      </c>
      <c r="AU261" s="23" t="s">
        <v>85</v>
      </c>
    </row>
    <row r="262" spans="2:65" s="1" customFormat="1" ht="25.5" customHeight="1">
      <c r="B262" s="40"/>
      <c r="C262" s="191" t="s">
        <v>353</v>
      </c>
      <c r="D262" s="191" t="s">
        <v>156</v>
      </c>
      <c r="E262" s="192" t="s">
        <v>491</v>
      </c>
      <c r="F262" s="193" t="s">
        <v>492</v>
      </c>
      <c r="G262" s="194" t="s">
        <v>237</v>
      </c>
      <c r="H262" s="195">
        <v>59.275</v>
      </c>
      <c r="I262" s="196"/>
      <c r="J262" s="197">
        <f>ROUND(I262*H262,2)</f>
        <v>0</v>
      </c>
      <c r="K262" s="193" t="s">
        <v>160</v>
      </c>
      <c r="L262" s="60"/>
      <c r="M262" s="198" t="s">
        <v>21</v>
      </c>
      <c r="N262" s="199" t="s">
        <v>46</v>
      </c>
      <c r="O262" s="41"/>
      <c r="P262" s="200">
        <f>O262*H262</f>
        <v>0</v>
      </c>
      <c r="Q262" s="200">
        <v>0</v>
      </c>
      <c r="R262" s="200">
        <f>Q262*H262</f>
        <v>0</v>
      </c>
      <c r="S262" s="200">
        <v>0.068</v>
      </c>
      <c r="T262" s="201">
        <f>S262*H262</f>
        <v>4.0307</v>
      </c>
      <c r="AR262" s="23" t="s">
        <v>161</v>
      </c>
      <c r="AT262" s="23" t="s">
        <v>156</v>
      </c>
      <c r="AU262" s="23" t="s">
        <v>85</v>
      </c>
      <c r="AY262" s="23" t="s">
        <v>154</v>
      </c>
      <c r="BE262" s="202">
        <f>IF(N262="základní",J262,0)</f>
        <v>0</v>
      </c>
      <c r="BF262" s="202">
        <f>IF(N262="snížená",J262,0)</f>
        <v>0</v>
      </c>
      <c r="BG262" s="202">
        <f>IF(N262="zákl. přenesená",J262,0)</f>
        <v>0</v>
      </c>
      <c r="BH262" s="202">
        <f>IF(N262="sníž. přenesená",J262,0)</f>
        <v>0</v>
      </c>
      <c r="BI262" s="202">
        <f>IF(N262="nulová",J262,0)</f>
        <v>0</v>
      </c>
      <c r="BJ262" s="23" t="s">
        <v>83</v>
      </c>
      <c r="BK262" s="202">
        <f>ROUND(I262*H262,2)</f>
        <v>0</v>
      </c>
      <c r="BL262" s="23" t="s">
        <v>161</v>
      </c>
      <c r="BM262" s="23" t="s">
        <v>493</v>
      </c>
    </row>
    <row r="263" spans="2:47" s="1" customFormat="1" ht="27">
      <c r="B263" s="40"/>
      <c r="C263" s="62"/>
      <c r="D263" s="203" t="s">
        <v>163</v>
      </c>
      <c r="E263" s="62"/>
      <c r="F263" s="204" t="s">
        <v>438</v>
      </c>
      <c r="G263" s="62"/>
      <c r="H263" s="62"/>
      <c r="I263" s="162"/>
      <c r="J263" s="62"/>
      <c r="K263" s="62"/>
      <c r="L263" s="60"/>
      <c r="M263" s="205"/>
      <c r="N263" s="41"/>
      <c r="O263" s="41"/>
      <c r="P263" s="41"/>
      <c r="Q263" s="41"/>
      <c r="R263" s="41"/>
      <c r="S263" s="41"/>
      <c r="T263" s="77"/>
      <c r="AT263" s="23" t="s">
        <v>163</v>
      </c>
      <c r="AU263" s="23" t="s">
        <v>85</v>
      </c>
    </row>
    <row r="264" spans="2:51" s="11" customFormat="1" ht="13.5">
      <c r="B264" s="206"/>
      <c r="C264" s="207"/>
      <c r="D264" s="203" t="s">
        <v>165</v>
      </c>
      <c r="E264" s="208" t="s">
        <v>21</v>
      </c>
      <c r="F264" s="209" t="s">
        <v>303</v>
      </c>
      <c r="G264" s="207"/>
      <c r="H264" s="210">
        <v>29.015</v>
      </c>
      <c r="I264" s="211"/>
      <c r="J264" s="207"/>
      <c r="K264" s="207"/>
      <c r="L264" s="212"/>
      <c r="M264" s="213"/>
      <c r="N264" s="214"/>
      <c r="O264" s="214"/>
      <c r="P264" s="214"/>
      <c r="Q264" s="214"/>
      <c r="R264" s="214"/>
      <c r="S264" s="214"/>
      <c r="T264" s="215"/>
      <c r="AT264" s="216" t="s">
        <v>165</v>
      </c>
      <c r="AU264" s="216" t="s">
        <v>85</v>
      </c>
      <c r="AV264" s="11" t="s">
        <v>85</v>
      </c>
      <c r="AW264" s="11" t="s">
        <v>38</v>
      </c>
      <c r="AX264" s="11" t="s">
        <v>75</v>
      </c>
      <c r="AY264" s="216" t="s">
        <v>154</v>
      </c>
    </row>
    <row r="265" spans="2:51" s="11" customFormat="1" ht="13.5">
      <c r="B265" s="206"/>
      <c r="C265" s="207"/>
      <c r="D265" s="203" t="s">
        <v>165</v>
      </c>
      <c r="E265" s="208" t="s">
        <v>21</v>
      </c>
      <c r="F265" s="209" t="s">
        <v>304</v>
      </c>
      <c r="G265" s="207"/>
      <c r="H265" s="210">
        <v>30.26</v>
      </c>
      <c r="I265" s="211"/>
      <c r="J265" s="207"/>
      <c r="K265" s="207"/>
      <c r="L265" s="212"/>
      <c r="M265" s="213"/>
      <c r="N265" s="214"/>
      <c r="O265" s="214"/>
      <c r="P265" s="214"/>
      <c r="Q265" s="214"/>
      <c r="R265" s="214"/>
      <c r="S265" s="214"/>
      <c r="T265" s="215"/>
      <c r="AT265" s="216" t="s">
        <v>165</v>
      </c>
      <c r="AU265" s="216" t="s">
        <v>85</v>
      </c>
      <c r="AV265" s="11" t="s">
        <v>85</v>
      </c>
      <c r="AW265" s="11" t="s">
        <v>38</v>
      </c>
      <c r="AX265" s="11" t="s">
        <v>75</v>
      </c>
      <c r="AY265" s="216" t="s">
        <v>154</v>
      </c>
    </row>
    <row r="266" spans="2:51" s="12" customFormat="1" ht="13.5">
      <c r="B266" s="227"/>
      <c r="C266" s="228"/>
      <c r="D266" s="203" t="s">
        <v>165</v>
      </c>
      <c r="E266" s="229" t="s">
        <v>21</v>
      </c>
      <c r="F266" s="230" t="s">
        <v>241</v>
      </c>
      <c r="G266" s="228"/>
      <c r="H266" s="231">
        <v>59.275</v>
      </c>
      <c r="I266" s="232"/>
      <c r="J266" s="228"/>
      <c r="K266" s="228"/>
      <c r="L266" s="233"/>
      <c r="M266" s="234"/>
      <c r="N266" s="235"/>
      <c r="O266" s="235"/>
      <c r="P266" s="235"/>
      <c r="Q266" s="235"/>
      <c r="R266" s="235"/>
      <c r="S266" s="235"/>
      <c r="T266" s="236"/>
      <c r="AT266" s="237" t="s">
        <v>165</v>
      </c>
      <c r="AU266" s="237" t="s">
        <v>85</v>
      </c>
      <c r="AV266" s="12" t="s">
        <v>161</v>
      </c>
      <c r="AW266" s="12" t="s">
        <v>38</v>
      </c>
      <c r="AX266" s="12" t="s">
        <v>83</v>
      </c>
      <c r="AY266" s="237" t="s">
        <v>154</v>
      </c>
    </row>
    <row r="267" spans="2:63" s="10" customFormat="1" ht="29.85" customHeight="1">
      <c r="B267" s="175"/>
      <c r="C267" s="176"/>
      <c r="D267" s="177" t="s">
        <v>74</v>
      </c>
      <c r="E267" s="189" t="s">
        <v>494</v>
      </c>
      <c r="F267" s="189" t="s">
        <v>495</v>
      </c>
      <c r="G267" s="176"/>
      <c r="H267" s="176"/>
      <c r="I267" s="179"/>
      <c r="J267" s="190">
        <f>BK267</f>
        <v>0</v>
      </c>
      <c r="K267" s="176"/>
      <c r="L267" s="181"/>
      <c r="M267" s="182"/>
      <c r="N267" s="183"/>
      <c r="O267" s="183"/>
      <c r="P267" s="184">
        <f>SUM(P268:P276)</f>
        <v>0</v>
      </c>
      <c r="Q267" s="183"/>
      <c r="R267" s="184">
        <f>SUM(R268:R276)</f>
        <v>0</v>
      </c>
      <c r="S267" s="183"/>
      <c r="T267" s="185">
        <f>SUM(T268:T276)</f>
        <v>0</v>
      </c>
      <c r="AR267" s="186" t="s">
        <v>83</v>
      </c>
      <c r="AT267" s="187" t="s">
        <v>74</v>
      </c>
      <c r="AU267" s="187" t="s">
        <v>83</v>
      </c>
      <c r="AY267" s="186" t="s">
        <v>154</v>
      </c>
      <c r="BK267" s="188">
        <f>SUM(BK268:BK276)</f>
        <v>0</v>
      </c>
    </row>
    <row r="268" spans="2:65" s="1" customFormat="1" ht="25.5" customHeight="1">
      <c r="B268" s="40"/>
      <c r="C268" s="191" t="s">
        <v>361</v>
      </c>
      <c r="D268" s="191" t="s">
        <v>156</v>
      </c>
      <c r="E268" s="192" t="s">
        <v>496</v>
      </c>
      <c r="F268" s="193" t="s">
        <v>497</v>
      </c>
      <c r="G268" s="194" t="s">
        <v>192</v>
      </c>
      <c r="H268" s="195">
        <v>41.374</v>
      </c>
      <c r="I268" s="196"/>
      <c r="J268" s="197">
        <f>ROUND(I268*H268,2)</f>
        <v>0</v>
      </c>
      <c r="K268" s="193" t="s">
        <v>160</v>
      </c>
      <c r="L268" s="60"/>
      <c r="M268" s="198" t="s">
        <v>21</v>
      </c>
      <c r="N268" s="199" t="s">
        <v>46</v>
      </c>
      <c r="O268" s="41"/>
      <c r="P268" s="200">
        <f>O268*H268</f>
        <v>0</v>
      </c>
      <c r="Q268" s="200">
        <v>0</v>
      </c>
      <c r="R268" s="200">
        <f>Q268*H268</f>
        <v>0</v>
      </c>
      <c r="S268" s="200">
        <v>0</v>
      </c>
      <c r="T268" s="201">
        <f>S268*H268</f>
        <v>0</v>
      </c>
      <c r="AR268" s="23" t="s">
        <v>161</v>
      </c>
      <c r="AT268" s="23" t="s">
        <v>156</v>
      </c>
      <c r="AU268" s="23" t="s">
        <v>85</v>
      </c>
      <c r="AY268" s="23" t="s">
        <v>154</v>
      </c>
      <c r="BE268" s="202">
        <f>IF(N268="základní",J268,0)</f>
        <v>0</v>
      </c>
      <c r="BF268" s="202">
        <f>IF(N268="snížená",J268,0)</f>
        <v>0</v>
      </c>
      <c r="BG268" s="202">
        <f>IF(N268="zákl. přenesená",J268,0)</f>
        <v>0</v>
      </c>
      <c r="BH268" s="202">
        <f>IF(N268="sníž. přenesená",J268,0)</f>
        <v>0</v>
      </c>
      <c r="BI268" s="202">
        <f>IF(N268="nulová",J268,0)</f>
        <v>0</v>
      </c>
      <c r="BJ268" s="23" t="s">
        <v>83</v>
      </c>
      <c r="BK268" s="202">
        <f>ROUND(I268*H268,2)</f>
        <v>0</v>
      </c>
      <c r="BL268" s="23" t="s">
        <v>161</v>
      </c>
      <c r="BM268" s="23" t="s">
        <v>498</v>
      </c>
    </row>
    <row r="269" spans="2:47" s="1" customFormat="1" ht="81">
      <c r="B269" s="40"/>
      <c r="C269" s="62"/>
      <c r="D269" s="203" t="s">
        <v>163</v>
      </c>
      <c r="E269" s="62"/>
      <c r="F269" s="204" t="s">
        <v>499</v>
      </c>
      <c r="G269" s="62"/>
      <c r="H269" s="62"/>
      <c r="I269" s="162"/>
      <c r="J269" s="62"/>
      <c r="K269" s="62"/>
      <c r="L269" s="60"/>
      <c r="M269" s="205"/>
      <c r="N269" s="41"/>
      <c r="O269" s="41"/>
      <c r="P269" s="41"/>
      <c r="Q269" s="41"/>
      <c r="R269" s="41"/>
      <c r="S269" s="41"/>
      <c r="T269" s="77"/>
      <c r="AT269" s="23" t="s">
        <v>163</v>
      </c>
      <c r="AU269" s="23" t="s">
        <v>85</v>
      </c>
    </row>
    <row r="270" spans="2:65" s="1" customFormat="1" ht="25.5" customHeight="1">
      <c r="B270" s="40"/>
      <c r="C270" s="191" t="s">
        <v>500</v>
      </c>
      <c r="D270" s="191" t="s">
        <v>156</v>
      </c>
      <c r="E270" s="192" t="s">
        <v>501</v>
      </c>
      <c r="F270" s="193" t="s">
        <v>502</v>
      </c>
      <c r="G270" s="194" t="s">
        <v>192</v>
      </c>
      <c r="H270" s="195">
        <v>579.236</v>
      </c>
      <c r="I270" s="196"/>
      <c r="J270" s="197">
        <f>ROUND(I270*H270,2)</f>
        <v>0</v>
      </c>
      <c r="K270" s="193" t="s">
        <v>160</v>
      </c>
      <c r="L270" s="60"/>
      <c r="M270" s="198" t="s">
        <v>21</v>
      </c>
      <c r="N270" s="199" t="s">
        <v>46</v>
      </c>
      <c r="O270" s="41"/>
      <c r="P270" s="200">
        <f>O270*H270</f>
        <v>0</v>
      </c>
      <c r="Q270" s="200">
        <v>0</v>
      </c>
      <c r="R270" s="200">
        <f>Q270*H270</f>
        <v>0</v>
      </c>
      <c r="S270" s="200">
        <v>0</v>
      </c>
      <c r="T270" s="201">
        <f>S270*H270</f>
        <v>0</v>
      </c>
      <c r="AR270" s="23" t="s">
        <v>161</v>
      </c>
      <c r="AT270" s="23" t="s">
        <v>156</v>
      </c>
      <c r="AU270" s="23" t="s">
        <v>85</v>
      </c>
      <c r="AY270" s="23" t="s">
        <v>154</v>
      </c>
      <c r="BE270" s="202">
        <f>IF(N270="základní",J270,0)</f>
        <v>0</v>
      </c>
      <c r="BF270" s="202">
        <f>IF(N270="snížená",J270,0)</f>
        <v>0</v>
      </c>
      <c r="BG270" s="202">
        <f>IF(N270="zákl. přenesená",J270,0)</f>
        <v>0</v>
      </c>
      <c r="BH270" s="202">
        <f>IF(N270="sníž. přenesená",J270,0)</f>
        <v>0</v>
      </c>
      <c r="BI270" s="202">
        <f>IF(N270="nulová",J270,0)</f>
        <v>0</v>
      </c>
      <c r="BJ270" s="23" t="s">
        <v>83</v>
      </c>
      <c r="BK270" s="202">
        <f>ROUND(I270*H270,2)</f>
        <v>0</v>
      </c>
      <c r="BL270" s="23" t="s">
        <v>161</v>
      </c>
      <c r="BM270" s="23" t="s">
        <v>503</v>
      </c>
    </row>
    <row r="271" spans="2:47" s="1" customFormat="1" ht="81">
      <c r="B271" s="40"/>
      <c r="C271" s="62"/>
      <c r="D271" s="203" t="s">
        <v>163</v>
      </c>
      <c r="E271" s="62"/>
      <c r="F271" s="204" t="s">
        <v>504</v>
      </c>
      <c r="G271" s="62"/>
      <c r="H271" s="62"/>
      <c r="I271" s="162"/>
      <c r="J271" s="62"/>
      <c r="K271" s="62"/>
      <c r="L271" s="60"/>
      <c r="M271" s="205"/>
      <c r="N271" s="41"/>
      <c r="O271" s="41"/>
      <c r="P271" s="41"/>
      <c r="Q271" s="41"/>
      <c r="R271" s="41"/>
      <c r="S271" s="41"/>
      <c r="T271" s="77"/>
      <c r="AT271" s="23" t="s">
        <v>163</v>
      </c>
      <c r="AU271" s="23" t="s">
        <v>85</v>
      </c>
    </row>
    <row r="272" spans="2:51" s="11" customFormat="1" ht="13.5">
      <c r="B272" s="206"/>
      <c r="C272" s="207"/>
      <c r="D272" s="203" t="s">
        <v>165</v>
      </c>
      <c r="E272" s="207"/>
      <c r="F272" s="209" t="s">
        <v>505</v>
      </c>
      <c r="G272" s="207"/>
      <c r="H272" s="210">
        <v>579.236</v>
      </c>
      <c r="I272" s="211"/>
      <c r="J272" s="207"/>
      <c r="K272" s="207"/>
      <c r="L272" s="212"/>
      <c r="M272" s="213"/>
      <c r="N272" s="214"/>
      <c r="O272" s="214"/>
      <c r="P272" s="214"/>
      <c r="Q272" s="214"/>
      <c r="R272" s="214"/>
      <c r="S272" s="214"/>
      <c r="T272" s="215"/>
      <c r="AT272" s="216" t="s">
        <v>165</v>
      </c>
      <c r="AU272" s="216" t="s">
        <v>85</v>
      </c>
      <c r="AV272" s="11" t="s">
        <v>85</v>
      </c>
      <c r="AW272" s="11" t="s">
        <v>6</v>
      </c>
      <c r="AX272" s="11" t="s">
        <v>83</v>
      </c>
      <c r="AY272" s="216" t="s">
        <v>154</v>
      </c>
    </row>
    <row r="273" spans="2:65" s="1" customFormat="1" ht="25.5" customHeight="1">
      <c r="B273" s="40"/>
      <c r="C273" s="217" t="s">
        <v>506</v>
      </c>
      <c r="D273" s="217" t="s">
        <v>189</v>
      </c>
      <c r="E273" s="218" t="s">
        <v>507</v>
      </c>
      <c r="F273" s="219" t="s">
        <v>508</v>
      </c>
      <c r="G273" s="220" t="s">
        <v>192</v>
      </c>
      <c r="H273" s="221">
        <v>11.581</v>
      </c>
      <c r="I273" s="222"/>
      <c r="J273" s="223">
        <f>ROUND(I273*H273,2)</f>
        <v>0</v>
      </c>
      <c r="K273" s="219" t="s">
        <v>160</v>
      </c>
      <c r="L273" s="224"/>
      <c r="M273" s="225" t="s">
        <v>21</v>
      </c>
      <c r="N273" s="226" t="s">
        <v>46</v>
      </c>
      <c r="O273" s="41"/>
      <c r="P273" s="200">
        <f>O273*H273</f>
        <v>0</v>
      </c>
      <c r="Q273" s="200">
        <v>0</v>
      </c>
      <c r="R273" s="200">
        <f>Q273*H273</f>
        <v>0</v>
      </c>
      <c r="S273" s="200">
        <v>0</v>
      </c>
      <c r="T273" s="201">
        <f>S273*H273</f>
        <v>0</v>
      </c>
      <c r="AR273" s="23" t="s">
        <v>193</v>
      </c>
      <c r="AT273" s="23" t="s">
        <v>189</v>
      </c>
      <c r="AU273" s="23" t="s">
        <v>85</v>
      </c>
      <c r="AY273" s="23" t="s">
        <v>154</v>
      </c>
      <c r="BE273" s="202">
        <f>IF(N273="základní",J273,0)</f>
        <v>0</v>
      </c>
      <c r="BF273" s="202">
        <f>IF(N273="snížená",J273,0)</f>
        <v>0</v>
      </c>
      <c r="BG273" s="202">
        <f>IF(N273="zákl. přenesená",J273,0)</f>
        <v>0</v>
      </c>
      <c r="BH273" s="202">
        <f>IF(N273="sníž. přenesená",J273,0)</f>
        <v>0</v>
      </c>
      <c r="BI273" s="202">
        <f>IF(N273="nulová",J273,0)</f>
        <v>0</v>
      </c>
      <c r="BJ273" s="23" t="s">
        <v>83</v>
      </c>
      <c r="BK273" s="202">
        <f>ROUND(I273*H273,2)</f>
        <v>0</v>
      </c>
      <c r="BL273" s="23" t="s">
        <v>161</v>
      </c>
      <c r="BM273" s="23" t="s">
        <v>509</v>
      </c>
    </row>
    <row r="274" spans="2:65" s="1" customFormat="1" ht="16.5" customHeight="1">
      <c r="B274" s="40"/>
      <c r="C274" s="217" t="s">
        <v>510</v>
      </c>
      <c r="D274" s="217" t="s">
        <v>189</v>
      </c>
      <c r="E274" s="218" t="s">
        <v>511</v>
      </c>
      <c r="F274" s="219" t="s">
        <v>512</v>
      </c>
      <c r="G274" s="220" t="s">
        <v>192</v>
      </c>
      <c r="H274" s="221">
        <v>17.856</v>
      </c>
      <c r="I274" s="222"/>
      <c r="J274" s="223">
        <f>ROUND(I274*H274,2)</f>
        <v>0</v>
      </c>
      <c r="K274" s="219" t="s">
        <v>160</v>
      </c>
      <c r="L274" s="224"/>
      <c r="M274" s="225" t="s">
        <v>21</v>
      </c>
      <c r="N274" s="226" t="s">
        <v>46</v>
      </c>
      <c r="O274" s="41"/>
      <c r="P274" s="200">
        <f>O274*H274</f>
        <v>0</v>
      </c>
      <c r="Q274" s="200">
        <v>0</v>
      </c>
      <c r="R274" s="200">
        <f>Q274*H274</f>
        <v>0</v>
      </c>
      <c r="S274" s="200">
        <v>0</v>
      </c>
      <c r="T274" s="201">
        <f>S274*H274</f>
        <v>0</v>
      </c>
      <c r="AR274" s="23" t="s">
        <v>193</v>
      </c>
      <c r="AT274" s="23" t="s">
        <v>189</v>
      </c>
      <c r="AU274" s="23" t="s">
        <v>85</v>
      </c>
      <c r="AY274" s="23" t="s">
        <v>154</v>
      </c>
      <c r="BE274" s="202">
        <f>IF(N274="základní",J274,0)</f>
        <v>0</v>
      </c>
      <c r="BF274" s="202">
        <f>IF(N274="snížená",J274,0)</f>
        <v>0</v>
      </c>
      <c r="BG274" s="202">
        <f>IF(N274="zákl. přenesená",J274,0)</f>
        <v>0</v>
      </c>
      <c r="BH274" s="202">
        <f>IF(N274="sníž. přenesená",J274,0)</f>
        <v>0</v>
      </c>
      <c r="BI274" s="202">
        <f>IF(N274="nulová",J274,0)</f>
        <v>0</v>
      </c>
      <c r="BJ274" s="23" t="s">
        <v>83</v>
      </c>
      <c r="BK274" s="202">
        <f>ROUND(I274*H274,2)</f>
        <v>0</v>
      </c>
      <c r="BL274" s="23" t="s">
        <v>161</v>
      </c>
      <c r="BM274" s="23" t="s">
        <v>513</v>
      </c>
    </row>
    <row r="275" spans="2:65" s="1" customFormat="1" ht="25.5" customHeight="1">
      <c r="B275" s="40"/>
      <c r="C275" s="217" t="s">
        <v>514</v>
      </c>
      <c r="D275" s="217" t="s">
        <v>189</v>
      </c>
      <c r="E275" s="218" t="s">
        <v>515</v>
      </c>
      <c r="F275" s="219" t="s">
        <v>516</v>
      </c>
      <c r="G275" s="220" t="s">
        <v>192</v>
      </c>
      <c r="H275" s="221">
        <v>6.374</v>
      </c>
      <c r="I275" s="222"/>
      <c r="J275" s="223">
        <f>ROUND(I275*H275,2)</f>
        <v>0</v>
      </c>
      <c r="K275" s="219" t="s">
        <v>160</v>
      </c>
      <c r="L275" s="224"/>
      <c r="M275" s="225" t="s">
        <v>21</v>
      </c>
      <c r="N275" s="226" t="s">
        <v>46</v>
      </c>
      <c r="O275" s="41"/>
      <c r="P275" s="200">
        <f>O275*H275</f>
        <v>0</v>
      </c>
      <c r="Q275" s="200">
        <v>0</v>
      </c>
      <c r="R275" s="200">
        <f>Q275*H275</f>
        <v>0</v>
      </c>
      <c r="S275" s="200">
        <v>0</v>
      </c>
      <c r="T275" s="201">
        <f>S275*H275</f>
        <v>0</v>
      </c>
      <c r="AR275" s="23" t="s">
        <v>193</v>
      </c>
      <c r="AT275" s="23" t="s">
        <v>189</v>
      </c>
      <c r="AU275" s="23" t="s">
        <v>85</v>
      </c>
      <c r="AY275" s="23" t="s">
        <v>154</v>
      </c>
      <c r="BE275" s="202">
        <f>IF(N275="základní",J275,0)</f>
        <v>0</v>
      </c>
      <c r="BF275" s="202">
        <f>IF(N275="snížená",J275,0)</f>
        <v>0</v>
      </c>
      <c r="BG275" s="202">
        <f>IF(N275="zákl. přenesená",J275,0)</f>
        <v>0</v>
      </c>
      <c r="BH275" s="202">
        <f>IF(N275="sníž. přenesená",J275,0)</f>
        <v>0</v>
      </c>
      <c r="BI275" s="202">
        <f>IF(N275="nulová",J275,0)</f>
        <v>0</v>
      </c>
      <c r="BJ275" s="23" t="s">
        <v>83</v>
      </c>
      <c r="BK275" s="202">
        <f>ROUND(I275*H275,2)</f>
        <v>0</v>
      </c>
      <c r="BL275" s="23" t="s">
        <v>161</v>
      </c>
      <c r="BM275" s="23" t="s">
        <v>517</v>
      </c>
    </row>
    <row r="276" spans="2:65" s="1" customFormat="1" ht="25.5" customHeight="1">
      <c r="B276" s="40"/>
      <c r="C276" s="217" t="s">
        <v>518</v>
      </c>
      <c r="D276" s="217" t="s">
        <v>189</v>
      </c>
      <c r="E276" s="218" t="s">
        <v>519</v>
      </c>
      <c r="F276" s="219" t="s">
        <v>520</v>
      </c>
      <c r="G276" s="220" t="s">
        <v>192</v>
      </c>
      <c r="H276" s="221">
        <v>5.563</v>
      </c>
      <c r="I276" s="222"/>
      <c r="J276" s="223">
        <f>ROUND(I276*H276,2)</f>
        <v>0</v>
      </c>
      <c r="K276" s="219" t="s">
        <v>160</v>
      </c>
      <c r="L276" s="224"/>
      <c r="M276" s="225" t="s">
        <v>21</v>
      </c>
      <c r="N276" s="226" t="s">
        <v>46</v>
      </c>
      <c r="O276" s="41"/>
      <c r="P276" s="200">
        <f>O276*H276</f>
        <v>0</v>
      </c>
      <c r="Q276" s="200">
        <v>0</v>
      </c>
      <c r="R276" s="200">
        <f>Q276*H276</f>
        <v>0</v>
      </c>
      <c r="S276" s="200">
        <v>0</v>
      </c>
      <c r="T276" s="201">
        <f>S276*H276</f>
        <v>0</v>
      </c>
      <c r="AR276" s="23" t="s">
        <v>193</v>
      </c>
      <c r="AT276" s="23" t="s">
        <v>189</v>
      </c>
      <c r="AU276" s="23" t="s">
        <v>85</v>
      </c>
      <c r="AY276" s="23" t="s">
        <v>154</v>
      </c>
      <c r="BE276" s="202">
        <f>IF(N276="základní",J276,0)</f>
        <v>0</v>
      </c>
      <c r="BF276" s="202">
        <f>IF(N276="snížená",J276,0)</f>
        <v>0</v>
      </c>
      <c r="BG276" s="202">
        <f>IF(N276="zákl. přenesená",J276,0)</f>
        <v>0</v>
      </c>
      <c r="BH276" s="202">
        <f>IF(N276="sníž. přenesená",J276,0)</f>
        <v>0</v>
      </c>
      <c r="BI276" s="202">
        <f>IF(N276="nulová",J276,0)</f>
        <v>0</v>
      </c>
      <c r="BJ276" s="23" t="s">
        <v>83</v>
      </c>
      <c r="BK276" s="202">
        <f>ROUND(I276*H276,2)</f>
        <v>0</v>
      </c>
      <c r="BL276" s="23" t="s">
        <v>161</v>
      </c>
      <c r="BM276" s="23" t="s">
        <v>521</v>
      </c>
    </row>
    <row r="277" spans="2:63" s="10" customFormat="1" ht="29.85" customHeight="1">
      <c r="B277" s="175"/>
      <c r="C277" s="176"/>
      <c r="D277" s="177" t="s">
        <v>74</v>
      </c>
      <c r="E277" s="189" t="s">
        <v>522</v>
      </c>
      <c r="F277" s="189" t="s">
        <v>523</v>
      </c>
      <c r="G277" s="176"/>
      <c r="H277" s="176"/>
      <c r="I277" s="179"/>
      <c r="J277" s="190">
        <f>BK277</f>
        <v>0</v>
      </c>
      <c r="K277" s="176"/>
      <c r="L277" s="181"/>
      <c r="M277" s="182"/>
      <c r="N277" s="183"/>
      <c r="O277" s="183"/>
      <c r="P277" s="184">
        <f>SUM(P278:P279)</f>
        <v>0</v>
      </c>
      <c r="Q277" s="183"/>
      <c r="R277" s="184">
        <f>SUM(R278:R279)</f>
        <v>0</v>
      </c>
      <c r="S277" s="183"/>
      <c r="T277" s="185">
        <f>SUM(T278:T279)</f>
        <v>0</v>
      </c>
      <c r="AR277" s="186" t="s">
        <v>83</v>
      </c>
      <c r="AT277" s="187" t="s">
        <v>74</v>
      </c>
      <c r="AU277" s="187" t="s">
        <v>83</v>
      </c>
      <c r="AY277" s="186" t="s">
        <v>154</v>
      </c>
      <c r="BK277" s="188">
        <f>SUM(BK278:BK279)</f>
        <v>0</v>
      </c>
    </row>
    <row r="278" spans="2:65" s="1" customFormat="1" ht="38.25" customHeight="1">
      <c r="B278" s="40"/>
      <c r="C278" s="191" t="s">
        <v>524</v>
      </c>
      <c r="D278" s="191" t="s">
        <v>156</v>
      </c>
      <c r="E278" s="192" t="s">
        <v>525</v>
      </c>
      <c r="F278" s="193" t="s">
        <v>526</v>
      </c>
      <c r="G278" s="194" t="s">
        <v>192</v>
      </c>
      <c r="H278" s="195">
        <v>73.641</v>
      </c>
      <c r="I278" s="196"/>
      <c r="J278" s="197">
        <f>ROUND(I278*H278,2)</f>
        <v>0</v>
      </c>
      <c r="K278" s="193" t="s">
        <v>160</v>
      </c>
      <c r="L278" s="60"/>
      <c r="M278" s="198" t="s">
        <v>21</v>
      </c>
      <c r="N278" s="199" t="s">
        <v>46</v>
      </c>
      <c r="O278" s="41"/>
      <c r="P278" s="200">
        <f>O278*H278</f>
        <v>0</v>
      </c>
      <c r="Q278" s="200">
        <v>0</v>
      </c>
      <c r="R278" s="200">
        <f>Q278*H278</f>
        <v>0</v>
      </c>
      <c r="S278" s="200">
        <v>0</v>
      </c>
      <c r="T278" s="201">
        <f>S278*H278</f>
        <v>0</v>
      </c>
      <c r="AR278" s="23" t="s">
        <v>161</v>
      </c>
      <c r="AT278" s="23" t="s">
        <v>156</v>
      </c>
      <c r="AU278" s="23" t="s">
        <v>85</v>
      </c>
      <c r="AY278" s="23" t="s">
        <v>154</v>
      </c>
      <c r="BE278" s="202">
        <f>IF(N278="základní",J278,0)</f>
        <v>0</v>
      </c>
      <c r="BF278" s="202">
        <f>IF(N278="snížená",J278,0)</f>
        <v>0</v>
      </c>
      <c r="BG278" s="202">
        <f>IF(N278="zákl. přenesená",J278,0)</f>
        <v>0</v>
      </c>
      <c r="BH278" s="202">
        <f>IF(N278="sníž. přenesená",J278,0)</f>
        <v>0</v>
      </c>
      <c r="BI278" s="202">
        <f>IF(N278="nulová",J278,0)</f>
        <v>0</v>
      </c>
      <c r="BJ278" s="23" t="s">
        <v>83</v>
      </c>
      <c r="BK278" s="202">
        <f>ROUND(I278*H278,2)</f>
        <v>0</v>
      </c>
      <c r="BL278" s="23" t="s">
        <v>161</v>
      </c>
      <c r="BM278" s="23" t="s">
        <v>527</v>
      </c>
    </row>
    <row r="279" spans="2:47" s="1" customFormat="1" ht="81">
      <c r="B279" s="40"/>
      <c r="C279" s="62"/>
      <c r="D279" s="203" t="s">
        <v>163</v>
      </c>
      <c r="E279" s="62"/>
      <c r="F279" s="204" t="s">
        <v>528</v>
      </c>
      <c r="G279" s="62"/>
      <c r="H279" s="62"/>
      <c r="I279" s="162"/>
      <c r="J279" s="62"/>
      <c r="K279" s="62"/>
      <c r="L279" s="60"/>
      <c r="M279" s="205"/>
      <c r="N279" s="41"/>
      <c r="O279" s="41"/>
      <c r="P279" s="41"/>
      <c r="Q279" s="41"/>
      <c r="R279" s="41"/>
      <c r="S279" s="41"/>
      <c r="T279" s="77"/>
      <c r="AT279" s="23" t="s">
        <v>163</v>
      </c>
      <c r="AU279" s="23" t="s">
        <v>85</v>
      </c>
    </row>
    <row r="280" spans="2:63" s="10" customFormat="1" ht="37.35" customHeight="1">
      <c r="B280" s="175"/>
      <c r="C280" s="176"/>
      <c r="D280" s="177" t="s">
        <v>74</v>
      </c>
      <c r="E280" s="178" t="s">
        <v>529</v>
      </c>
      <c r="F280" s="178" t="s">
        <v>530</v>
      </c>
      <c r="G280" s="176"/>
      <c r="H280" s="176"/>
      <c r="I280" s="179"/>
      <c r="J280" s="180">
        <f>BK280</f>
        <v>0</v>
      </c>
      <c r="K280" s="176"/>
      <c r="L280" s="181"/>
      <c r="M280" s="182"/>
      <c r="N280" s="183"/>
      <c r="O280" s="183"/>
      <c r="P280" s="184">
        <f>P281+P297+P332+P352+P377+P396+P417+P426+P442+P457+P481+P487</f>
        <v>0</v>
      </c>
      <c r="Q280" s="183"/>
      <c r="R280" s="184">
        <f>R281+R297+R332+R352+R377+R396+R417+R426+R442+R457+R481+R487</f>
        <v>4.342586820000001</v>
      </c>
      <c r="S280" s="183"/>
      <c r="T280" s="185">
        <f>T281+T297+T332+T352+T377+T396+T417+T426+T442+T457+T481+T487</f>
        <v>0.20473255</v>
      </c>
      <c r="AR280" s="186" t="s">
        <v>85</v>
      </c>
      <c r="AT280" s="187" t="s">
        <v>74</v>
      </c>
      <c r="AU280" s="187" t="s">
        <v>75</v>
      </c>
      <c r="AY280" s="186" t="s">
        <v>154</v>
      </c>
      <c r="BK280" s="188">
        <f>BK281+BK297+BK332+BK352+BK377+BK396+BK417+BK426+BK442+BK457+BK481+BK487</f>
        <v>0</v>
      </c>
    </row>
    <row r="281" spans="2:63" s="10" customFormat="1" ht="19.9" customHeight="1">
      <c r="B281" s="175"/>
      <c r="C281" s="176"/>
      <c r="D281" s="177" t="s">
        <v>74</v>
      </c>
      <c r="E281" s="189" t="s">
        <v>531</v>
      </c>
      <c r="F281" s="189" t="s">
        <v>532</v>
      </c>
      <c r="G281" s="176"/>
      <c r="H281" s="176"/>
      <c r="I281" s="179"/>
      <c r="J281" s="190">
        <f>BK281</f>
        <v>0</v>
      </c>
      <c r="K281" s="176"/>
      <c r="L281" s="181"/>
      <c r="M281" s="182"/>
      <c r="N281" s="183"/>
      <c r="O281" s="183"/>
      <c r="P281" s="184">
        <f>SUM(P282:P296)</f>
        <v>0</v>
      </c>
      <c r="Q281" s="183"/>
      <c r="R281" s="184">
        <f>SUM(R282:R296)</f>
        <v>0.1845734</v>
      </c>
      <c r="S281" s="183"/>
      <c r="T281" s="185">
        <f>SUM(T282:T296)</f>
        <v>0</v>
      </c>
      <c r="AR281" s="186" t="s">
        <v>85</v>
      </c>
      <c r="AT281" s="187" t="s">
        <v>74</v>
      </c>
      <c r="AU281" s="187" t="s">
        <v>83</v>
      </c>
      <c r="AY281" s="186" t="s">
        <v>154</v>
      </c>
      <c r="BK281" s="188">
        <f>SUM(BK282:BK296)</f>
        <v>0</v>
      </c>
    </row>
    <row r="282" spans="2:65" s="1" customFormat="1" ht="25.5" customHeight="1">
      <c r="B282" s="40"/>
      <c r="C282" s="191" t="s">
        <v>533</v>
      </c>
      <c r="D282" s="191" t="s">
        <v>156</v>
      </c>
      <c r="E282" s="192" t="s">
        <v>534</v>
      </c>
      <c r="F282" s="193" t="s">
        <v>535</v>
      </c>
      <c r="G282" s="194" t="s">
        <v>237</v>
      </c>
      <c r="H282" s="195">
        <v>35.7</v>
      </c>
      <c r="I282" s="196"/>
      <c r="J282" s="197">
        <f>ROUND(I282*H282,2)</f>
        <v>0</v>
      </c>
      <c r="K282" s="193" t="s">
        <v>160</v>
      </c>
      <c r="L282" s="60"/>
      <c r="M282" s="198" t="s">
        <v>21</v>
      </c>
      <c r="N282" s="199" t="s">
        <v>46</v>
      </c>
      <c r="O282" s="41"/>
      <c r="P282" s="200">
        <f>O282*H282</f>
        <v>0</v>
      </c>
      <c r="Q282" s="200">
        <v>0</v>
      </c>
      <c r="R282" s="200">
        <f>Q282*H282</f>
        <v>0</v>
      </c>
      <c r="S282" s="200">
        <v>0</v>
      </c>
      <c r="T282" s="201">
        <f>S282*H282</f>
        <v>0</v>
      </c>
      <c r="AR282" s="23" t="s">
        <v>242</v>
      </c>
      <c r="AT282" s="23" t="s">
        <v>156</v>
      </c>
      <c r="AU282" s="23" t="s">
        <v>85</v>
      </c>
      <c r="AY282" s="23" t="s">
        <v>154</v>
      </c>
      <c r="BE282" s="202">
        <f>IF(N282="základní",J282,0)</f>
        <v>0</v>
      </c>
      <c r="BF282" s="202">
        <f>IF(N282="snížená",J282,0)</f>
        <v>0</v>
      </c>
      <c r="BG282" s="202">
        <f>IF(N282="zákl. přenesená",J282,0)</f>
        <v>0</v>
      </c>
      <c r="BH282" s="202">
        <f>IF(N282="sníž. přenesená",J282,0)</f>
        <v>0</v>
      </c>
      <c r="BI282" s="202">
        <f>IF(N282="nulová",J282,0)</f>
        <v>0</v>
      </c>
      <c r="BJ282" s="23" t="s">
        <v>83</v>
      </c>
      <c r="BK282" s="202">
        <f>ROUND(I282*H282,2)</f>
        <v>0</v>
      </c>
      <c r="BL282" s="23" t="s">
        <v>242</v>
      </c>
      <c r="BM282" s="23" t="s">
        <v>536</v>
      </c>
    </row>
    <row r="283" spans="2:47" s="1" customFormat="1" ht="40.5">
      <c r="B283" s="40"/>
      <c r="C283" s="62"/>
      <c r="D283" s="203" t="s">
        <v>163</v>
      </c>
      <c r="E283" s="62"/>
      <c r="F283" s="204" t="s">
        <v>537</v>
      </c>
      <c r="G283" s="62"/>
      <c r="H283" s="62"/>
      <c r="I283" s="162"/>
      <c r="J283" s="62"/>
      <c r="K283" s="62"/>
      <c r="L283" s="60"/>
      <c r="M283" s="205"/>
      <c r="N283" s="41"/>
      <c r="O283" s="41"/>
      <c r="P283" s="41"/>
      <c r="Q283" s="41"/>
      <c r="R283" s="41"/>
      <c r="S283" s="41"/>
      <c r="T283" s="77"/>
      <c r="AT283" s="23" t="s">
        <v>163</v>
      </c>
      <c r="AU283" s="23" t="s">
        <v>85</v>
      </c>
    </row>
    <row r="284" spans="2:47" s="1" customFormat="1" ht="27">
      <c r="B284" s="40"/>
      <c r="C284" s="62"/>
      <c r="D284" s="203" t="s">
        <v>538</v>
      </c>
      <c r="E284" s="62"/>
      <c r="F284" s="204" t="s">
        <v>539</v>
      </c>
      <c r="G284" s="62"/>
      <c r="H284" s="62"/>
      <c r="I284" s="162"/>
      <c r="J284" s="62"/>
      <c r="K284" s="62"/>
      <c r="L284" s="60"/>
      <c r="M284" s="205"/>
      <c r="N284" s="41"/>
      <c r="O284" s="41"/>
      <c r="P284" s="41"/>
      <c r="Q284" s="41"/>
      <c r="R284" s="41"/>
      <c r="S284" s="41"/>
      <c r="T284" s="77"/>
      <c r="AT284" s="23" t="s">
        <v>538</v>
      </c>
      <c r="AU284" s="23" t="s">
        <v>85</v>
      </c>
    </row>
    <row r="285" spans="2:51" s="11" customFormat="1" ht="13.5">
      <c r="B285" s="206"/>
      <c r="C285" s="207"/>
      <c r="D285" s="203" t="s">
        <v>165</v>
      </c>
      <c r="E285" s="208" t="s">
        <v>21</v>
      </c>
      <c r="F285" s="209" t="s">
        <v>540</v>
      </c>
      <c r="G285" s="207"/>
      <c r="H285" s="210">
        <v>11.7</v>
      </c>
      <c r="I285" s="211"/>
      <c r="J285" s="207"/>
      <c r="K285" s="207"/>
      <c r="L285" s="212"/>
      <c r="M285" s="213"/>
      <c r="N285" s="214"/>
      <c r="O285" s="214"/>
      <c r="P285" s="214"/>
      <c r="Q285" s="214"/>
      <c r="R285" s="214"/>
      <c r="S285" s="214"/>
      <c r="T285" s="215"/>
      <c r="AT285" s="216" t="s">
        <v>165</v>
      </c>
      <c r="AU285" s="216" t="s">
        <v>85</v>
      </c>
      <c r="AV285" s="11" t="s">
        <v>85</v>
      </c>
      <c r="AW285" s="11" t="s">
        <v>38</v>
      </c>
      <c r="AX285" s="11" t="s">
        <v>75</v>
      </c>
      <c r="AY285" s="216" t="s">
        <v>154</v>
      </c>
    </row>
    <row r="286" spans="2:51" s="11" customFormat="1" ht="13.5">
      <c r="B286" s="206"/>
      <c r="C286" s="207"/>
      <c r="D286" s="203" t="s">
        <v>165</v>
      </c>
      <c r="E286" s="208" t="s">
        <v>21</v>
      </c>
      <c r="F286" s="209" t="s">
        <v>541</v>
      </c>
      <c r="G286" s="207"/>
      <c r="H286" s="210">
        <v>24</v>
      </c>
      <c r="I286" s="211"/>
      <c r="J286" s="207"/>
      <c r="K286" s="207"/>
      <c r="L286" s="212"/>
      <c r="M286" s="213"/>
      <c r="N286" s="214"/>
      <c r="O286" s="214"/>
      <c r="P286" s="214"/>
      <c r="Q286" s="214"/>
      <c r="R286" s="214"/>
      <c r="S286" s="214"/>
      <c r="T286" s="215"/>
      <c r="AT286" s="216" t="s">
        <v>165</v>
      </c>
      <c r="AU286" s="216" t="s">
        <v>85</v>
      </c>
      <c r="AV286" s="11" t="s">
        <v>85</v>
      </c>
      <c r="AW286" s="11" t="s">
        <v>38</v>
      </c>
      <c r="AX286" s="11" t="s">
        <v>75</v>
      </c>
      <c r="AY286" s="216" t="s">
        <v>154</v>
      </c>
    </row>
    <row r="287" spans="2:51" s="12" customFormat="1" ht="13.5">
      <c r="B287" s="227"/>
      <c r="C287" s="228"/>
      <c r="D287" s="203" t="s">
        <v>165</v>
      </c>
      <c r="E287" s="229" t="s">
        <v>21</v>
      </c>
      <c r="F287" s="230" t="s">
        <v>241</v>
      </c>
      <c r="G287" s="228"/>
      <c r="H287" s="231">
        <v>35.7</v>
      </c>
      <c r="I287" s="232"/>
      <c r="J287" s="228"/>
      <c r="K287" s="228"/>
      <c r="L287" s="233"/>
      <c r="M287" s="234"/>
      <c r="N287" s="235"/>
      <c r="O287" s="235"/>
      <c r="P287" s="235"/>
      <c r="Q287" s="235"/>
      <c r="R287" s="235"/>
      <c r="S287" s="235"/>
      <c r="T287" s="236"/>
      <c r="AT287" s="237" t="s">
        <v>165</v>
      </c>
      <c r="AU287" s="237" t="s">
        <v>85</v>
      </c>
      <c r="AV287" s="12" t="s">
        <v>161</v>
      </c>
      <c r="AW287" s="12" t="s">
        <v>38</v>
      </c>
      <c r="AX287" s="12" t="s">
        <v>83</v>
      </c>
      <c r="AY287" s="237" t="s">
        <v>154</v>
      </c>
    </row>
    <row r="288" spans="2:65" s="1" customFormat="1" ht="16.5" customHeight="1">
      <c r="B288" s="40"/>
      <c r="C288" s="217" t="s">
        <v>542</v>
      </c>
      <c r="D288" s="217" t="s">
        <v>189</v>
      </c>
      <c r="E288" s="218" t="s">
        <v>543</v>
      </c>
      <c r="F288" s="219" t="s">
        <v>544</v>
      </c>
      <c r="G288" s="220" t="s">
        <v>192</v>
      </c>
      <c r="H288" s="221">
        <v>0.011</v>
      </c>
      <c r="I288" s="222"/>
      <c r="J288" s="223">
        <f>ROUND(I288*H288,2)</f>
        <v>0</v>
      </c>
      <c r="K288" s="219" t="s">
        <v>160</v>
      </c>
      <c r="L288" s="224"/>
      <c r="M288" s="225" t="s">
        <v>21</v>
      </c>
      <c r="N288" s="226" t="s">
        <v>46</v>
      </c>
      <c r="O288" s="41"/>
      <c r="P288" s="200">
        <f>O288*H288</f>
        <v>0</v>
      </c>
      <c r="Q288" s="200">
        <v>1</v>
      </c>
      <c r="R288" s="200">
        <f>Q288*H288</f>
        <v>0.011</v>
      </c>
      <c r="S288" s="200">
        <v>0</v>
      </c>
      <c r="T288" s="201">
        <f>S288*H288</f>
        <v>0</v>
      </c>
      <c r="AR288" s="23" t="s">
        <v>331</v>
      </c>
      <c r="AT288" s="23" t="s">
        <v>189</v>
      </c>
      <c r="AU288" s="23" t="s">
        <v>85</v>
      </c>
      <c r="AY288" s="23" t="s">
        <v>154</v>
      </c>
      <c r="BE288" s="202">
        <f>IF(N288="základní",J288,0)</f>
        <v>0</v>
      </c>
      <c r="BF288" s="202">
        <f>IF(N288="snížená",J288,0)</f>
        <v>0</v>
      </c>
      <c r="BG288" s="202">
        <f>IF(N288="zákl. přenesená",J288,0)</f>
        <v>0</v>
      </c>
      <c r="BH288" s="202">
        <f>IF(N288="sníž. přenesená",J288,0)</f>
        <v>0</v>
      </c>
      <c r="BI288" s="202">
        <f>IF(N288="nulová",J288,0)</f>
        <v>0</v>
      </c>
      <c r="BJ288" s="23" t="s">
        <v>83</v>
      </c>
      <c r="BK288" s="202">
        <f>ROUND(I288*H288,2)</f>
        <v>0</v>
      </c>
      <c r="BL288" s="23" t="s">
        <v>242</v>
      </c>
      <c r="BM288" s="23" t="s">
        <v>545</v>
      </c>
    </row>
    <row r="289" spans="2:51" s="11" customFormat="1" ht="13.5">
      <c r="B289" s="206"/>
      <c r="C289" s="207"/>
      <c r="D289" s="203" t="s">
        <v>165</v>
      </c>
      <c r="E289" s="207"/>
      <c r="F289" s="209" t="s">
        <v>546</v>
      </c>
      <c r="G289" s="207"/>
      <c r="H289" s="210">
        <v>0.011</v>
      </c>
      <c r="I289" s="211"/>
      <c r="J289" s="207"/>
      <c r="K289" s="207"/>
      <c r="L289" s="212"/>
      <c r="M289" s="213"/>
      <c r="N289" s="214"/>
      <c r="O289" s="214"/>
      <c r="P289" s="214"/>
      <c r="Q289" s="214"/>
      <c r="R289" s="214"/>
      <c r="S289" s="214"/>
      <c r="T289" s="215"/>
      <c r="AT289" s="216" t="s">
        <v>165</v>
      </c>
      <c r="AU289" s="216" t="s">
        <v>85</v>
      </c>
      <c r="AV289" s="11" t="s">
        <v>85</v>
      </c>
      <c r="AW289" s="11" t="s">
        <v>6</v>
      </c>
      <c r="AX289" s="11" t="s">
        <v>83</v>
      </c>
      <c r="AY289" s="216" t="s">
        <v>154</v>
      </c>
    </row>
    <row r="290" spans="2:65" s="1" customFormat="1" ht="25.5" customHeight="1">
      <c r="B290" s="40"/>
      <c r="C290" s="191" t="s">
        <v>547</v>
      </c>
      <c r="D290" s="191" t="s">
        <v>156</v>
      </c>
      <c r="E290" s="192" t="s">
        <v>548</v>
      </c>
      <c r="F290" s="193" t="s">
        <v>549</v>
      </c>
      <c r="G290" s="194" t="s">
        <v>237</v>
      </c>
      <c r="H290" s="195">
        <v>35.7</v>
      </c>
      <c r="I290" s="196"/>
      <c r="J290" s="197">
        <f>ROUND(I290*H290,2)</f>
        <v>0</v>
      </c>
      <c r="K290" s="193" t="s">
        <v>160</v>
      </c>
      <c r="L290" s="60"/>
      <c r="M290" s="198" t="s">
        <v>21</v>
      </c>
      <c r="N290" s="199" t="s">
        <v>46</v>
      </c>
      <c r="O290" s="41"/>
      <c r="P290" s="200">
        <f>O290*H290</f>
        <v>0</v>
      </c>
      <c r="Q290" s="200">
        <v>0.0004</v>
      </c>
      <c r="R290" s="200">
        <f>Q290*H290</f>
        <v>0.014280000000000001</v>
      </c>
      <c r="S290" s="200">
        <v>0</v>
      </c>
      <c r="T290" s="201">
        <f>S290*H290</f>
        <v>0</v>
      </c>
      <c r="AR290" s="23" t="s">
        <v>242</v>
      </c>
      <c r="AT290" s="23" t="s">
        <v>156</v>
      </c>
      <c r="AU290" s="23" t="s">
        <v>85</v>
      </c>
      <c r="AY290" s="23" t="s">
        <v>154</v>
      </c>
      <c r="BE290" s="202">
        <f>IF(N290="základní",J290,0)</f>
        <v>0</v>
      </c>
      <c r="BF290" s="202">
        <f>IF(N290="snížená",J290,0)</f>
        <v>0</v>
      </c>
      <c r="BG290" s="202">
        <f>IF(N290="zákl. přenesená",J290,0)</f>
        <v>0</v>
      </c>
      <c r="BH290" s="202">
        <f>IF(N290="sníž. přenesená",J290,0)</f>
        <v>0</v>
      </c>
      <c r="BI290" s="202">
        <f>IF(N290="nulová",J290,0)</f>
        <v>0</v>
      </c>
      <c r="BJ290" s="23" t="s">
        <v>83</v>
      </c>
      <c r="BK290" s="202">
        <f>ROUND(I290*H290,2)</f>
        <v>0</v>
      </c>
      <c r="BL290" s="23" t="s">
        <v>242</v>
      </c>
      <c r="BM290" s="23" t="s">
        <v>550</v>
      </c>
    </row>
    <row r="291" spans="2:47" s="1" customFormat="1" ht="40.5">
      <c r="B291" s="40"/>
      <c r="C291" s="62"/>
      <c r="D291" s="203" t="s">
        <v>163</v>
      </c>
      <c r="E291" s="62"/>
      <c r="F291" s="204" t="s">
        <v>551</v>
      </c>
      <c r="G291" s="62"/>
      <c r="H291" s="62"/>
      <c r="I291" s="162"/>
      <c r="J291" s="62"/>
      <c r="K291" s="62"/>
      <c r="L291" s="60"/>
      <c r="M291" s="205"/>
      <c r="N291" s="41"/>
      <c r="O291" s="41"/>
      <c r="P291" s="41"/>
      <c r="Q291" s="41"/>
      <c r="R291" s="41"/>
      <c r="S291" s="41"/>
      <c r="T291" s="77"/>
      <c r="AT291" s="23" t="s">
        <v>163</v>
      </c>
      <c r="AU291" s="23" t="s">
        <v>85</v>
      </c>
    </row>
    <row r="292" spans="2:47" s="1" customFormat="1" ht="27">
      <c r="B292" s="40"/>
      <c r="C292" s="62"/>
      <c r="D292" s="203" t="s">
        <v>538</v>
      </c>
      <c r="E292" s="62"/>
      <c r="F292" s="204" t="s">
        <v>539</v>
      </c>
      <c r="G292" s="62"/>
      <c r="H292" s="62"/>
      <c r="I292" s="162"/>
      <c r="J292" s="62"/>
      <c r="K292" s="62"/>
      <c r="L292" s="60"/>
      <c r="M292" s="205"/>
      <c r="N292" s="41"/>
      <c r="O292" s="41"/>
      <c r="P292" s="41"/>
      <c r="Q292" s="41"/>
      <c r="R292" s="41"/>
      <c r="S292" s="41"/>
      <c r="T292" s="77"/>
      <c r="AT292" s="23" t="s">
        <v>538</v>
      </c>
      <c r="AU292" s="23" t="s">
        <v>85</v>
      </c>
    </row>
    <row r="293" spans="2:65" s="1" customFormat="1" ht="16.5" customHeight="1">
      <c r="B293" s="40"/>
      <c r="C293" s="217" t="s">
        <v>552</v>
      </c>
      <c r="D293" s="217" t="s">
        <v>189</v>
      </c>
      <c r="E293" s="218" t="s">
        <v>553</v>
      </c>
      <c r="F293" s="219" t="s">
        <v>554</v>
      </c>
      <c r="G293" s="220" t="s">
        <v>237</v>
      </c>
      <c r="H293" s="221">
        <v>41.055</v>
      </c>
      <c r="I293" s="222"/>
      <c r="J293" s="223">
        <f>ROUND(I293*H293,2)</f>
        <v>0</v>
      </c>
      <c r="K293" s="219" t="s">
        <v>160</v>
      </c>
      <c r="L293" s="224"/>
      <c r="M293" s="225" t="s">
        <v>21</v>
      </c>
      <c r="N293" s="226" t="s">
        <v>46</v>
      </c>
      <c r="O293" s="41"/>
      <c r="P293" s="200">
        <f>O293*H293</f>
        <v>0</v>
      </c>
      <c r="Q293" s="200">
        <v>0.00388</v>
      </c>
      <c r="R293" s="200">
        <f>Q293*H293</f>
        <v>0.1592934</v>
      </c>
      <c r="S293" s="200">
        <v>0</v>
      </c>
      <c r="T293" s="201">
        <f>S293*H293</f>
        <v>0</v>
      </c>
      <c r="AR293" s="23" t="s">
        <v>331</v>
      </c>
      <c r="AT293" s="23" t="s">
        <v>189</v>
      </c>
      <c r="AU293" s="23" t="s">
        <v>85</v>
      </c>
      <c r="AY293" s="23" t="s">
        <v>154</v>
      </c>
      <c r="BE293" s="202">
        <f>IF(N293="základní",J293,0)</f>
        <v>0</v>
      </c>
      <c r="BF293" s="202">
        <f>IF(N293="snížená",J293,0)</f>
        <v>0</v>
      </c>
      <c r="BG293" s="202">
        <f>IF(N293="zákl. přenesená",J293,0)</f>
        <v>0</v>
      </c>
      <c r="BH293" s="202">
        <f>IF(N293="sníž. přenesená",J293,0)</f>
        <v>0</v>
      </c>
      <c r="BI293" s="202">
        <f>IF(N293="nulová",J293,0)</f>
        <v>0</v>
      </c>
      <c r="BJ293" s="23" t="s">
        <v>83</v>
      </c>
      <c r="BK293" s="202">
        <f>ROUND(I293*H293,2)</f>
        <v>0</v>
      </c>
      <c r="BL293" s="23" t="s">
        <v>242</v>
      </c>
      <c r="BM293" s="23" t="s">
        <v>555</v>
      </c>
    </row>
    <row r="294" spans="2:51" s="11" customFormat="1" ht="13.5">
      <c r="B294" s="206"/>
      <c r="C294" s="207"/>
      <c r="D294" s="203" t="s">
        <v>165</v>
      </c>
      <c r="E294" s="207"/>
      <c r="F294" s="209" t="s">
        <v>556</v>
      </c>
      <c r="G294" s="207"/>
      <c r="H294" s="210">
        <v>41.055</v>
      </c>
      <c r="I294" s="211"/>
      <c r="J294" s="207"/>
      <c r="K294" s="207"/>
      <c r="L294" s="212"/>
      <c r="M294" s="213"/>
      <c r="N294" s="214"/>
      <c r="O294" s="214"/>
      <c r="P294" s="214"/>
      <c r="Q294" s="214"/>
      <c r="R294" s="214"/>
      <c r="S294" s="214"/>
      <c r="T294" s="215"/>
      <c r="AT294" s="216" t="s">
        <v>165</v>
      </c>
      <c r="AU294" s="216" t="s">
        <v>85</v>
      </c>
      <c r="AV294" s="11" t="s">
        <v>85</v>
      </c>
      <c r="AW294" s="11" t="s">
        <v>6</v>
      </c>
      <c r="AX294" s="11" t="s">
        <v>83</v>
      </c>
      <c r="AY294" s="216" t="s">
        <v>154</v>
      </c>
    </row>
    <row r="295" spans="2:65" s="1" customFormat="1" ht="38.25" customHeight="1">
      <c r="B295" s="40"/>
      <c r="C295" s="191" t="s">
        <v>557</v>
      </c>
      <c r="D295" s="191" t="s">
        <v>156</v>
      </c>
      <c r="E295" s="192" t="s">
        <v>558</v>
      </c>
      <c r="F295" s="193" t="s">
        <v>559</v>
      </c>
      <c r="G295" s="194" t="s">
        <v>192</v>
      </c>
      <c r="H295" s="195">
        <v>0.185</v>
      </c>
      <c r="I295" s="196"/>
      <c r="J295" s="197">
        <f>ROUND(I295*H295,2)</f>
        <v>0</v>
      </c>
      <c r="K295" s="193" t="s">
        <v>160</v>
      </c>
      <c r="L295" s="60"/>
      <c r="M295" s="198" t="s">
        <v>21</v>
      </c>
      <c r="N295" s="199" t="s">
        <v>46</v>
      </c>
      <c r="O295" s="41"/>
      <c r="P295" s="200">
        <f>O295*H295</f>
        <v>0</v>
      </c>
      <c r="Q295" s="200">
        <v>0</v>
      </c>
      <c r="R295" s="200">
        <f>Q295*H295</f>
        <v>0</v>
      </c>
      <c r="S295" s="200">
        <v>0</v>
      </c>
      <c r="T295" s="201">
        <f>S295*H295</f>
        <v>0</v>
      </c>
      <c r="AR295" s="23" t="s">
        <v>242</v>
      </c>
      <c r="AT295" s="23" t="s">
        <v>156</v>
      </c>
      <c r="AU295" s="23" t="s">
        <v>85</v>
      </c>
      <c r="AY295" s="23" t="s">
        <v>154</v>
      </c>
      <c r="BE295" s="202">
        <f>IF(N295="základní",J295,0)</f>
        <v>0</v>
      </c>
      <c r="BF295" s="202">
        <f>IF(N295="snížená",J295,0)</f>
        <v>0</v>
      </c>
      <c r="BG295" s="202">
        <f>IF(N295="zákl. přenesená",J295,0)</f>
        <v>0</v>
      </c>
      <c r="BH295" s="202">
        <f>IF(N295="sníž. přenesená",J295,0)</f>
        <v>0</v>
      </c>
      <c r="BI295" s="202">
        <f>IF(N295="nulová",J295,0)</f>
        <v>0</v>
      </c>
      <c r="BJ295" s="23" t="s">
        <v>83</v>
      </c>
      <c r="BK295" s="202">
        <f>ROUND(I295*H295,2)</f>
        <v>0</v>
      </c>
      <c r="BL295" s="23" t="s">
        <v>242</v>
      </c>
      <c r="BM295" s="23" t="s">
        <v>560</v>
      </c>
    </row>
    <row r="296" spans="2:47" s="1" customFormat="1" ht="121.5">
      <c r="B296" s="40"/>
      <c r="C296" s="62"/>
      <c r="D296" s="203" t="s">
        <v>163</v>
      </c>
      <c r="E296" s="62"/>
      <c r="F296" s="204" t="s">
        <v>561</v>
      </c>
      <c r="G296" s="62"/>
      <c r="H296" s="62"/>
      <c r="I296" s="162"/>
      <c r="J296" s="62"/>
      <c r="K296" s="62"/>
      <c r="L296" s="60"/>
      <c r="M296" s="205"/>
      <c r="N296" s="41"/>
      <c r="O296" s="41"/>
      <c r="P296" s="41"/>
      <c r="Q296" s="41"/>
      <c r="R296" s="41"/>
      <c r="S296" s="41"/>
      <c r="T296" s="77"/>
      <c r="AT296" s="23" t="s">
        <v>163</v>
      </c>
      <c r="AU296" s="23" t="s">
        <v>85</v>
      </c>
    </row>
    <row r="297" spans="2:63" s="10" customFormat="1" ht="29.85" customHeight="1">
      <c r="B297" s="175"/>
      <c r="C297" s="176"/>
      <c r="D297" s="177" t="s">
        <v>74</v>
      </c>
      <c r="E297" s="189" t="s">
        <v>562</v>
      </c>
      <c r="F297" s="189" t="s">
        <v>563</v>
      </c>
      <c r="G297" s="176"/>
      <c r="H297" s="176"/>
      <c r="I297" s="179"/>
      <c r="J297" s="190">
        <f>BK297</f>
        <v>0</v>
      </c>
      <c r="K297" s="176"/>
      <c r="L297" s="181"/>
      <c r="M297" s="182"/>
      <c r="N297" s="183"/>
      <c r="O297" s="183"/>
      <c r="P297" s="184">
        <f>SUM(P298:P331)</f>
        <v>0</v>
      </c>
      <c r="Q297" s="183"/>
      <c r="R297" s="184">
        <f>SUM(R298:R331)</f>
        <v>0.12009000000000002</v>
      </c>
      <c r="S297" s="183"/>
      <c r="T297" s="185">
        <f>SUM(T298:T331)</f>
        <v>0</v>
      </c>
      <c r="AR297" s="186" t="s">
        <v>85</v>
      </c>
      <c r="AT297" s="187" t="s">
        <v>74</v>
      </c>
      <c r="AU297" s="187" t="s">
        <v>83</v>
      </c>
      <c r="AY297" s="186" t="s">
        <v>154</v>
      </c>
      <c r="BK297" s="188">
        <f>SUM(BK298:BK331)</f>
        <v>0</v>
      </c>
    </row>
    <row r="298" spans="2:65" s="1" customFormat="1" ht="16.5" customHeight="1">
      <c r="B298" s="40"/>
      <c r="C298" s="191" t="s">
        <v>564</v>
      </c>
      <c r="D298" s="191" t="s">
        <v>156</v>
      </c>
      <c r="E298" s="192" t="s">
        <v>565</v>
      </c>
      <c r="F298" s="193" t="s">
        <v>566</v>
      </c>
      <c r="G298" s="194" t="s">
        <v>366</v>
      </c>
      <c r="H298" s="195">
        <v>1</v>
      </c>
      <c r="I298" s="196"/>
      <c r="J298" s="197">
        <f>ROUND(I298*H298,2)</f>
        <v>0</v>
      </c>
      <c r="K298" s="193" t="s">
        <v>567</v>
      </c>
      <c r="L298" s="60"/>
      <c r="M298" s="198" t="s">
        <v>21</v>
      </c>
      <c r="N298" s="199" t="s">
        <v>46</v>
      </c>
      <c r="O298" s="41"/>
      <c r="P298" s="200">
        <f>O298*H298</f>
        <v>0</v>
      </c>
      <c r="Q298" s="200">
        <v>0</v>
      </c>
      <c r="R298" s="200">
        <f>Q298*H298</f>
        <v>0</v>
      </c>
      <c r="S298" s="200">
        <v>0</v>
      </c>
      <c r="T298" s="201">
        <f>S298*H298</f>
        <v>0</v>
      </c>
      <c r="AR298" s="23" t="s">
        <v>242</v>
      </c>
      <c r="AT298" s="23" t="s">
        <v>156</v>
      </c>
      <c r="AU298" s="23" t="s">
        <v>85</v>
      </c>
      <c r="AY298" s="23" t="s">
        <v>154</v>
      </c>
      <c r="BE298" s="202">
        <f>IF(N298="základní",J298,0)</f>
        <v>0</v>
      </c>
      <c r="BF298" s="202">
        <f>IF(N298="snížená",J298,0)</f>
        <v>0</v>
      </c>
      <c r="BG298" s="202">
        <f>IF(N298="zákl. přenesená",J298,0)</f>
        <v>0</v>
      </c>
      <c r="BH298" s="202">
        <f>IF(N298="sníž. přenesená",J298,0)</f>
        <v>0</v>
      </c>
      <c r="BI298" s="202">
        <f>IF(N298="nulová",J298,0)</f>
        <v>0</v>
      </c>
      <c r="BJ298" s="23" t="s">
        <v>83</v>
      </c>
      <c r="BK298" s="202">
        <f>ROUND(I298*H298,2)</f>
        <v>0</v>
      </c>
      <c r="BL298" s="23" t="s">
        <v>242</v>
      </c>
      <c r="BM298" s="23" t="s">
        <v>568</v>
      </c>
    </row>
    <row r="299" spans="2:65" s="1" customFormat="1" ht="16.5" customHeight="1">
      <c r="B299" s="40"/>
      <c r="C299" s="191" t="s">
        <v>569</v>
      </c>
      <c r="D299" s="191" t="s">
        <v>156</v>
      </c>
      <c r="E299" s="192" t="s">
        <v>570</v>
      </c>
      <c r="F299" s="193" t="s">
        <v>571</v>
      </c>
      <c r="G299" s="194" t="s">
        <v>245</v>
      </c>
      <c r="H299" s="195">
        <v>4</v>
      </c>
      <c r="I299" s="196"/>
      <c r="J299" s="197">
        <f>ROUND(I299*H299,2)</f>
        <v>0</v>
      </c>
      <c r="K299" s="193" t="s">
        <v>160</v>
      </c>
      <c r="L299" s="60"/>
      <c r="M299" s="198" t="s">
        <v>21</v>
      </c>
      <c r="N299" s="199" t="s">
        <v>46</v>
      </c>
      <c r="O299" s="41"/>
      <c r="P299" s="200">
        <f>O299*H299</f>
        <v>0</v>
      </c>
      <c r="Q299" s="200">
        <v>0.00125</v>
      </c>
      <c r="R299" s="200">
        <f>Q299*H299</f>
        <v>0.005</v>
      </c>
      <c r="S299" s="200">
        <v>0</v>
      </c>
      <c r="T299" s="201">
        <f>S299*H299</f>
        <v>0</v>
      </c>
      <c r="AR299" s="23" t="s">
        <v>242</v>
      </c>
      <c r="AT299" s="23" t="s">
        <v>156</v>
      </c>
      <c r="AU299" s="23" t="s">
        <v>85</v>
      </c>
      <c r="AY299" s="23" t="s">
        <v>154</v>
      </c>
      <c r="BE299" s="202">
        <f>IF(N299="základní",J299,0)</f>
        <v>0</v>
      </c>
      <c r="BF299" s="202">
        <f>IF(N299="snížená",J299,0)</f>
        <v>0</v>
      </c>
      <c r="BG299" s="202">
        <f>IF(N299="zákl. přenesená",J299,0)</f>
        <v>0</v>
      </c>
      <c r="BH299" s="202">
        <f>IF(N299="sníž. přenesená",J299,0)</f>
        <v>0</v>
      </c>
      <c r="BI299" s="202">
        <f>IF(N299="nulová",J299,0)</f>
        <v>0</v>
      </c>
      <c r="BJ299" s="23" t="s">
        <v>83</v>
      </c>
      <c r="BK299" s="202">
        <f>ROUND(I299*H299,2)</f>
        <v>0</v>
      </c>
      <c r="BL299" s="23" t="s">
        <v>242</v>
      </c>
      <c r="BM299" s="23" t="s">
        <v>572</v>
      </c>
    </row>
    <row r="300" spans="2:47" s="1" customFormat="1" ht="67.5">
      <c r="B300" s="40"/>
      <c r="C300" s="62"/>
      <c r="D300" s="203" t="s">
        <v>163</v>
      </c>
      <c r="E300" s="62"/>
      <c r="F300" s="204" t="s">
        <v>573</v>
      </c>
      <c r="G300" s="62"/>
      <c r="H300" s="62"/>
      <c r="I300" s="162"/>
      <c r="J300" s="62"/>
      <c r="K300" s="62"/>
      <c r="L300" s="60"/>
      <c r="M300" s="205"/>
      <c r="N300" s="41"/>
      <c r="O300" s="41"/>
      <c r="P300" s="41"/>
      <c r="Q300" s="41"/>
      <c r="R300" s="41"/>
      <c r="S300" s="41"/>
      <c r="T300" s="77"/>
      <c r="AT300" s="23" t="s">
        <v>163</v>
      </c>
      <c r="AU300" s="23" t="s">
        <v>85</v>
      </c>
    </row>
    <row r="301" spans="2:65" s="1" customFormat="1" ht="16.5" customHeight="1">
      <c r="B301" s="40"/>
      <c r="C301" s="191" t="s">
        <v>574</v>
      </c>
      <c r="D301" s="191" t="s">
        <v>156</v>
      </c>
      <c r="E301" s="192" t="s">
        <v>575</v>
      </c>
      <c r="F301" s="193" t="s">
        <v>576</v>
      </c>
      <c r="G301" s="194" t="s">
        <v>245</v>
      </c>
      <c r="H301" s="195">
        <v>16</v>
      </c>
      <c r="I301" s="196"/>
      <c r="J301" s="197">
        <f>ROUND(I301*H301,2)</f>
        <v>0</v>
      </c>
      <c r="K301" s="193" t="s">
        <v>160</v>
      </c>
      <c r="L301" s="60"/>
      <c r="M301" s="198" t="s">
        <v>21</v>
      </c>
      <c r="N301" s="199" t="s">
        <v>46</v>
      </c>
      <c r="O301" s="41"/>
      <c r="P301" s="200">
        <f>O301*H301</f>
        <v>0</v>
      </c>
      <c r="Q301" s="200">
        <v>0.00176</v>
      </c>
      <c r="R301" s="200">
        <f>Q301*H301</f>
        <v>0.02816</v>
      </c>
      <c r="S301" s="200">
        <v>0</v>
      </c>
      <c r="T301" s="201">
        <f>S301*H301</f>
        <v>0</v>
      </c>
      <c r="AR301" s="23" t="s">
        <v>242</v>
      </c>
      <c r="AT301" s="23" t="s">
        <v>156</v>
      </c>
      <c r="AU301" s="23" t="s">
        <v>85</v>
      </c>
      <c r="AY301" s="23" t="s">
        <v>154</v>
      </c>
      <c r="BE301" s="202">
        <f>IF(N301="základní",J301,0)</f>
        <v>0</v>
      </c>
      <c r="BF301" s="202">
        <f>IF(N301="snížená",J301,0)</f>
        <v>0</v>
      </c>
      <c r="BG301" s="202">
        <f>IF(N301="zákl. přenesená",J301,0)</f>
        <v>0</v>
      </c>
      <c r="BH301" s="202">
        <f>IF(N301="sníž. přenesená",J301,0)</f>
        <v>0</v>
      </c>
      <c r="BI301" s="202">
        <f>IF(N301="nulová",J301,0)</f>
        <v>0</v>
      </c>
      <c r="BJ301" s="23" t="s">
        <v>83</v>
      </c>
      <c r="BK301" s="202">
        <f>ROUND(I301*H301,2)</f>
        <v>0</v>
      </c>
      <c r="BL301" s="23" t="s">
        <v>242</v>
      </c>
      <c r="BM301" s="23" t="s">
        <v>577</v>
      </c>
    </row>
    <row r="302" spans="2:47" s="1" customFormat="1" ht="67.5">
      <c r="B302" s="40"/>
      <c r="C302" s="62"/>
      <c r="D302" s="203" t="s">
        <v>163</v>
      </c>
      <c r="E302" s="62"/>
      <c r="F302" s="204" t="s">
        <v>573</v>
      </c>
      <c r="G302" s="62"/>
      <c r="H302" s="62"/>
      <c r="I302" s="162"/>
      <c r="J302" s="62"/>
      <c r="K302" s="62"/>
      <c r="L302" s="60"/>
      <c r="M302" s="205"/>
      <c r="N302" s="41"/>
      <c r="O302" s="41"/>
      <c r="P302" s="41"/>
      <c r="Q302" s="41"/>
      <c r="R302" s="41"/>
      <c r="S302" s="41"/>
      <c r="T302" s="77"/>
      <c r="AT302" s="23" t="s">
        <v>163</v>
      </c>
      <c r="AU302" s="23" t="s">
        <v>85</v>
      </c>
    </row>
    <row r="303" spans="2:65" s="1" customFormat="1" ht="16.5" customHeight="1">
      <c r="B303" s="40"/>
      <c r="C303" s="191" t="s">
        <v>578</v>
      </c>
      <c r="D303" s="191" t="s">
        <v>156</v>
      </c>
      <c r="E303" s="192" t="s">
        <v>579</v>
      </c>
      <c r="F303" s="193" t="s">
        <v>580</v>
      </c>
      <c r="G303" s="194" t="s">
        <v>245</v>
      </c>
      <c r="H303" s="195">
        <v>10</v>
      </c>
      <c r="I303" s="196"/>
      <c r="J303" s="197">
        <f>ROUND(I303*H303,2)</f>
        <v>0</v>
      </c>
      <c r="K303" s="193" t="s">
        <v>160</v>
      </c>
      <c r="L303" s="60"/>
      <c r="M303" s="198" t="s">
        <v>21</v>
      </c>
      <c r="N303" s="199" t="s">
        <v>46</v>
      </c>
      <c r="O303" s="41"/>
      <c r="P303" s="200">
        <f>O303*H303</f>
        <v>0</v>
      </c>
      <c r="Q303" s="200">
        <v>0.00277</v>
      </c>
      <c r="R303" s="200">
        <f>Q303*H303</f>
        <v>0.0277</v>
      </c>
      <c r="S303" s="200">
        <v>0</v>
      </c>
      <c r="T303" s="201">
        <f>S303*H303</f>
        <v>0</v>
      </c>
      <c r="AR303" s="23" t="s">
        <v>242</v>
      </c>
      <c r="AT303" s="23" t="s">
        <v>156</v>
      </c>
      <c r="AU303" s="23" t="s">
        <v>85</v>
      </c>
      <c r="AY303" s="23" t="s">
        <v>154</v>
      </c>
      <c r="BE303" s="202">
        <f>IF(N303="základní",J303,0)</f>
        <v>0</v>
      </c>
      <c r="BF303" s="202">
        <f>IF(N303="snížená",J303,0)</f>
        <v>0</v>
      </c>
      <c r="BG303" s="202">
        <f>IF(N303="zákl. přenesená",J303,0)</f>
        <v>0</v>
      </c>
      <c r="BH303" s="202">
        <f>IF(N303="sníž. přenesená",J303,0)</f>
        <v>0</v>
      </c>
      <c r="BI303" s="202">
        <f>IF(N303="nulová",J303,0)</f>
        <v>0</v>
      </c>
      <c r="BJ303" s="23" t="s">
        <v>83</v>
      </c>
      <c r="BK303" s="202">
        <f>ROUND(I303*H303,2)</f>
        <v>0</v>
      </c>
      <c r="BL303" s="23" t="s">
        <v>242</v>
      </c>
      <c r="BM303" s="23" t="s">
        <v>581</v>
      </c>
    </row>
    <row r="304" spans="2:47" s="1" customFormat="1" ht="67.5">
      <c r="B304" s="40"/>
      <c r="C304" s="62"/>
      <c r="D304" s="203" t="s">
        <v>163</v>
      </c>
      <c r="E304" s="62"/>
      <c r="F304" s="204" t="s">
        <v>573</v>
      </c>
      <c r="G304" s="62"/>
      <c r="H304" s="62"/>
      <c r="I304" s="162"/>
      <c r="J304" s="62"/>
      <c r="K304" s="62"/>
      <c r="L304" s="60"/>
      <c r="M304" s="205"/>
      <c r="N304" s="41"/>
      <c r="O304" s="41"/>
      <c r="P304" s="41"/>
      <c r="Q304" s="41"/>
      <c r="R304" s="41"/>
      <c r="S304" s="41"/>
      <c r="T304" s="77"/>
      <c r="AT304" s="23" t="s">
        <v>163</v>
      </c>
      <c r="AU304" s="23" t="s">
        <v>85</v>
      </c>
    </row>
    <row r="305" spans="2:65" s="1" customFormat="1" ht="16.5" customHeight="1">
      <c r="B305" s="40"/>
      <c r="C305" s="191" t="s">
        <v>582</v>
      </c>
      <c r="D305" s="191" t="s">
        <v>156</v>
      </c>
      <c r="E305" s="192" t="s">
        <v>583</v>
      </c>
      <c r="F305" s="193" t="s">
        <v>584</v>
      </c>
      <c r="G305" s="194" t="s">
        <v>245</v>
      </c>
      <c r="H305" s="195">
        <v>2</v>
      </c>
      <c r="I305" s="196"/>
      <c r="J305" s="197">
        <f>ROUND(I305*H305,2)</f>
        <v>0</v>
      </c>
      <c r="K305" s="193" t="s">
        <v>160</v>
      </c>
      <c r="L305" s="60"/>
      <c r="M305" s="198" t="s">
        <v>21</v>
      </c>
      <c r="N305" s="199" t="s">
        <v>46</v>
      </c>
      <c r="O305" s="41"/>
      <c r="P305" s="200">
        <f>O305*H305</f>
        <v>0</v>
      </c>
      <c r="Q305" s="200">
        <v>0.0044</v>
      </c>
      <c r="R305" s="200">
        <f>Q305*H305</f>
        <v>0.0088</v>
      </c>
      <c r="S305" s="200">
        <v>0</v>
      </c>
      <c r="T305" s="201">
        <f>S305*H305</f>
        <v>0</v>
      </c>
      <c r="AR305" s="23" t="s">
        <v>242</v>
      </c>
      <c r="AT305" s="23" t="s">
        <v>156</v>
      </c>
      <c r="AU305" s="23" t="s">
        <v>85</v>
      </c>
      <c r="AY305" s="23" t="s">
        <v>154</v>
      </c>
      <c r="BE305" s="202">
        <f>IF(N305="základní",J305,0)</f>
        <v>0</v>
      </c>
      <c r="BF305" s="202">
        <f>IF(N305="snížená",J305,0)</f>
        <v>0</v>
      </c>
      <c r="BG305" s="202">
        <f>IF(N305="zákl. přenesená",J305,0)</f>
        <v>0</v>
      </c>
      <c r="BH305" s="202">
        <f>IF(N305="sníž. přenesená",J305,0)</f>
        <v>0</v>
      </c>
      <c r="BI305" s="202">
        <f>IF(N305="nulová",J305,0)</f>
        <v>0</v>
      </c>
      <c r="BJ305" s="23" t="s">
        <v>83</v>
      </c>
      <c r="BK305" s="202">
        <f>ROUND(I305*H305,2)</f>
        <v>0</v>
      </c>
      <c r="BL305" s="23" t="s">
        <v>242</v>
      </c>
      <c r="BM305" s="23" t="s">
        <v>585</v>
      </c>
    </row>
    <row r="306" spans="2:47" s="1" customFormat="1" ht="67.5">
      <c r="B306" s="40"/>
      <c r="C306" s="62"/>
      <c r="D306" s="203" t="s">
        <v>163</v>
      </c>
      <c r="E306" s="62"/>
      <c r="F306" s="204" t="s">
        <v>573</v>
      </c>
      <c r="G306" s="62"/>
      <c r="H306" s="62"/>
      <c r="I306" s="162"/>
      <c r="J306" s="62"/>
      <c r="K306" s="62"/>
      <c r="L306" s="60"/>
      <c r="M306" s="205"/>
      <c r="N306" s="41"/>
      <c r="O306" s="41"/>
      <c r="P306" s="41"/>
      <c r="Q306" s="41"/>
      <c r="R306" s="41"/>
      <c r="S306" s="41"/>
      <c r="T306" s="77"/>
      <c r="AT306" s="23" t="s">
        <v>163</v>
      </c>
      <c r="AU306" s="23" t="s">
        <v>85</v>
      </c>
    </row>
    <row r="307" spans="2:65" s="1" customFormat="1" ht="16.5" customHeight="1">
      <c r="B307" s="40"/>
      <c r="C307" s="191" t="s">
        <v>586</v>
      </c>
      <c r="D307" s="191" t="s">
        <v>156</v>
      </c>
      <c r="E307" s="192" t="s">
        <v>587</v>
      </c>
      <c r="F307" s="193" t="s">
        <v>588</v>
      </c>
      <c r="G307" s="194" t="s">
        <v>245</v>
      </c>
      <c r="H307" s="195">
        <v>4</v>
      </c>
      <c r="I307" s="196"/>
      <c r="J307" s="197">
        <f>ROUND(I307*H307,2)</f>
        <v>0</v>
      </c>
      <c r="K307" s="193" t="s">
        <v>160</v>
      </c>
      <c r="L307" s="60"/>
      <c r="M307" s="198" t="s">
        <v>21</v>
      </c>
      <c r="N307" s="199" t="s">
        <v>46</v>
      </c>
      <c r="O307" s="41"/>
      <c r="P307" s="200">
        <f>O307*H307</f>
        <v>0</v>
      </c>
      <c r="Q307" s="200">
        <v>0.00059</v>
      </c>
      <c r="R307" s="200">
        <f>Q307*H307</f>
        <v>0.00236</v>
      </c>
      <c r="S307" s="200">
        <v>0</v>
      </c>
      <c r="T307" s="201">
        <f>S307*H307</f>
        <v>0</v>
      </c>
      <c r="AR307" s="23" t="s">
        <v>242</v>
      </c>
      <c r="AT307" s="23" t="s">
        <v>156</v>
      </c>
      <c r="AU307" s="23" t="s">
        <v>85</v>
      </c>
      <c r="AY307" s="23" t="s">
        <v>154</v>
      </c>
      <c r="BE307" s="202">
        <f>IF(N307="základní",J307,0)</f>
        <v>0</v>
      </c>
      <c r="BF307" s="202">
        <f>IF(N307="snížená",J307,0)</f>
        <v>0</v>
      </c>
      <c r="BG307" s="202">
        <f>IF(N307="zákl. přenesená",J307,0)</f>
        <v>0</v>
      </c>
      <c r="BH307" s="202">
        <f>IF(N307="sníž. přenesená",J307,0)</f>
        <v>0</v>
      </c>
      <c r="BI307" s="202">
        <f>IF(N307="nulová",J307,0)</f>
        <v>0</v>
      </c>
      <c r="BJ307" s="23" t="s">
        <v>83</v>
      </c>
      <c r="BK307" s="202">
        <f>ROUND(I307*H307,2)</f>
        <v>0</v>
      </c>
      <c r="BL307" s="23" t="s">
        <v>242</v>
      </c>
      <c r="BM307" s="23" t="s">
        <v>589</v>
      </c>
    </row>
    <row r="308" spans="2:47" s="1" customFormat="1" ht="67.5">
      <c r="B308" s="40"/>
      <c r="C308" s="62"/>
      <c r="D308" s="203" t="s">
        <v>163</v>
      </c>
      <c r="E308" s="62"/>
      <c r="F308" s="204" t="s">
        <v>573</v>
      </c>
      <c r="G308" s="62"/>
      <c r="H308" s="62"/>
      <c r="I308" s="162"/>
      <c r="J308" s="62"/>
      <c r="K308" s="62"/>
      <c r="L308" s="60"/>
      <c r="M308" s="205"/>
      <c r="N308" s="41"/>
      <c r="O308" s="41"/>
      <c r="P308" s="41"/>
      <c r="Q308" s="41"/>
      <c r="R308" s="41"/>
      <c r="S308" s="41"/>
      <c r="T308" s="77"/>
      <c r="AT308" s="23" t="s">
        <v>163</v>
      </c>
      <c r="AU308" s="23" t="s">
        <v>85</v>
      </c>
    </row>
    <row r="309" spans="2:65" s="1" customFormat="1" ht="16.5" customHeight="1">
      <c r="B309" s="40"/>
      <c r="C309" s="191" t="s">
        <v>590</v>
      </c>
      <c r="D309" s="191" t="s">
        <v>156</v>
      </c>
      <c r="E309" s="192" t="s">
        <v>591</v>
      </c>
      <c r="F309" s="193" t="s">
        <v>592</v>
      </c>
      <c r="G309" s="194" t="s">
        <v>245</v>
      </c>
      <c r="H309" s="195">
        <v>12</v>
      </c>
      <c r="I309" s="196"/>
      <c r="J309" s="197">
        <f>ROUND(I309*H309,2)</f>
        <v>0</v>
      </c>
      <c r="K309" s="193" t="s">
        <v>160</v>
      </c>
      <c r="L309" s="60"/>
      <c r="M309" s="198" t="s">
        <v>21</v>
      </c>
      <c r="N309" s="199" t="s">
        <v>46</v>
      </c>
      <c r="O309" s="41"/>
      <c r="P309" s="200">
        <f>O309*H309</f>
        <v>0</v>
      </c>
      <c r="Q309" s="200">
        <v>0.00121</v>
      </c>
      <c r="R309" s="200">
        <f>Q309*H309</f>
        <v>0.014519999999999998</v>
      </c>
      <c r="S309" s="200">
        <v>0</v>
      </c>
      <c r="T309" s="201">
        <f>S309*H309</f>
        <v>0</v>
      </c>
      <c r="AR309" s="23" t="s">
        <v>242</v>
      </c>
      <c r="AT309" s="23" t="s">
        <v>156</v>
      </c>
      <c r="AU309" s="23" t="s">
        <v>85</v>
      </c>
      <c r="AY309" s="23" t="s">
        <v>154</v>
      </c>
      <c r="BE309" s="202">
        <f>IF(N309="základní",J309,0)</f>
        <v>0</v>
      </c>
      <c r="BF309" s="202">
        <f>IF(N309="snížená",J309,0)</f>
        <v>0</v>
      </c>
      <c r="BG309" s="202">
        <f>IF(N309="zákl. přenesená",J309,0)</f>
        <v>0</v>
      </c>
      <c r="BH309" s="202">
        <f>IF(N309="sníž. přenesená",J309,0)</f>
        <v>0</v>
      </c>
      <c r="BI309" s="202">
        <f>IF(N309="nulová",J309,0)</f>
        <v>0</v>
      </c>
      <c r="BJ309" s="23" t="s">
        <v>83</v>
      </c>
      <c r="BK309" s="202">
        <f>ROUND(I309*H309,2)</f>
        <v>0</v>
      </c>
      <c r="BL309" s="23" t="s">
        <v>242</v>
      </c>
      <c r="BM309" s="23" t="s">
        <v>593</v>
      </c>
    </row>
    <row r="310" spans="2:47" s="1" customFormat="1" ht="67.5">
      <c r="B310" s="40"/>
      <c r="C310" s="62"/>
      <c r="D310" s="203" t="s">
        <v>163</v>
      </c>
      <c r="E310" s="62"/>
      <c r="F310" s="204" t="s">
        <v>573</v>
      </c>
      <c r="G310" s="62"/>
      <c r="H310" s="62"/>
      <c r="I310" s="162"/>
      <c r="J310" s="62"/>
      <c r="K310" s="62"/>
      <c r="L310" s="60"/>
      <c r="M310" s="205"/>
      <c r="N310" s="41"/>
      <c r="O310" s="41"/>
      <c r="P310" s="41"/>
      <c r="Q310" s="41"/>
      <c r="R310" s="41"/>
      <c r="S310" s="41"/>
      <c r="T310" s="77"/>
      <c r="AT310" s="23" t="s">
        <v>163</v>
      </c>
      <c r="AU310" s="23" t="s">
        <v>85</v>
      </c>
    </row>
    <row r="311" spans="2:65" s="1" customFormat="1" ht="16.5" customHeight="1">
      <c r="B311" s="40"/>
      <c r="C311" s="191" t="s">
        <v>594</v>
      </c>
      <c r="D311" s="191" t="s">
        <v>156</v>
      </c>
      <c r="E311" s="192" t="s">
        <v>595</v>
      </c>
      <c r="F311" s="193" t="s">
        <v>596</v>
      </c>
      <c r="G311" s="194" t="s">
        <v>245</v>
      </c>
      <c r="H311" s="195">
        <v>12</v>
      </c>
      <c r="I311" s="196"/>
      <c r="J311" s="197">
        <f>ROUND(I311*H311,2)</f>
        <v>0</v>
      </c>
      <c r="K311" s="193" t="s">
        <v>160</v>
      </c>
      <c r="L311" s="60"/>
      <c r="M311" s="198" t="s">
        <v>21</v>
      </c>
      <c r="N311" s="199" t="s">
        <v>46</v>
      </c>
      <c r="O311" s="41"/>
      <c r="P311" s="200">
        <f>O311*H311</f>
        <v>0</v>
      </c>
      <c r="Q311" s="200">
        <v>0.00029</v>
      </c>
      <c r="R311" s="200">
        <f>Q311*H311</f>
        <v>0.00348</v>
      </c>
      <c r="S311" s="200">
        <v>0</v>
      </c>
      <c r="T311" s="201">
        <f>S311*H311</f>
        <v>0</v>
      </c>
      <c r="AR311" s="23" t="s">
        <v>242</v>
      </c>
      <c r="AT311" s="23" t="s">
        <v>156</v>
      </c>
      <c r="AU311" s="23" t="s">
        <v>85</v>
      </c>
      <c r="AY311" s="23" t="s">
        <v>154</v>
      </c>
      <c r="BE311" s="202">
        <f>IF(N311="základní",J311,0)</f>
        <v>0</v>
      </c>
      <c r="BF311" s="202">
        <f>IF(N311="snížená",J311,0)</f>
        <v>0</v>
      </c>
      <c r="BG311" s="202">
        <f>IF(N311="zákl. přenesená",J311,0)</f>
        <v>0</v>
      </c>
      <c r="BH311" s="202">
        <f>IF(N311="sníž. přenesená",J311,0)</f>
        <v>0</v>
      </c>
      <c r="BI311" s="202">
        <f>IF(N311="nulová",J311,0)</f>
        <v>0</v>
      </c>
      <c r="BJ311" s="23" t="s">
        <v>83</v>
      </c>
      <c r="BK311" s="202">
        <f>ROUND(I311*H311,2)</f>
        <v>0</v>
      </c>
      <c r="BL311" s="23" t="s">
        <v>242</v>
      </c>
      <c r="BM311" s="23" t="s">
        <v>597</v>
      </c>
    </row>
    <row r="312" spans="2:47" s="1" customFormat="1" ht="67.5">
      <c r="B312" s="40"/>
      <c r="C312" s="62"/>
      <c r="D312" s="203" t="s">
        <v>163</v>
      </c>
      <c r="E312" s="62"/>
      <c r="F312" s="204" t="s">
        <v>573</v>
      </c>
      <c r="G312" s="62"/>
      <c r="H312" s="62"/>
      <c r="I312" s="162"/>
      <c r="J312" s="62"/>
      <c r="K312" s="62"/>
      <c r="L312" s="60"/>
      <c r="M312" s="205"/>
      <c r="N312" s="41"/>
      <c r="O312" s="41"/>
      <c r="P312" s="41"/>
      <c r="Q312" s="41"/>
      <c r="R312" s="41"/>
      <c r="S312" s="41"/>
      <c r="T312" s="77"/>
      <c r="AT312" s="23" t="s">
        <v>163</v>
      </c>
      <c r="AU312" s="23" t="s">
        <v>85</v>
      </c>
    </row>
    <row r="313" spans="2:65" s="1" customFormat="1" ht="16.5" customHeight="1">
      <c r="B313" s="40"/>
      <c r="C313" s="191" t="s">
        <v>598</v>
      </c>
      <c r="D313" s="191" t="s">
        <v>156</v>
      </c>
      <c r="E313" s="192" t="s">
        <v>599</v>
      </c>
      <c r="F313" s="193" t="s">
        <v>600</v>
      </c>
      <c r="G313" s="194" t="s">
        <v>245</v>
      </c>
      <c r="H313" s="195">
        <v>14</v>
      </c>
      <c r="I313" s="196"/>
      <c r="J313" s="197">
        <f>ROUND(I313*H313,2)</f>
        <v>0</v>
      </c>
      <c r="K313" s="193" t="s">
        <v>160</v>
      </c>
      <c r="L313" s="60"/>
      <c r="M313" s="198" t="s">
        <v>21</v>
      </c>
      <c r="N313" s="199" t="s">
        <v>46</v>
      </c>
      <c r="O313" s="41"/>
      <c r="P313" s="200">
        <f>O313*H313</f>
        <v>0</v>
      </c>
      <c r="Q313" s="200">
        <v>0.00035</v>
      </c>
      <c r="R313" s="200">
        <f>Q313*H313</f>
        <v>0.0049</v>
      </c>
      <c r="S313" s="200">
        <v>0</v>
      </c>
      <c r="T313" s="201">
        <f>S313*H313</f>
        <v>0</v>
      </c>
      <c r="AR313" s="23" t="s">
        <v>242</v>
      </c>
      <c r="AT313" s="23" t="s">
        <v>156</v>
      </c>
      <c r="AU313" s="23" t="s">
        <v>85</v>
      </c>
      <c r="AY313" s="23" t="s">
        <v>154</v>
      </c>
      <c r="BE313" s="202">
        <f>IF(N313="základní",J313,0)</f>
        <v>0</v>
      </c>
      <c r="BF313" s="202">
        <f>IF(N313="snížená",J313,0)</f>
        <v>0</v>
      </c>
      <c r="BG313" s="202">
        <f>IF(N313="zákl. přenesená",J313,0)</f>
        <v>0</v>
      </c>
      <c r="BH313" s="202">
        <f>IF(N313="sníž. přenesená",J313,0)</f>
        <v>0</v>
      </c>
      <c r="BI313" s="202">
        <f>IF(N313="nulová",J313,0)</f>
        <v>0</v>
      </c>
      <c r="BJ313" s="23" t="s">
        <v>83</v>
      </c>
      <c r="BK313" s="202">
        <f>ROUND(I313*H313,2)</f>
        <v>0</v>
      </c>
      <c r="BL313" s="23" t="s">
        <v>242</v>
      </c>
      <c r="BM313" s="23" t="s">
        <v>601</v>
      </c>
    </row>
    <row r="314" spans="2:47" s="1" customFormat="1" ht="67.5">
      <c r="B314" s="40"/>
      <c r="C314" s="62"/>
      <c r="D314" s="203" t="s">
        <v>163</v>
      </c>
      <c r="E314" s="62"/>
      <c r="F314" s="204" t="s">
        <v>573</v>
      </c>
      <c r="G314" s="62"/>
      <c r="H314" s="62"/>
      <c r="I314" s="162"/>
      <c r="J314" s="62"/>
      <c r="K314" s="62"/>
      <c r="L314" s="60"/>
      <c r="M314" s="205"/>
      <c r="N314" s="41"/>
      <c r="O314" s="41"/>
      <c r="P314" s="41"/>
      <c r="Q314" s="41"/>
      <c r="R314" s="41"/>
      <c r="S314" s="41"/>
      <c r="T314" s="77"/>
      <c r="AT314" s="23" t="s">
        <v>163</v>
      </c>
      <c r="AU314" s="23" t="s">
        <v>85</v>
      </c>
    </row>
    <row r="315" spans="2:65" s="1" customFormat="1" ht="16.5" customHeight="1">
      <c r="B315" s="40"/>
      <c r="C315" s="191" t="s">
        <v>602</v>
      </c>
      <c r="D315" s="191" t="s">
        <v>156</v>
      </c>
      <c r="E315" s="192" t="s">
        <v>603</v>
      </c>
      <c r="F315" s="193" t="s">
        <v>604</v>
      </c>
      <c r="G315" s="194" t="s">
        <v>245</v>
      </c>
      <c r="H315" s="195">
        <v>4</v>
      </c>
      <c r="I315" s="196"/>
      <c r="J315" s="197">
        <f>ROUND(I315*H315,2)</f>
        <v>0</v>
      </c>
      <c r="K315" s="193" t="s">
        <v>160</v>
      </c>
      <c r="L315" s="60"/>
      <c r="M315" s="198" t="s">
        <v>21</v>
      </c>
      <c r="N315" s="199" t="s">
        <v>46</v>
      </c>
      <c r="O315" s="41"/>
      <c r="P315" s="200">
        <f>O315*H315</f>
        <v>0</v>
      </c>
      <c r="Q315" s="200">
        <v>0.00057</v>
      </c>
      <c r="R315" s="200">
        <f>Q315*H315</f>
        <v>0.00228</v>
      </c>
      <c r="S315" s="200">
        <v>0</v>
      </c>
      <c r="T315" s="201">
        <f>S315*H315</f>
        <v>0</v>
      </c>
      <c r="AR315" s="23" t="s">
        <v>242</v>
      </c>
      <c r="AT315" s="23" t="s">
        <v>156</v>
      </c>
      <c r="AU315" s="23" t="s">
        <v>85</v>
      </c>
      <c r="AY315" s="23" t="s">
        <v>154</v>
      </c>
      <c r="BE315" s="202">
        <f>IF(N315="základní",J315,0)</f>
        <v>0</v>
      </c>
      <c r="BF315" s="202">
        <f>IF(N315="snížená",J315,0)</f>
        <v>0</v>
      </c>
      <c r="BG315" s="202">
        <f>IF(N315="zákl. přenesená",J315,0)</f>
        <v>0</v>
      </c>
      <c r="BH315" s="202">
        <f>IF(N315="sníž. přenesená",J315,0)</f>
        <v>0</v>
      </c>
      <c r="BI315" s="202">
        <f>IF(N315="nulová",J315,0)</f>
        <v>0</v>
      </c>
      <c r="BJ315" s="23" t="s">
        <v>83</v>
      </c>
      <c r="BK315" s="202">
        <f>ROUND(I315*H315,2)</f>
        <v>0</v>
      </c>
      <c r="BL315" s="23" t="s">
        <v>242</v>
      </c>
      <c r="BM315" s="23" t="s">
        <v>605</v>
      </c>
    </row>
    <row r="316" spans="2:47" s="1" customFormat="1" ht="67.5">
      <c r="B316" s="40"/>
      <c r="C316" s="62"/>
      <c r="D316" s="203" t="s">
        <v>163</v>
      </c>
      <c r="E316" s="62"/>
      <c r="F316" s="204" t="s">
        <v>573</v>
      </c>
      <c r="G316" s="62"/>
      <c r="H316" s="62"/>
      <c r="I316" s="162"/>
      <c r="J316" s="62"/>
      <c r="K316" s="62"/>
      <c r="L316" s="60"/>
      <c r="M316" s="205"/>
      <c r="N316" s="41"/>
      <c r="O316" s="41"/>
      <c r="P316" s="41"/>
      <c r="Q316" s="41"/>
      <c r="R316" s="41"/>
      <c r="S316" s="41"/>
      <c r="T316" s="77"/>
      <c r="AT316" s="23" t="s">
        <v>163</v>
      </c>
      <c r="AU316" s="23" t="s">
        <v>85</v>
      </c>
    </row>
    <row r="317" spans="2:65" s="1" customFormat="1" ht="16.5" customHeight="1">
      <c r="B317" s="40"/>
      <c r="C317" s="191" t="s">
        <v>606</v>
      </c>
      <c r="D317" s="191" t="s">
        <v>156</v>
      </c>
      <c r="E317" s="192" t="s">
        <v>607</v>
      </c>
      <c r="F317" s="193" t="s">
        <v>608</v>
      </c>
      <c r="G317" s="194" t="s">
        <v>245</v>
      </c>
      <c r="H317" s="195">
        <v>16</v>
      </c>
      <c r="I317" s="196"/>
      <c r="J317" s="197">
        <f>ROUND(I317*H317,2)</f>
        <v>0</v>
      </c>
      <c r="K317" s="193" t="s">
        <v>160</v>
      </c>
      <c r="L317" s="60"/>
      <c r="M317" s="198" t="s">
        <v>21</v>
      </c>
      <c r="N317" s="199" t="s">
        <v>46</v>
      </c>
      <c r="O317" s="41"/>
      <c r="P317" s="200">
        <f>O317*H317</f>
        <v>0</v>
      </c>
      <c r="Q317" s="200">
        <v>0.00114</v>
      </c>
      <c r="R317" s="200">
        <f>Q317*H317</f>
        <v>0.01824</v>
      </c>
      <c r="S317" s="200">
        <v>0</v>
      </c>
      <c r="T317" s="201">
        <f>S317*H317</f>
        <v>0</v>
      </c>
      <c r="AR317" s="23" t="s">
        <v>242</v>
      </c>
      <c r="AT317" s="23" t="s">
        <v>156</v>
      </c>
      <c r="AU317" s="23" t="s">
        <v>85</v>
      </c>
      <c r="AY317" s="23" t="s">
        <v>154</v>
      </c>
      <c r="BE317" s="202">
        <f>IF(N317="základní",J317,0)</f>
        <v>0</v>
      </c>
      <c r="BF317" s="202">
        <f>IF(N317="snížená",J317,0)</f>
        <v>0</v>
      </c>
      <c r="BG317" s="202">
        <f>IF(N317="zákl. přenesená",J317,0)</f>
        <v>0</v>
      </c>
      <c r="BH317" s="202">
        <f>IF(N317="sníž. přenesená",J317,0)</f>
        <v>0</v>
      </c>
      <c r="BI317" s="202">
        <f>IF(N317="nulová",J317,0)</f>
        <v>0</v>
      </c>
      <c r="BJ317" s="23" t="s">
        <v>83</v>
      </c>
      <c r="BK317" s="202">
        <f>ROUND(I317*H317,2)</f>
        <v>0</v>
      </c>
      <c r="BL317" s="23" t="s">
        <v>242</v>
      </c>
      <c r="BM317" s="23" t="s">
        <v>609</v>
      </c>
    </row>
    <row r="318" spans="2:47" s="1" customFormat="1" ht="67.5">
      <c r="B318" s="40"/>
      <c r="C318" s="62"/>
      <c r="D318" s="203" t="s">
        <v>163</v>
      </c>
      <c r="E318" s="62"/>
      <c r="F318" s="204" t="s">
        <v>573</v>
      </c>
      <c r="G318" s="62"/>
      <c r="H318" s="62"/>
      <c r="I318" s="162"/>
      <c r="J318" s="62"/>
      <c r="K318" s="62"/>
      <c r="L318" s="60"/>
      <c r="M318" s="205"/>
      <c r="N318" s="41"/>
      <c r="O318" s="41"/>
      <c r="P318" s="41"/>
      <c r="Q318" s="41"/>
      <c r="R318" s="41"/>
      <c r="S318" s="41"/>
      <c r="T318" s="77"/>
      <c r="AT318" s="23" t="s">
        <v>163</v>
      </c>
      <c r="AU318" s="23" t="s">
        <v>85</v>
      </c>
    </row>
    <row r="319" spans="2:65" s="1" customFormat="1" ht="16.5" customHeight="1">
      <c r="B319" s="40"/>
      <c r="C319" s="191" t="s">
        <v>610</v>
      </c>
      <c r="D319" s="191" t="s">
        <v>156</v>
      </c>
      <c r="E319" s="192" t="s">
        <v>611</v>
      </c>
      <c r="F319" s="193" t="s">
        <v>612</v>
      </c>
      <c r="G319" s="194" t="s">
        <v>245</v>
      </c>
      <c r="H319" s="195">
        <v>4</v>
      </c>
      <c r="I319" s="196"/>
      <c r="J319" s="197">
        <f>ROUND(I319*H319,2)</f>
        <v>0</v>
      </c>
      <c r="K319" s="193" t="s">
        <v>160</v>
      </c>
      <c r="L319" s="60"/>
      <c r="M319" s="198" t="s">
        <v>21</v>
      </c>
      <c r="N319" s="199" t="s">
        <v>46</v>
      </c>
      <c r="O319" s="41"/>
      <c r="P319" s="200">
        <f>O319*H319</f>
        <v>0</v>
      </c>
      <c r="Q319" s="200">
        <v>0.00109</v>
      </c>
      <c r="R319" s="200">
        <f>Q319*H319</f>
        <v>0.00436</v>
      </c>
      <c r="S319" s="200">
        <v>0</v>
      </c>
      <c r="T319" s="201">
        <f>S319*H319</f>
        <v>0</v>
      </c>
      <c r="AR319" s="23" t="s">
        <v>242</v>
      </c>
      <c r="AT319" s="23" t="s">
        <v>156</v>
      </c>
      <c r="AU319" s="23" t="s">
        <v>85</v>
      </c>
      <c r="AY319" s="23" t="s">
        <v>154</v>
      </c>
      <c r="BE319" s="202">
        <f>IF(N319="základní",J319,0)</f>
        <v>0</v>
      </c>
      <c r="BF319" s="202">
        <f>IF(N319="snížená",J319,0)</f>
        <v>0</v>
      </c>
      <c r="BG319" s="202">
        <f>IF(N319="zákl. přenesená",J319,0)</f>
        <v>0</v>
      </c>
      <c r="BH319" s="202">
        <f>IF(N319="sníž. přenesená",J319,0)</f>
        <v>0</v>
      </c>
      <c r="BI319" s="202">
        <f>IF(N319="nulová",J319,0)</f>
        <v>0</v>
      </c>
      <c r="BJ319" s="23" t="s">
        <v>83</v>
      </c>
      <c r="BK319" s="202">
        <f>ROUND(I319*H319,2)</f>
        <v>0</v>
      </c>
      <c r="BL319" s="23" t="s">
        <v>242</v>
      </c>
      <c r="BM319" s="23" t="s">
        <v>613</v>
      </c>
    </row>
    <row r="320" spans="2:47" s="1" customFormat="1" ht="67.5">
      <c r="B320" s="40"/>
      <c r="C320" s="62"/>
      <c r="D320" s="203" t="s">
        <v>163</v>
      </c>
      <c r="E320" s="62"/>
      <c r="F320" s="204" t="s">
        <v>573</v>
      </c>
      <c r="G320" s="62"/>
      <c r="H320" s="62"/>
      <c r="I320" s="162"/>
      <c r="J320" s="62"/>
      <c r="K320" s="62"/>
      <c r="L320" s="60"/>
      <c r="M320" s="205"/>
      <c r="N320" s="41"/>
      <c r="O320" s="41"/>
      <c r="P320" s="41"/>
      <c r="Q320" s="41"/>
      <c r="R320" s="41"/>
      <c r="S320" s="41"/>
      <c r="T320" s="77"/>
      <c r="AT320" s="23" t="s">
        <v>163</v>
      </c>
      <c r="AU320" s="23" t="s">
        <v>85</v>
      </c>
    </row>
    <row r="321" spans="2:65" s="1" customFormat="1" ht="25.5" customHeight="1">
      <c r="B321" s="40"/>
      <c r="C321" s="191" t="s">
        <v>614</v>
      </c>
      <c r="D321" s="191" t="s">
        <v>156</v>
      </c>
      <c r="E321" s="192" t="s">
        <v>615</v>
      </c>
      <c r="F321" s="193" t="s">
        <v>616</v>
      </c>
      <c r="G321" s="194" t="s">
        <v>366</v>
      </c>
      <c r="H321" s="195">
        <v>11</v>
      </c>
      <c r="I321" s="196"/>
      <c r="J321" s="197">
        <f>ROUND(I321*H321,2)</f>
        <v>0</v>
      </c>
      <c r="K321" s="193" t="s">
        <v>160</v>
      </c>
      <c r="L321" s="60"/>
      <c r="M321" s="198" t="s">
        <v>21</v>
      </c>
      <c r="N321" s="199" t="s">
        <v>46</v>
      </c>
      <c r="O321" s="41"/>
      <c r="P321" s="200">
        <f>O321*H321</f>
        <v>0</v>
      </c>
      <c r="Q321" s="200">
        <v>0</v>
      </c>
      <c r="R321" s="200">
        <f>Q321*H321</f>
        <v>0</v>
      </c>
      <c r="S321" s="200">
        <v>0</v>
      </c>
      <c r="T321" s="201">
        <f>S321*H321</f>
        <v>0</v>
      </c>
      <c r="AR321" s="23" t="s">
        <v>242</v>
      </c>
      <c r="AT321" s="23" t="s">
        <v>156</v>
      </c>
      <c r="AU321" s="23" t="s">
        <v>85</v>
      </c>
      <c r="AY321" s="23" t="s">
        <v>154</v>
      </c>
      <c r="BE321" s="202">
        <f>IF(N321="základní",J321,0)</f>
        <v>0</v>
      </c>
      <c r="BF321" s="202">
        <f>IF(N321="snížená",J321,0)</f>
        <v>0</v>
      </c>
      <c r="BG321" s="202">
        <f>IF(N321="zákl. přenesená",J321,0)</f>
        <v>0</v>
      </c>
      <c r="BH321" s="202">
        <f>IF(N321="sníž. přenesená",J321,0)</f>
        <v>0</v>
      </c>
      <c r="BI321" s="202">
        <f>IF(N321="nulová",J321,0)</f>
        <v>0</v>
      </c>
      <c r="BJ321" s="23" t="s">
        <v>83</v>
      </c>
      <c r="BK321" s="202">
        <f>ROUND(I321*H321,2)</f>
        <v>0</v>
      </c>
      <c r="BL321" s="23" t="s">
        <v>242</v>
      </c>
      <c r="BM321" s="23" t="s">
        <v>617</v>
      </c>
    </row>
    <row r="322" spans="2:47" s="1" customFormat="1" ht="54">
      <c r="B322" s="40"/>
      <c r="C322" s="62"/>
      <c r="D322" s="203" t="s">
        <v>163</v>
      </c>
      <c r="E322" s="62"/>
      <c r="F322" s="204" t="s">
        <v>618</v>
      </c>
      <c r="G322" s="62"/>
      <c r="H322" s="62"/>
      <c r="I322" s="162"/>
      <c r="J322" s="62"/>
      <c r="K322" s="62"/>
      <c r="L322" s="60"/>
      <c r="M322" s="205"/>
      <c r="N322" s="41"/>
      <c r="O322" s="41"/>
      <c r="P322" s="41"/>
      <c r="Q322" s="41"/>
      <c r="R322" s="41"/>
      <c r="S322" s="41"/>
      <c r="T322" s="77"/>
      <c r="AT322" s="23" t="s">
        <v>163</v>
      </c>
      <c r="AU322" s="23" t="s">
        <v>85</v>
      </c>
    </row>
    <row r="323" spans="2:65" s="1" customFormat="1" ht="25.5" customHeight="1">
      <c r="B323" s="40"/>
      <c r="C323" s="191" t="s">
        <v>619</v>
      </c>
      <c r="D323" s="191" t="s">
        <v>156</v>
      </c>
      <c r="E323" s="192" t="s">
        <v>620</v>
      </c>
      <c r="F323" s="193" t="s">
        <v>621</v>
      </c>
      <c r="G323" s="194" t="s">
        <v>366</v>
      </c>
      <c r="H323" s="195">
        <v>4</v>
      </c>
      <c r="I323" s="196"/>
      <c r="J323" s="197">
        <f>ROUND(I323*H323,2)</f>
        <v>0</v>
      </c>
      <c r="K323" s="193" t="s">
        <v>160</v>
      </c>
      <c r="L323" s="60"/>
      <c r="M323" s="198" t="s">
        <v>21</v>
      </c>
      <c r="N323" s="199" t="s">
        <v>46</v>
      </c>
      <c r="O323" s="41"/>
      <c r="P323" s="200">
        <f>O323*H323</f>
        <v>0</v>
      </c>
      <c r="Q323" s="200">
        <v>0</v>
      </c>
      <c r="R323" s="200">
        <f>Q323*H323</f>
        <v>0</v>
      </c>
      <c r="S323" s="200">
        <v>0</v>
      </c>
      <c r="T323" s="201">
        <f>S323*H323</f>
        <v>0</v>
      </c>
      <c r="AR323" s="23" t="s">
        <v>242</v>
      </c>
      <c r="AT323" s="23" t="s">
        <v>156</v>
      </c>
      <c r="AU323" s="23" t="s">
        <v>85</v>
      </c>
      <c r="AY323" s="23" t="s">
        <v>154</v>
      </c>
      <c r="BE323" s="202">
        <f>IF(N323="základní",J323,0)</f>
        <v>0</v>
      </c>
      <c r="BF323" s="202">
        <f>IF(N323="snížená",J323,0)</f>
        <v>0</v>
      </c>
      <c r="BG323" s="202">
        <f>IF(N323="zákl. přenesená",J323,0)</f>
        <v>0</v>
      </c>
      <c r="BH323" s="202">
        <f>IF(N323="sníž. přenesená",J323,0)</f>
        <v>0</v>
      </c>
      <c r="BI323" s="202">
        <f>IF(N323="nulová",J323,0)</f>
        <v>0</v>
      </c>
      <c r="BJ323" s="23" t="s">
        <v>83</v>
      </c>
      <c r="BK323" s="202">
        <f>ROUND(I323*H323,2)</f>
        <v>0</v>
      </c>
      <c r="BL323" s="23" t="s">
        <v>242</v>
      </c>
      <c r="BM323" s="23" t="s">
        <v>622</v>
      </c>
    </row>
    <row r="324" spans="2:47" s="1" customFormat="1" ht="54">
      <c r="B324" s="40"/>
      <c r="C324" s="62"/>
      <c r="D324" s="203" t="s">
        <v>163</v>
      </c>
      <c r="E324" s="62"/>
      <c r="F324" s="204" t="s">
        <v>618</v>
      </c>
      <c r="G324" s="62"/>
      <c r="H324" s="62"/>
      <c r="I324" s="162"/>
      <c r="J324" s="62"/>
      <c r="K324" s="62"/>
      <c r="L324" s="60"/>
      <c r="M324" s="205"/>
      <c r="N324" s="41"/>
      <c r="O324" s="41"/>
      <c r="P324" s="41"/>
      <c r="Q324" s="41"/>
      <c r="R324" s="41"/>
      <c r="S324" s="41"/>
      <c r="T324" s="77"/>
      <c r="AT324" s="23" t="s">
        <v>163</v>
      </c>
      <c r="AU324" s="23" t="s">
        <v>85</v>
      </c>
    </row>
    <row r="325" spans="2:65" s="1" customFormat="1" ht="25.5" customHeight="1">
      <c r="B325" s="40"/>
      <c r="C325" s="191" t="s">
        <v>623</v>
      </c>
      <c r="D325" s="191" t="s">
        <v>156</v>
      </c>
      <c r="E325" s="192" t="s">
        <v>624</v>
      </c>
      <c r="F325" s="193" t="s">
        <v>625</v>
      </c>
      <c r="G325" s="194" t="s">
        <v>366</v>
      </c>
      <c r="H325" s="195">
        <v>9</v>
      </c>
      <c r="I325" s="196"/>
      <c r="J325" s="197">
        <f>ROUND(I325*H325,2)</f>
        <v>0</v>
      </c>
      <c r="K325" s="193" t="s">
        <v>160</v>
      </c>
      <c r="L325" s="60"/>
      <c r="M325" s="198" t="s">
        <v>21</v>
      </c>
      <c r="N325" s="199" t="s">
        <v>46</v>
      </c>
      <c r="O325" s="41"/>
      <c r="P325" s="200">
        <f>O325*H325</f>
        <v>0</v>
      </c>
      <c r="Q325" s="200">
        <v>0</v>
      </c>
      <c r="R325" s="200">
        <f>Q325*H325</f>
        <v>0</v>
      </c>
      <c r="S325" s="200">
        <v>0</v>
      </c>
      <c r="T325" s="201">
        <f>S325*H325</f>
        <v>0</v>
      </c>
      <c r="AR325" s="23" t="s">
        <v>242</v>
      </c>
      <c r="AT325" s="23" t="s">
        <v>156</v>
      </c>
      <c r="AU325" s="23" t="s">
        <v>85</v>
      </c>
      <c r="AY325" s="23" t="s">
        <v>154</v>
      </c>
      <c r="BE325" s="202">
        <f>IF(N325="základní",J325,0)</f>
        <v>0</v>
      </c>
      <c r="BF325" s="202">
        <f>IF(N325="snížená",J325,0)</f>
        <v>0</v>
      </c>
      <c r="BG325" s="202">
        <f>IF(N325="zákl. přenesená",J325,0)</f>
        <v>0</v>
      </c>
      <c r="BH325" s="202">
        <f>IF(N325="sníž. přenesená",J325,0)</f>
        <v>0</v>
      </c>
      <c r="BI325" s="202">
        <f>IF(N325="nulová",J325,0)</f>
        <v>0</v>
      </c>
      <c r="BJ325" s="23" t="s">
        <v>83</v>
      </c>
      <c r="BK325" s="202">
        <f>ROUND(I325*H325,2)</f>
        <v>0</v>
      </c>
      <c r="BL325" s="23" t="s">
        <v>242</v>
      </c>
      <c r="BM325" s="23" t="s">
        <v>626</v>
      </c>
    </row>
    <row r="326" spans="2:47" s="1" customFormat="1" ht="54">
      <c r="B326" s="40"/>
      <c r="C326" s="62"/>
      <c r="D326" s="203" t="s">
        <v>163</v>
      </c>
      <c r="E326" s="62"/>
      <c r="F326" s="204" t="s">
        <v>618</v>
      </c>
      <c r="G326" s="62"/>
      <c r="H326" s="62"/>
      <c r="I326" s="162"/>
      <c r="J326" s="62"/>
      <c r="K326" s="62"/>
      <c r="L326" s="60"/>
      <c r="M326" s="205"/>
      <c r="N326" s="41"/>
      <c r="O326" s="41"/>
      <c r="P326" s="41"/>
      <c r="Q326" s="41"/>
      <c r="R326" s="41"/>
      <c r="S326" s="41"/>
      <c r="T326" s="77"/>
      <c r="AT326" s="23" t="s">
        <v>163</v>
      </c>
      <c r="AU326" s="23" t="s">
        <v>85</v>
      </c>
    </row>
    <row r="327" spans="2:65" s="1" customFormat="1" ht="16.5" customHeight="1">
      <c r="B327" s="40"/>
      <c r="C327" s="191" t="s">
        <v>627</v>
      </c>
      <c r="D327" s="191" t="s">
        <v>156</v>
      </c>
      <c r="E327" s="192" t="s">
        <v>628</v>
      </c>
      <c r="F327" s="193" t="s">
        <v>629</v>
      </c>
      <c r="G327" s="194" t="s">
        <v>366</v>
      </c>
      <c r="H327" s="195">
        <v>1</v>
      </c>
      <c r="I327" s="196"/>
      <c r="J327" s="197">
        <f>ROUND(I327*H327,2)</f>
        <v>0</v>
      </c>
      <c r="K327" s="193" t="s">
        <v>160</v>
      </c>
      <c r="L327" s="60"/>
      <c r="M327" s="198" t="s">
        <v>21</v>
      </c>
      <c r="N327" s="199" t="s">
        <v>46</v>
      </c>
      <c r="O327" s="41"/>
      <c r="P327" s="200">
        <f>O327*H327</f>
        <v>0</v>
      </c>
      <c r="Q327" s="200">
        <v>0.00029</v>
      </c>
      <c r="R327" s="200">
        <f>Q327*H327</f>
        <v>0.00029</v>
      </c>
      <c r="S327" s="200">
        <v>0</v>
      </c>
      <c r="T327" s="201">
        <f>S327*H327</f>
        <v>0</v>
      </c>
      <c r="AR327" s="23" t="s">
        <v>242</v>
      </c>
      <c r="AT327" s="23" t="s">
        <v>156</v>
      </c>
      <c r="AU327" s="23" t="s">
        <v>85</v>
      </c>
      <c r="AY327" s="23" t="s">
        <v>154</v>
      </c>
      <c r="BE327" s="202">
        <f>IF(N327="základní",J327,0)</f>
        <v>0</v>
      </c>
      <c r="BF327" s="202">
        <f>IF(N327="snížená",J327,0)</f>
        <v>0</v>
      </c>
      <c r="BG327" s="202">
        <f>IF(N327="zákl. přenesená",J327,0)</f>
        <v>0</v>
      </c>
      <c r="BH327" s="202">
        <f>IF(N327="sníž. přenesená",J327,0)</f>
        <v>0</v>
      </c>
      <c r="BI327" s="202">
        <f>IF(N327="nulová",J327,0)</f>
        <v>0</v>
      </c>
      <c r="BJ327" s="23" t="s">
        <v>83</v>
      </c>
      <c r="BK327" s="202">
        <f>ROUND(I327*H327,2)</f>
        <v>0</v>
      </c>
      <c r="BL327" s="23" t="s">
        <v>242</v>
      </c>
      <c r="BM327" s="23" t="s">
        <v>630</v>
      </c>
    </row>
    <row r="328" spans="2:65" s="1" customFormat="1" ht="16.5" customHeight="1">
      <c r="B328" s="40"/>
      <c r="C328" s="191" t="s">
        <v>631</v>
      </c>
      <c r="D328" s="191" t="s">
        <v>156</v>
      </c>
      <c r="E328" s="192" t="s">
        <v>632</v>
      </c>
      <c r="F328" s="193" t="s">
        <v>633</v>
      </c>
      <c r="G328" s="194" t="s">
        <v>245</v>
      </c>
      <c r="H328" s="195">
        <v>98</v>
      </c>
      <c r="I328" s="196"/>
      <c r="J328" s="197">
        <f>ROUND(I328*H328,2)</f>
        <v>0</v>
      </c>
      <c r="K328" s="193" t="s">
        <v>160</v>
      </c>
      <c r="L328" s="60"/>
      <c r="M328" s="198" t="s">
        <v>21</v>
      </c>
      <c r="N328" s="199" t="s">
        <v>46</v>
      </c>
      <c r="O328" s="41"/>
      <c r="P328" s="200">
        <f>O328*H328</f>
        <v>0</v>
      </c>
      <c r="Q328" s="200">
        <v>0</v>
      </c>
      <c r="R328" s="200">
        <f>Q328*H328</f>
        <v>0</v>
      </c>
      <c r="S328" s="200">
        <v>0</v>
      </c>
      <c r="T328" s="201">
        <f>S328*H328</f>
        <v>0</v>
      </c>
      <c r="AR328" s="23" t="s">
        <v>242</v>
      </c>
      <c r="AT328" s="23" t="s">
        <v>156</v>
      </c>
      <c r="AU328" s="23" t="s">
        <v>85</v>
      </c>
      <c r="AY328" s="23" t="s">
        <v>154</v>
      </c>
      <c r="BE328" s="202">
        <f>IF(N328="základní",J328,0)</f>
        <v>0</v>
      </c>
      <c r="BF328" s="202">
        <f>IF(N328="snížená",J328,0)</f>
        <v>0</v>
      </c>
      <c r="BG328" s="202">
        <f>IF(N328="zákl. přenesená",J328,0)</f>
        <v>0</v>
      </c>
      <c r="BH328" s="202">
        <f>IF(N328="sníž. přenesená",J328,0)</f>
        <v>0</v>
      </c>
      <c r="BI328" s="202">
        <f>IF(N328="nulová",J328,0)</f>
        <v>0</v>
      </c>
      <c r="BJ328" s="23" t="s">
        <v>83</v>
      </c>
      <c r="BK328" s="202">
        <f>ROUND(I328*H328,2)</f>
        <v>0</v>
      </c>
      <c r="BL328" s="23" t="s">
        <v>242</v>
      </c>
      <c r="BM328" s="23" t="s">
        <v>634</v>
      </c>
    </row>
    <row r="329" spans="2:47" s="1" customFormat="1" ht="27">
      <c r="B329" s="40"/>
      <c r="C329" s="62"/>
      <c r="D329" s="203" t="s">
        <v>163</v>
      </c>
      <c r="E329" s="62"/>
      <c r="F329" s="204" t="s">
        <v>635</v>
      </c>
      <c r="G329" s="62"/>
      <c r="H329" s="62"/>
      <c r="I329" s="162"/>
      <c r="J329" s="62"/>
      <c r="K329" s="62"/>
      <c r="L329" s="60"/>
      <c r="M329" s="205"/>
      <c r="N329" s="41"/>
      <c r="O329" s="41"/>
      <c r="P329" s="41"/>
      <c r="Q329" s="41"/>
      <c r="R329" s="41"/>
      <c r="S329" s="41"/>
      <c r="T329" s="77"/>
      <c r="AT329" s="23" t="s">
        <v>163</v>
      </c>
      <c r="AU329" s="23" t="s">
        <v>85</v>
      </c>
    </row>
    <row r="330" spans="2:65" s="1" customFormat="1" ht="38.25" customHeight="1">
      <c r="B330" s="40"/>
      <c r="C330" s="191" t="s">
        <v>636</v>
      </c>
      <c r="D330" s="191" t="s">
        <v>156</v>
      </c>
      <c r="E330" s="192" t="s">
        <v>637</v>
      </c>
      <c r="F330" s="193" t="s">
        <v>638</v>
      </c>
      <c r="G330" s="194" t="s">
        <v>192</v>
      </c>
      <c r="H330" s="195">
        <v>0.12</v>
      </c>
      <c r="I330" s="196"/>
      <c r="J330" s="197">
        <f>ROUND(I330*H330,2)</f>
        <v>0</v>
      </c>
      <c r="K330" s="193" t="s">
        <v>160</v>
      </c>
      <c r="L330" s="60"/>
      <c r="M330" s="198" t="s">
        <v>21</v>
      </c>
      <c r="N330" s="199" t="s">
        <v>46</v>
      </c>
      <c r="O330" s="41"/>
      <c r="P330" s="200">
        <f>O330*H330</f>
        <v>0</v>
      </c>
      <c r="Q330" s="200">
        <v>0</v>
      </c>
      <c r="R330" s="200">
        <f>Q330*H330</f>
        <v>0</v>
      </c>
      <c r="S330" s="200">
        <v>0</v>
      </c>
      <c r="T330" s="201">
        <f>S330*H330</f>
        <v>0</v>
      </c>
      <c r="AR330" s="23" t="s">
        <v>242</v>
      </c>
      <c r="AT330" s="23" t="s">
        <v>156</v>
      </c>
      <c r="AU330" s="23" t="s">
        <v>85</v>
      </c>
      <c r="AY330" s="23" t="s">
        <v>154</v>
      </c>
      <c r="BE330" s="202">
        <f>IF(N330="základní",J330,0)</f>
        <v>0</v>
      </c>
      <c r="BF330" s="202">
        <f>IF(N330="snížená",J330,0)</f>
        <v>0</v>
      </c>
      <c r="BG330" s="202">
        <f>IF(N330="zákl. přenesená",J330,0)</f>
        <v>0</v>
      </c>
      <c r="BH330" s="202">
        <f>IF(N330="sníž. přenesená",J330,0)</f>
        <v>0</v>
      </c>
      <c r="BI330" s="202">
        <f>IF(N330="nulová",J330,0)</f>
        <v>0</v>
      </c>
      <c r="BJ330" s="23" t="s">
        <v>83</v>
      </c>
      <c r="BK330" s="202">
        <f>ROUND(I330*H330,2)</f>
        <v>0</v>
      </c>
      <c r="BL330" s="23" t="s">
        <v>242</v>
      </c>
      <c r="BM330" s="23" t="s">
        <v>639</v>
      </c>
    </row>
    <row r="331" spans="2:47" s="1" customFormat="1" ht="121.5">
      <c r="B331" s="40"/>
      <c r="C331" s="62"/>
      <c r="D331" s="203" t="s">
        <v>163</v>
      </c>
      <c r="E331" s="62"/>
      <c r="F331" s="204" t="s">
        <v>561</v>
      </c>
      <c r="G331" s="62"/>
      <c r="H331" s="62"/>
      <c r="I331" s="162"/>
      <c r="J331" s="62"/>
      <c r="K331" s="62"/>
      <c r="L331" s="60"/>
      <c r="M331" s="205"/>
      <c r="N331" s="41"/>
      <c r="O331" s="41"/>
      <c r="P331" s="41"/>
      <c r="Q331" s="41"/>
      <c r="R331" s="41"/>
      <c r="S331" s="41"/>
      <c r="T331" s="77"/>
      <c r="AT331" s="23" t="s">
        <v>163</v>
      </c>
      <c r="AU331" s="23" t="s">
        <v>85</v>
      </c>
    </row>
    <row r="332" spans="2:63" s="10" customFormat="1" ht="29.85" customHeight="1">
      <c r="B332" s="175"/>
      <c r="C332" s="176"/>
      <c r="D332" s="177" t="s">
        <v>74</v>
      </c>
      <c r="E332" s="189" t="s">
        <v>640</v>
      </c>
      <c r="F332" s="189" t="s">
        <v>641</v>
      </c>
      <c r="G332" s="176"/>
      <c r="H332" s="176"/>
      <c r="I332" s="179"/>
      <c r="J332" s="190">
        <f>BK332</f>
        <v>0</v>
      </c>
      <c r="K332" s="176"/>
      <c r="L332" s="181"/>
      <c r="M332" s="182"/>
      <c r="N332" s="183"/>
      <c r="O332" s="183"/>
      <c r="P332" s="184">
        <f>SUM(P333:P351)</f>
        <v>0</v>
      </c>
      <c r="Q332" s="183"/>
      <c r="R332" s="184">
        <f>SUM(R333:R351)</f>
        <v>0.09546</v>
      </c>
      <c r="S332" s="183"/>
      <c r="T332" s="185">
        <f>SUM(T333:T351)</f>
        <v>0</v>
      </c>
      <c r="AR332" s="186" t="s">
        <v>85</v>
      </c>
      <c r="AT332" s="187" t="s">
        <v>74</v>
      </c>
      <c r="AU332" s="187" t="s">
        <v>83</v>
      </c>
      <c r="AY332" s="186" t="s">
        <v>154</v>
      </c>
      <c r="BK332" s="188">
        <f>SUM(BK333:BK351)</f>
        <v>0</v>
      </c>
    </row>
    <row r="333" spans="2:65" s="1" customFormat="1" ht="16.5" customHeight="1">
      <c r="B333" s="40"/>
      <c r="C333" s="191" t="s">
        <v>381</v>
      </c>
      <c r="D333" s="191" t="s">
        <v>156</v>
      </c>
      <c r="E333" s="192" t="s">
        <v>642</v>
      </c>
      <c r="F333" s="193" t="s">
        <v>643</v>
      </c>
      <c r="G333" s="194" t="s">
        <v>366</v>
      </c>
      <c r="H333" s="195">
        <v>3</v>
      </c>
      <c r="I333" s="196"/>
      <c r="J333" s="197">
        <f>ROUND(I333*H333,2)</f>
        <v>0</v>
      </c>
      <c r="K333" s="193" t="s">
        <v>567</v>
      </c>
      <c r="L333" s="60"/>
      <c r="M333" s="198" t="s">
        <v>21</v>
      </c>
      <c r="N333" s="199" t="s">
        <v>46</v>
      </c>
      <c r="O333" s="41"/>
      <c r="P333" s="200">
        <f>O333*H333</f>
        <v>0</v>
      </c>
      <c r="Q333" s="200">
        <v>0</v>
      </c>
      <c r="R333" s="200">
        <f>Q333*H333</f>
        <v>0</v>
      </c>
      <c r="S333" s="200">
        <v>0</v>
      </c>
      <c r="T333" s="201">
        <f>S333*H333</f>
        <v>0</v>
      </c>
      <c r="AR333" s="23" t="s">
        <v>242</v>
      </c>
      <c r="AT333" s="23" t="s">
        <v>156</v>
      </c>
      <c r="AU333" s="23" t="s">
        <v>85</v>
      </c>
      <c r="AY333" s="23" t="s">
        <v>154</v>
      </c>
      <c r="BE333" s="202">
        <f>IF(N333="základní",J333,0)</f>
        <v>0</v>
      </c>
      <c r="BF333" s="202">
        <f>IF(N333="snížená",J333,0)</f>
        <v>0</v>
      </c>
      <c r="BG333" s="202">
        <f>IF(N333="zákl. přenesená",J333,0)</f>
        <v>0</v>
      </c>
      <c r="BH333" s="202">
        <f>IF(N333="sníž. přenesená",J333,0)</f>
        <v>0</v>
      </c>
      <c r="BI333" s="202">
        <f>IF(N333="nulová",J333,0)</f>
        <v>0</v>
      </c>
      <c r="BJ333" s="23" t="s">
        <v>83</v>
      </c>
      <c r="BK333" s="202">
        <f>ROUND(I333*H333,2)</f>
        <v>0</v>
      </c>
      <c r="BL333" s="23" t="s">
        <v>242</v>
      </c>
      <c r="BM333" s="23" t="s">
        <v>644</v>
      </c>
    </row>
    <row r="334" spans="2:65" s="1" customFormat="1" ht="25.5" customHeight="1">
      <c r="B334" s="40"/>
      <c r="C334" s="191" t="s">
        <v>388</v>
      </c>
      <c r="D334" s="191" t="s">
        <v>156</v>
      </c>
      <c r="E334" s="192" t="s">
        <v>645</v>
      </c>
      <c r="F334" s="193" t="s">
        <v>646</v>
      </c>
      <c r="G334" s="194" t="s">
        <v>245</v>
      </c>
      <c r="H334" s="195">
        <v>46</v>
      </c>
      <c r="I334" s="196"/>
      <c r="J334" s="197">
        <f>ROUND(I334*H334,2)</f>
        <v>0</v>
      </c>
      <c r="K334" s="193" t="s">
        <v>160</v>
      </c>
      <c r="L334" s="60"/>
      <c r="M334" s="198" t="s">
        <v>21</v>
      </c>
      <c r="N334" s="199" t="s">
        <v>46</v>
      </c>
      <c r="O334" s="41"/>
      <c r="P334" s="200">
        <f>O334*H334</f>
        <v>0</v>
      </c>
      <c r="Q334" s="200">
        <v>0.00066</v>
      </c>
      <c r="R334" s="200">
        <f>Q334*H334</f>
        <v>0.030359999999999998</v>
      </c>
      <c r="S334" s="200">
        <v>0</v>
      </c>
      <c r="T334" s="201">
        <f>S334*H334</f>
        <v>0</v>
      </c>
      <c r="AR334" s="23" t="s">
        <v>242</v>
      </c>
      <c r="AT334" s="23" t="s">
        <v>156</v>
      </c>
      <c r="AU334" s="23" t="s">
        <v>85</v>
      </c>
      <c r="AY334" s="23" t="s">
        <v>154</v>
      </c>
      <c r="BE334" s="202">
        <f>IF(N334="základní",J334,0)</f>
        <v>0</v>
      </c>
      <c r="BF334" s="202">
        <f>IF(N334="snížená",J334,0)</f>
        <v>0</v>
      </c>
      <c r="BG334" s="202">
        <f>IF(N334="zákl. přenesená",J334,0)</f>
        <v>0</v>
      </c>
      <c r="BH334" s="202">
        <f>IF(N334="sníž. přenesená",J334,0)</f>
        <v>0</v>
      </c>
      <c r="BI334" s="202">
        <f>IF(N334="nulová",J334,0)</f>
        <v>0</v>
      </c>
      <c r="BJ334" s="23" t="s">
        <v>83</v>
      </c>
      <c r="BK334" s="202">
        <f>ROUND(I334*H334,2)</f>
        <v>0</v>
      </c>
      <c r="BL334" s="23" t="s">
        <v>242</v>
      </c>
      <c r="BM334" s="23" t="s">
        <v>647</v>
      </c>
    </row>
    <row r="335" spans="2:47" s="1" customFormat="1" ht="27">
      <c r="B335" s="40"/>
      <c r="C335" s="62"/>
      <c r="D335" s="203" t="s">
        <v>163</v>
      </c>
      <c r="E335" s="62"/>
      <c r="F335" s="204" t="s">
        <v>648</v>
      </c>
      <c r="G335" s="62"/>
      <c r="H335" s="62"/>
      <c r="I335" s="162"/>
      <c r="J335" s="62"/>
      <c r="K335" s="62"/>
      <c r="L335" s="60"/>
      <c r="M335" s="205"/>
      <c r="N335" s="41"/>
      <c r="O335" s="41"/>
      <c r="P335" s="41"/>
      <c r="Q335" s="41"/>
      <c r="R335" s="41"/>
      <c r="S335" s="41"/>
      <c r="T335" s="77"/>
      <c r="AT335" s="23" t="s">
        <v>163</v>
      </c>
      <c r="AU335" s="23" t="s">
        <v>85</v>
      </c>
    </row>
    <row r="336" spans="2:65" s="1" customFormat="1" ht="25.5" customHeight="1">
      <c r="B336" s="40"/>
      <c r="C336" s="191" t="s">
        <v>395</v>
      </c>
      <c r="D336" s="191" t="s">
        <v>156</v>
      </c>
      <c r="E336" s="192" t="s">
        <v>649</v>
      </c>
      <c r="F336" s="193" t="s">
        <v>650</v>
      </c>
      <c r="G336" s="194" t="s">
        <v>245</v>
      </c>
      <c r="H336" s="195">
        <v>30</v>
      </c>
      <c r="I336" s="196"/>
      <c r="J336" s="197">
        <f>ROUND(I336*H336,2)</f>
        <v>0</v>
      </c>
      <c r="K336" s="193" t="s">
        <v>160</v>
      </c>
      <c r="L336" s="60"/>
      <c r="M336" s="198" t="s">
        <v>21</v>
      </c>
      <c r="N336" s="199" t="s">
        <v>46</v>
      </c>
      <c r="O336" s="41"/>
      <c r="P336" s="200">
        <f>O336*H336</f>
        <v>0</v>
      </c>
      <c r="Q336" s="200">
        <v>0.00091</v>
      </c>
      <c r="R336" s="200">
        <f>Q336*H336</f>
        <v>0.0273</v>
      </c>
      <c r="S336" s="200">
        <v>0</v>
      </c>
      <c r="T336" s="201">
        <f>S336*H336</f>
        <v>0</v>
      </c>
      <c r="AR336" s="23" t="s">
        <v>242</v>
      </c>
      <c r="AT336" s="23" t="s">
        <v>156</v>
      </c>
      <c r="AU336" s="23" t="s">
        <v>85</v>
      </c>
      <c r="AY336" s="23" t="s">
        <v>154</v>
      </c>
      <c r="BE336" s="202">
        <f>IF(N336="základní",J336,0)</f>
        <v>0</v>
      </c>
      <c r="BF336" s="202">
        <f>IF(N336="snížená",J336,0)</f>
        <v>0</v>
      </c>
      <c r="BG336" s="202">
        <f>IF(N336="zákl. přenesená",J336,0)</f>
        <v>0</v>
      </c>
      <c r="BH336" s="202">
        <f>IF(N336="sníž. přenesená",J336,0)</f>
        <v>0</v>
      </c>
      <c r="BI336" s="202">
        <f>IF(N336="nulová",J336,0)</f>
        <v>0</v>
      </c>
      <c r="BJ336" s="23" t="s">
        <v>83</v>
      </c>
      <c r="BK336" s="202">
        <f>ROUND(I336*H336,2)</f>
        <v>0</v>
      </c>
      <c r="BL336" s="23" t="s">
        <v>242</v>
      </c>
      <c r="BM336" s="23" t="s">
        <v>651</v>
      </c>
    </row>
    <row r="337" spans="2:47" s="1" customFormat="1" ht="27">
      <c r="B337" s="40"/>
      <c r="C337" s="62"/>
      <c r="D337" s="203" t="s">
        <v>163</v>
      </c>
      <c r="E337" s="62"/>
      <c r="F337" s="204" t="s">
        <v>648</v>
      </c>
      <c r="G337" s="62"/>
      <c r="H337" s="62"/>
      <c r="I337" s="162"/>
      <c r="J337" s="62"/>
      <c r="K337" s="62"/>
      <c r="L337" s="60"/>
      <c r="M337" s="205"/>
      <c r="N337" s="41"/>
      <c r="O337" s="41"/>
      <c r="P337" s="41"/>
      <c r="Q337" s="41"/>
      <c r="R337" s="41"/>
      <c r="S337" s="41"/>
      <c r="T337" s="77"/>
      <c r="AT337" s="23" t="s">
        <v>163</v>
      </c>
      <c r="AU337" s="23" t="s">
        <v>85</v>
      </c>
    </row>
    <row r="338" spans="2:65" s="1" customFormat="1" ht="38.25" customHeight="1">
      <c r="B338" s="40"/>
      <c r="C338" s="191" t="s">
        <v>652</v>
      </c>
      <c r="D338" s="191" t="s">
        <v>156</v>
      </c>
      <c r="E338" s="192" t="s">
        <v>653</v>
      </c>
      <c r="F338" s="193" t="s">
        <v>654</v>
      </c>
      <c r="G338" s="194" t="s">
        <v>245</v>
      </c>
      <c r="H338" s="195">
        <v>54</v>
      </c>
      <c r="I338" s="196"/>
      <c r="J338" s="197">
        <f>ROUND(I338*H338,2)</f>
        <v>0</v>
      </c>
      <c r="K338" s="193" t="s">
        <v>160</v>
      </c>
      <c r="L338" s="60"/>
      <c r="M338" s="198" t="s">
        <v>21</v>
      </c>
      <c r="N338" s="199" t="s">
        <v>46</v>
      </c>
      <c r="O338" s="41"/>
      <c r="P338" s="200">
        <f>O338*H338</f>
        <v>0</v>
      </c>
      <c r="Q338" s="200">
        <v>7E-05</v>
      </c>
      <c r="R338" s="200">
        <f>Q338*H338</f>
        <v>0.0037799999999999995</v>
      </c>
      <c r="S338" s="200">
        <v>0</v>
      </c>
      <c r="T338" s="201">
        <f>S338*H338</f>
        <v>0</v>
      </c>
      <c r="AR338" s="23" t="s">
        <v>242</v>
      </c>
      <c r="AT338" s="23" t="s">
        <v>156</v>
      </c>
      <c r="AU338" s="23" t="s">
        <v>85</v>
      </c>
      <c r="AY338" s="23" t="s">
        <v>154</v>
      </c>
      <c r="BE338" s="202">
        <f>IF(N338="základní",J338,0)</f>
        <v>0</v>
      </c>
      <c r="BF338" s="202">
        <f>IF(N338="snížená",J338,0)</f>
        <v>0</v>
      </c>
      <c r="BG338" s="202">
        <f>IF(N338="zákl. přenesená",J338,0)</f>
        <v>0</v>
      </c>
      <c r="BH338" s="202">
        <f>IF(N338="sníž. přenesená",J338,0)</f>
        <v>0</v>
      </c>
      <c r="BI338" s="202">
        <f>IF(N338="nulová",J338,0)</f>
        <v>0</v>
      </c>
      <c r="BJ338" s="23" t="s">
        <v>83</v>
      </c>
      <c r="BK338" s="202">
        <f>ROUND(I338*H338,2)</f>
        <v>0</v>
      </c>
      <c r="BL338" s="23" t="s">
        <v>242</v>
      </c>
      <c r="BM338" s="23" t="s">
        <v>655</v>
      </c>
    </row>
    <row r="339" spans="2:47" s="1" customFormat="1" ht="27">
      <c r="B339" s="40"/>
      <c r="C339" s="62"/>
      <c r="D339" s="203" t="s">
        <v>163</v>
      </c>
      <c r="E339" s="62"/>
      <c r="F339" s="204" t="s">
        <v>656</v>
      </c>
      <c r="G339" s="62"/>
      <c r="H339" s="62"/>
      <c r="I339" s="162"/>
      <c r="J339" s="62"/>
      <c r="K339" s="62"/>
      <c r="L339" s="60"/>
      <c r="M339" s="205"/>
      <c r="N339" s="41"/>
      <c r="O339" s="41"/>
      <c r="P339" s="41"/>
      <c r="Q339" s="41"/>
      <c r="R339" s="41"/>
      <c r="S339" s="41"/>
      <c r="T339" s="77"/>
      <c r="AT339" s="23" t="s">
        <v>163</v>
      </c>
      <c r="AU339" s="23" t="s">
        <v>85</v>
      </c>
    </row>
    <row r="340" spans="2:65" s="1" customFormat="1" ht="38.25" customHeight="1">
      <c r="B340" s="40"/>
      <c r="C340" s="191" t="s">
        <v>657</v>
      </c>
      <c r="D340" s="191" t="s">
        <v>156</v>
      </c>
      <c r="E340" s="192" t="s">
        <v>658</v>
      </c>
      <c r="F340" s="193" t="s">
        <v>659</v>
      </c>
      <c r="G340" s="194" t="s">
        <v>245</v>
      </c>
      <c r="H340" s="195">
        <v>38</v>
      </c>
      <c r="I340" s="196"/>
      <c r="J340" s="197">
        <f>ROUND(I340*H340,2)</f>
        <v>0</v>
      </c>
      <c r="K340" s="193" t="s">
        <v>160</v>
      </c>
      <c r="L340" s="60"/>
      <c r="M340" s="198" t="s">
        <v>21</v>
      </c>
      <c r="N340" s="199" t="s">
        <v>46</v>
      </c>
      <c r="O340" s="41"/>
      <c r="P340" s="200">
        <f>O340*H340</f>
        <v>0</v>
      </c>
      <c r="Q340" s="200">
        <v>9E-05</v>
      </c>
      <c r="R340" s="200">
        <f>Q340*H340</f>
        <v>0.0034200000000000003</v>
      </c>
      <c r="S340" s="200">
        <v>0</v>
      </c>
      <c r="T340" s="201">
        <f>S340*H340</f>
        <v>0</v>
      </c>
      <c r="AR340" s="23" t="s">
        <v>242</v>
      </c>
      <c r="AT340" s="23" t="s">
        <v>156</v>
      </c>
      <c r="AU340" s="23" t="s">
        <v>85</v>
      </c>
      <c r="AY340" s="23" t="s">
        <v>154</v>
      </c>
      <c r="BE340" s="202">
        <f>IF(N340="základní",J340,0)</f>
        <v>0</v>
      </c>
      <c r="BF340" s="202">
        <f>IF(N340="snížená",J340,0)</f>
        <v>0</v>
      </c>
      <c r="BG340" s="202">
        <f>IF(N340="zákl. přenesená",J340,0)</f>
        <v>0</v>
      </c>
      <c r="BH340" s="202">
        <f>IF(N340="sníž. přenesená",J340,0)</f>
        <v>0</v>
      </c>
      <c r="BI340" s="202">
        <f>IF(N340="nulová",J340,0)</f>
        <v>0</v>
      </c>
      <c r="BJ340" s="23" t="s">
        <v>83</v>
      </c>
      <c r="BK340" s="202">
        <f>ROUND(I340*H340,2)</f>
        <v>0</v>
      </c>
      <c r="BL340" s="23" t="s">
        <v>242</v>
      </c>
      <c r="BM340" s="23" t="s">
        <v>660</v>
      </c>
    </row>
    <row r="341" spans="2:47" s="1" customFormat="1" ht="27">
      <c r="B341" s="40"/>
      <c r="C341" s="62"/>
      <c r="D341" s="203" t="s">
        <v>163</v>
      </c>
      <c r="E341" s="62"/>
      <c r="F341" s="204" t="s">
        <v>656</v>
      </c>
      <c r="G341" s="62"/>
      <c r="H341" s="62"/>
      <c r="I341" s="162"/>
      <c r="J341" s="62"/>
      <c r="K341" s="62"/>
      <c r="L341" s="60"/>
      <c r="M341" s="205"/>
      <c r="N341" s="41"/>
      <c r="O341" s="41"/>
      <c r="P341" s="41"/>
      <c r="Q341" s="41"/>
      <c r="R341" s="41"/>
      <c r="S341" s="41"/>
      <c r="T341" s="77"/>
      <c r="AT341" s="23" t="s">
        <v>163</v>
      </c>
      <c r="AU341" s="23" t="s">
        <v>85</v>
      </c>
    </row>
    <row r="342" spans="2:65" s="1" customFormat="1" ht="16.5" customHeight="1">
      <c r="B342" s="40"/>
      <c r="C342" s="191" t="s">
        <v>661</v>
      </c>
      <c r="D342" s="191" t="s">
        <v>156</v>
      </c>
      <c r="E342" s="192" t="s">
        <v>662</v>
      </c>
      <c r="F342" s="193" t="s">
        <v>663</v>
      </c>
      <c r="G342" s="194" t="s">
        <v>366</v>
      </c>
      <c r="H342" s="195">
        <v>32</v>
      </c>
      <c r="I342" s="196"/>
      <c r="J342" s="197">
        <f>ROUND(I342*H342,2)</f>
        <v>0</v>
      </c>
      <c r="K342" s="193" t="s">
        <v>160</v>
      </c>
      <c r="L342" s="60"/>
      <c r="M342" s="198" t="s">
        <v>21</v>
      </c>
      <c r="N342" s="199" t="s">
        <v>46</v>
      </c>
      <c r="O342" s="41"/>
      <c r="P342" s="200">
        <f>O342*H342</f>
        <v>0</v>
      </c>
      <c r="Q342" s="200">
        <v>0</v>
      </c>
      <c r="R342" s="200">
        <f>Q342*H342</f>
        <v>0</v>
      </c>
      <c r="S342" s="200">
        <v>0</v>
      </c>
      <c r="T342" s="201">
        <f>S342*H342</f>
        <v>0</v>
      </c>
      <c r="AR342" s="23" t="s">
        <v>242</v>
      </c>
      <c r="AT342" s="23" t="s">
        <v>156</v>
      </c>
      <c r="AU342" s="23" t="s">
        <v>85</v>
      </c>
      <c r="AY342" s="23" t="s">
        <v>154</v>
      </c>
      <c r="BE342" s="202">
        <f>IF(N342="základní",J342,0)</f>
        <v>0</v>
      </c>
      <c r="BF342" s="202">
        <f>IF(N342="snížená",J342,0)</f>
        <v>0</v>
      </c>
      <c r="BG342" s="202">
        <f>IF(N342="zákl. přenesená",J342,0)</f>
        <v>0</v>
      </c>
      <c r="BH342" s="202">
        <f>IF(N342="sníž. přenesená",J342,0)</f>
        <v>0</v>
      </c>
      <c r="BI342" s="202">
        <f>IF(N342="nulová",J342,0)</f>
        <v>0</v>
      </c>
      <c r="BJ342" s="23" t="s">
        <v>83</v>
      </c>
      <c r="BK342" s="202">
        <f>ROUND(I342*H342,2)</f>
        <v>0</v>
      </c>
      <c r="BL342" s="23" t="s">
        <v>242</v>
      </c>
      <c r="BM342" s="23" t="s">
        <v>664</v>
      </c>
    </row>
    <row r="343" spans="2:47" s="1" customFormat="1" ht="54">
      <c r="B343" s="40"/>
      <c r="C343" s="62"/>
      <c r="D343" s="203" t="s">
        <v>163</v>
      </c>
      <c r="E343" s="62"/>
      <c r="F343" s="204" t="s">
        <v>665</v>
      </c>
      <c r="G343" s="62"/>
      <c r="H343" s="62"/>
      <c r="I343" s="162"/>
      <c r="J343" s="62"/>
      <c r="K343" s="62"/>
      <c r="L343" s="60"/>
      <c r="M343" s="205"/>
      <c r="N343" s="41"/>
      <c r="O343" s="41"/>
      <c r="P343" s="41"/>
      <c r="Q343" s="41"/>
      <c r="R343" s="41"/>
      <c r="S343" s="41"/>
      <c r="T343" s="77"/>
      <c r="AT343" s="23" t="s">
        <v>163</v>
      </c>
      <c r="AU343" s="23" t="s">
        <v>85</v>
      </c>
    </row>
    <row r="344" spans="2:65" s="1" customFormat="1" ht="16.5" customHeight="1">
      <c r="B344" s="40"/>
      <c r="C344" s="191" t="s">
        <v>666</v>
      </c>
      <c r="D344" s="191" t="s">
        <v>156</v>
      </c>
      <c r="E344" s="192" t="s">
        <v>667</v>
      </c>
      <c r="F344" s="193" t="s">
        <v>668</v>
      </c>
      <c r="G344" s="194" t="s">
        <v>366</v>
      </c>
      <c r="H344" s="195">
        <v>6</v>
      </c>
      <c r="I344" s="196"/>
      <c r="J344" s="197">
        <f>ROUND(I344*H344,2)</f>
        <v>0</v>
      </c>
      <c r="K344" s="193" t="s">
        <v>160</v>
      </c>
      <c r="L344" s="60"/>
      <c r="M344" s="198" t="s">
        <v>21</v>
      </c>
      <c r="N344" s="199" t="s">
        <v>46</v>
      </c>
      <c r="O344" s="41"/>
      <c r="P344" s="200">
        <f>O344*H344</f>
        <v>0</v>
      </c>
      <c r="Q344" s="200">
        <v>0.00072</v>
      </c>
      <c r="R344" s="200">
        <f>Q344*H344</f>
        <v>0.00432</v>
      </c>
      <c r="S344" s="200">
        <v>0</v>
      </c>
      <c r="T344" s="201">
        <f>S344*H344</f>
        <v>0</v>
      </c>
      <c r="AR344" s="23" t="s">
        <v>242</v>
      </c>
      <c r="AT344" s="23" t="s">
        <v>156</v>
      </c>
      <c r="AU344" s="23" t="s">
        <v>85</v>
      </c>
      <c r="AY344" s="23" t="s">
        <v>154</v>
      </c>
      <c r="BE344" s="202">
        <f>IF(N344="základní",J344,0)</f>
        <v>0</v>
      </c>
      <c r="BF344" s="202">
        <f>IF(N344="snížená",J344,0)</f>
        <v>0</v>
      </c>
      <c r="BG344" s="202">
        <f>IF(N344="zákl. přenesená",J344,0)</f>
        <v>0</v>
      </c>
      <c r="BH344" s="202">
        <f>IF(N344="sníž. přenesená",J344,0)</f>
        <v>0</v>
      </c>
      <c r="BI344" s="202">
        <f>IF(N344="nulová",J344,0)</f>
        <v>0</v>
      </c>
      <c r="BJ344" s="23" t="s">
        <v>83</v>
      </c>
      <c r="BK344" s="202">
        <f>ROUND(I344*H344,2)</f>
        <v>0</v>
      </c>
      <c r="BL344" s="23" t="s">
        <v>242</v>
      </c>
      <c r="BM344" s="23" t="s">
        <v>669</v>
      </c>
    </row>
    <row r="345" spans="2:65" s="1" customFormat="1" ht="25.5" customHeight="1">
      <c r="B345" s="40"/>
      <c r="C345" s="191" t="s">
        <v>670</v>
      </c>
      <c r="D345" s="191" t="s">
        <v>156</v>
      </c>
      <c r="E345" s="192" t="s">
        <v>671</v>
      </c>
      <c r="F345" s="193" t="s">
        <v>672</v>
      </c>
      <c r="G345" s="194" t="s">
        <v>245</v>
      </c>
      <c r="H345" s="195">
        <v>76</v>
      </c>
      <c r="I345" s="196"/>
      <c r="J345" s="197">
        <f>ROUND(I345*H345,2)</f>
        <v>0</v>
      </c>
      <c r="K345" s="193" t="s">
        <v>160</v>
      </c>
      <c r="L345" s="60"/>
      <c r="M345" s="198" t="s">
        <v>21</v>
      </c>
      <c r="N345" s="199" t="s">
        <v>46</v>
      </c>
      <c r="O345" s="41"/>
      <c r="P345" s="200">
        <f>O345*H345</f>
        <v>0</v>
      </c>
      <c r="Q345" s="200">
        <v>0.00019</v>
      </c>
      <c r="R345" s="200">
        <f>Q345*H345</f>
        <v>0.014440000000000001</v>
      </c>
      <c r="S345" s="200">
        <v>0</v>
      </c>
      <c r="T345" s="201">
        <f>S345*H345</f>
        <v>0</v>
      </c>
      <c r="AR345" s="23" t="s">
        <v>242</v>
      </c>
      <c r="AT345" s="23" t="s">
        <v>156</v>
      </c>
      <c r="AU345" s="23" t="s">
        <v>85</v>
      </c>
      <c r="AY345" s="23" t="s">
        <v>154</v>
      </c>
      <c r="BE345" s="202">
        <f>IF(N345="základní",J345,0)</f>
        <v>0</v>
      </c>
      <c r="BF345" s="202">
        <f>IF(N345="snížená",J345,0)</f>
        <v>0</v>
      </c>
      <c r="BG345" s="202">
        <f>IF(N345="zákl. přenesená",J345,0)</f>
        <v>0</v>
      </c>
      <c r="BH345" s="202">
        <f>IF(N345="sníž. přenesená",J345,0)</f>
        <v>0</v>
      </c>
      <c r="BI345" s="202">
        <f>IF(N345="nulová",J345,0)</f>
        <v>0</v>
      </c>
      <c r="BJ345" s="23" t="s">
        <v>83</v>
      </c>
      <c r="BK345" s="202">
        <f>ROUND(I345*H345,2)</f>
        <v>0</v>
      </c>
      <c r="BL345" s="23" t="s">
        <v>242</v>
      </c>
      <c r="BM345" s="23" t="s">
        <v>673</v>
      </c>
    </row>
    <row r="346" spans="2:47" s="1" customFormat="1" ht="67.5">
      <c r="B346" s="40"/>
      <c r="C346" s="62"/>
      <c r="D346" s="203" t="s">
        <v>163</v>
      </c>
      <c r="E346" s="62"/>
      <c r="F346" s="204" t="s">
        <v>674</v>
      </c>
      <c r="G346" s="62"/>
      <c r="H346" s="62"/>
      <c r="I346" s="162"/>
      <c r="J346" s="62"/>
      <c r="K346" s="62"/>
      <c r="L346" s="60"/>
      <c r="M346" s="205"/>
      <c r="N346" s="41"/>
      <c r="O346" s="41"/>
      <c r="P346" s="41"/>
      <c r="Q346" s="41"/>
      <c r="R346" s="41"/>
      <c r="S346" s="41"/>
      <c r="T346" s="77"/>
      <c r="AT346" s="23" t="s">
        <v>163</v>
      </c>
      <c r="AU346" s="23" t="s">
        <v>85</v>
      </c>
    </row>
    <row r="347" spans="2:65" s="1" customFormat="1" ht="16.5" customHeight="1">
      <c r="B347" s="40"/>
      <c r="C347" s="191" t="s">
        <v>675</v>
      </c>
      <c r="D347" s="191" t="s">
        <v>156</v>
      </c>
      <c r="E347" s="192" t="s">
        <v>676</v>
      </c>
      <c r="F347" s="193" t="s">
        <v>677</v>
      </c>
      <c r="G347" s="194" t="s">
        <v>366</v>
      </c>
      <c r="H347" s="195">
        <v>1</v>
      </c>
      <c r="I347" s="196"/>
      <c r="J347" s="197">
        <f>ROUND(I347*H347,2)</f>
        <v>0</v>
      </c>
      <c r="K347" s="193" t="s">
        <v>567</v>
      </c>
      <c r="L347" s="60"/>
      <c r="M347" s="198" t="s">
        <v>21</v>
      </c>
      <c r="N347" s="199" t="s">
        <v>46</v>
      </c>
      <c r="O347" s="41"/>
      <c r="P347" s="200">
        <f>O347*H347</f>
        <v>0</v>
      </c>
      <c r="Q347" s="200">
        <v>9E-05</v>
      </c>
      <c r="R347" s="200">
        <f>Q347*H347</f>
        <v>9E-05</v>
      </c>
      <c r="S347" s="200">
        <v>0</v>
      </c>
      <c r="T347" s="201">
        <f>S347*H347</f>
        <v>0</v>
      </c>
      <c r="AR347" s="23" t="s">
        <v>242</v>
      </c>
      <c r="AT347" s="23" t="s">
        <v>156</v>
      </c>
      <c r="AU347" s="23" t="s">
        <v>85</v>
      </c>
      <c r="AY347" s="23" t="s">
        <v>154</v>
      </c>
      <c r="BE347" s="202">
        <f>IF(N347="základní",J347,0)</f>
        <v>0</v>
      </c>
      <c r="BF347" s="202">
        <f>IF(N347="snížená",J347,0)</f>
        <v>0</v>
      </c>
      <c r="BG347" s="202">
        <f>IF(N347="zákl. přenesená",J347,0)</f>
        <v>0</v>
      </c>
      <c r="BH347" s="202">
        <f>IF(N347="sníž. přenesená",J347,0)</f>
        <v>0</v>
      </c>
      <c r="BI347" s="202">
        <f>IF(N347="nulová",J347,0)</f>
        <v>0</v>
      </c>
      <c r="BJ347" s="23" t="s">
        <v>83</v>
      </c>
      <c r="BK347" s="202">
        <f>ROUND(I347*H347,2)</f>
        <v>0</v>
      </c>
      <c r="BL347" s="23" t="s">
        <v>242</v>
      </c>
      <c r="BM347" s="23" t="s">
        <v>678</v>
      </c>
    </row>
    <row r="348" spans="2:65" s="1" customFormat="1" ht="25.5" customHeight="1">
      <c r="B348" s="40"/>
      <c r="C348" s="217" t="s">
        <v>679</v>
      </c>
      <c r="D348" s="217" t="s">
        <v>189</v>
      </c>
      <c r="E348" s="218" t="s">
        <v>680</v>
      </c>
      <c r="F348" s="219" t="s">
        <v>681</v>
      </c>
      <c r="G348" s="220" t="s">
        <v>366</v>
      </c>
      <c r="H348" s="221">
        <v>1</v>
      </c>
      <c r="I348" s="222"/>
      <c r="J348" s="223">
        <f>ROUND(I348*H348,2)</f>
        <v>0</v>
      </c>
      <c r="K348" s="219" t="s">
        <v>567</v>
      </c>
      <c r="L348" s="224"/>
      <c r="M348" s="225" t="s">
        <v>21</v>
      </c>
      <c r="N348" s="226" t="s">
        <v>46</v>
      </c>
      <c r="O348" s="41"/>
      <c r="P348" s="200">
        <f>O348*H348</f>
        <v>0</v>
      </c>
      <c r="Q348" s="200">
        <v>0.01175</v>
      </c>
      <c r="R348" s="200">
        <f>Q348*H348</f>
        <v>0.01175</v>
      </c>
      <c r="S348" s="200">
        <v>0</v>
      </c>
      <c r="T348" s="201">
        <f>S348*H348</f>
        <v>0</v>
      </c>
      <c r="AR348" s="23" t="s">
        <v>331</v>
      </c>
      <c r="AT348" s="23" t="s">
        <v>189</v>
      </c>
      <c r="AU348" s="23" t="s">
        <v>85</v>
      </c>
      <c r="AY348" s="23" t="s">
        <v>154</v>
      </c>
      <c r="BE348" s="202">
        <f>IF(N348="základní",J348,0)</f>
        <v>0</v>
      </c>
      <c r="BF348" s="202">
        <f>IF(N348="snížená",J348,0)</f>
        <v>0</v>
      </c>
      <c r="BG348" s="202">
        <f>IF(N348="zákl. přenesená",J348,0)</f>
        <v>0</v>
      </c>
      <c r="BH348" s="202">
        <f>IF(N348="sníž. přenesená",J348,0)</f>
        <v>0</v>
      </c>
      <c r="BI348" s="202">
        <f>IF(N348="nulová",J348,0)</f>
        <v>0</v>
      </c>
      <c r="BJ348" s="23" t="s">
        <v>83</v>
      </c>
      <c r="BK348" s="202">
        <f>ROUND(I348*H348,2)</f>
        <v>0</v>
      </c>
      <c r="BL348" s="23" t="s">
        <v>242</v>
      </c>
      <c r="BM348" s="23" t="s">
        <v>682</v>
      </c>
    </row>
    <row r="349" spans="2:47" s="1" customFormat="1" ht="202.5">
      <c r="B349" s="40"/>
      <c r="C349" s="62"/>
      <c r="D349" s="203" t="s">
        <v>538</v>
      </c>
      <c r="E349" s="62"/>
      <c r="F349" s="204" t="s">
        <v>683</v>
      </c>
      <c r="G349" s="62"/>
      <c r="H349" s="62"/>
      <c r="I349" s="162"/>
      <c r="J349" s="62"/>
      <c r="K349" s="62"/>
      <c r="L349" s="60"/>
      <c r="M349" s="205"/>
      <c r="N349" s="41"/>
      <c r="O349" s="41"/>
      <c r="P349" s="41"/>
      <c r="Q349" s="41"/>
      <c r="R349" s="41"/>
      <c r="S349" s="41"/>
      <c r="T349" s="77"/>
      <c r="AT349" s="23" t="s">
        <v>538</v>
      </c>
      <c r="AU349" s="23" t="s">
        <v>85</v>
      </c>
    </row>
    <row r="350" spans="2:65" s="1" customFormat="1" ht="38.25" customHeight="1">
      <c r="B350" s="40"/>
      <c r="C350" s="191" t="s">
        <v>684</v>
      </c>
      <c r="D350" s="191" t="s">
        <v>156</v>
      </c>
      <c r="E350" s="192" t="s">
        <v>685</v>
      </c>
      <c r="F350" s="193" t="s">
        <v>686</v>
      </c>
      <c r="G350" s="194" t="s">
        <v>192</v>
      </c>
      <c r="H350" s="195">
        <v>0.095</v>
      </c>
      <c r="I350" s="196"/>
      <c r="J350" s="197">
        <f>ROUND(I350*H350,2)</f>
        <v>0</v>
      </c>
      <c r="K350" s="193" t="s">
        <v>160</v>
      </c>
      <c r="L350" s="60"/>
      <c r="M350" s="198" t="s">
        <v>21</v>
      </c>
      <c r="N350" s="199" t="s">
        <v>46</v>
      </c>
      <c r="O350" s="41"/>
      <c r="P350" s="200">
        <f>O350*H350</f>
        <v>0</v>
      </c>
      <c r="Q350" s="200">
        <v>0</v>
      </c>
      <c r="R350" s="200">
        <f>Q350*H350</f>
        <v>0</v>
      </c>
      <c r="S350" s="200">
        <v>0</v>
      </c>
      <c r="T350" s="201">
        <f>S350*H350</f>
        <v>0</v>
      </c>
      <c r="AR350" s="23" t="s">
        <v>242</v>
      </c>
      <c r="AT350" s="23" t="s">
        <v>156</v>
      </c>
      <c r="AU350" s="23" t="s">
        <v>85</v>
      </c>
      <c r="AY350" s="23" t="s">
        <v>154</v>
      </c>
      <c r="BE350" s="202">
        <f>IF(N350="základní",J350,0)</f>
        <v>0</v>
      </c>
      <c r="BF350" s="202">
        <f>IF(N350="snížená",J350,0)</f>
        <v>0</v>
      </c>
      <c r="BG350" s="202">
        <f>IF(N350="zákl. přenesená",J350,0)</f>
        <v>0</v>
      </c>
      <c r="BH350" s="202">
        <f>IF(N350="sníž. přenesená",J350,0)</f>
        <v>0</v>
      </c>
      <c r="BI350" s="202">
        <f>IF(N350="nulová",J350,0)</f>
        <v>0</v>
      </c>
      <c r="BJ350" s="23" t="s">
        <v>83</v>
      </c>
      <c r="BK350" s="202">
        <f>ROUND(I350*H350,2)</f>
        <v>0</v>
      </c>
      <c r="BL350" s="23" t="s">
        <v>242</v>
      </c>
      <c r="BM350" s="23" t="s">
        <v>687</v>
      </c>
    </row>
    <row r="351" spans="2:47" s="1" customFormat="1" ht="121.5">
      <c r="B351" s="40"/>
      <c r="C351" s="62"/>
      <c r="D351" s="203" t="s">
        <v>163</v>
      </c>
      <c r="E351" s="62"/>
      <c r="F351" s="204" t="s">
        <v>688</v>
      </c>
      <c r="G351" s="62"/>
      <c r="H351" s="62"/>
      <c r="I351" s="162"/>
      <c r="J351" s="62"/>
      <c r="K351" s="62"/>
      <c r="L351" s="60"/>
      <c r="M351" s="205"/>
      <c r="N351" s="41"/>
      <c r="O351" s="41"/>
      <c r="P351" s="41"/>
      <c r="Q351" s="41"/>
      <c r="R351" s="41"/>
      <c r="S351" s="41"/>
      <c r="T351" s="77"/>
      <c r="AT351" s="23" t="s">
        <v>163</v>
      </c>
      <c r="AU351" s="23" t="s">
        <v>85</v>
      </c>
    </row>
    <row r="352" spans="2:63" s="10" customFormat="1" ht="29.85" customHeight="1">
      <c r="B352" s="175"/>
      <c r="C352" s="176"/>
      <c r="D352" s="177" t="s">
        <v>74</v>
      </c>
      <c r="E352" s="189" t="s">
        <v>689</v>
      </c>
      <c r="F352" s="189" t="s">
        <v>690</v>
      </c>
      <c r="G352" s="176"/>
      <c r="H352" s="176"/>
      <c r="I352" s="179"/>
      <c r="J352" s="190">
        <f>BK352</f>
        <v>0</v>
      </c>
      <c r="K352" s="176"/>
      <c r="L352" s="181"/>
      <c r="M352" s="182"/>
      <c r="N352" s="183"/>
      <c r="O352" s="183"/>
      <c r="P352" s="184">
        <f>SUM(P353:P376)</f>
        <v>0</v>
      </c>
      <c r="Q352" s="183"/>
      <c r="R352" s="184">
        <f>SUM(R353:R376)</f>
        <v>0.3868600000000001</v>
      </c>
      <c r="S352" s="183"/>
      <c r="T352" s="185">
        <f>SUM(T353:T376)</f>
        <v>0</v>
      </c>
      <c r="AR352" s="186" t="s">
        <v>85</v>
      </c>
      <c r="AT352" s="187" t="s">
        <v>74</v>
      </c>
      <c r="AU352" s="187" t="s">
        <v>83</v>
      </c>
      <c r="AY352" s="186" t="s">
        <v>154</v>
      </c>
      <c r="BK352" s="188">
        <f>SUM(BK353:BK376)</f>
        <v>0</v>
      </c>
    </row>
    <row r="353" spans="2:65" s="1" customFormat="1" ht="25.5" customHeight="1">
      <c r="B353" s="40"/>
      <c r="C353" s="191" t="s">
        <v>691</v>
      </c>
      <c r="D353" s="191" t="s">
        <v>156</v>
      </c>
      <c r="E353" s="192" t="s">
        <v>692</v>
      </c>
      <c r="F353" s="193" t="s">
        <v>693</v>
      </c>
      <c r="G353" s="194" t="s">
        <v>400</v>
      </c>
      <c r="H353" s="195">
        <v>6</v>
      </c>
      <c r="I353" s="196"/>
      <c r="J353" s="197">
        <f>ROUND(I353*H353,2)</f>
        <v>0</v>
      </c>
      <c r="K353" s="193" t="s">
        <v>160</v>
      </c>
      <c r="L353" s="60"/>
      <c r="M353" s="198" t="s">
        <v>21</v>
      </c>
      <c r="N353" s="199" t="s">
        <v>46</v>
      </c>
      <c r="O353" s="41"/>
      <c r="P353" s="200">
        <f>O353*H353</f>
        <v>0</v>
      </c>
      <c r="Q353" s="200">
        <v>0.01382</v>
      </c>
      <c r="R353" s="200">
        <f>Q353*H353</f>
        <v>0.08292000000000001</v>
      </c>
      <c r="S353" s="200">
        <v>0</v>
      </c>
      <c r="T353" s="201">
        <f>S353*H353</f>
        <v>0</v>
      </c>
      <c r="AR353" s="23" t="s">
        <v>242</v>
      </c>
      <c r="AT353" s="23" t="s">
        <v>156</v>
      </c>
      <c r="AU353" s="23" t="s">
        <v>85</v>
      </c>
      <c r="AY353" s="23" t="s">
        <v>154</v>
      </c>
      <c r="BE353" s="202">
        <f>IF(N353="základní",J353,0)</f>
        <v>0</v>
      </c>
      <c r="BF353" s="202">
        <f>IF(N353="snížená",J353,0)</f>
        <v>0</v>
      </c>
      <c r="BG353" s="202">
        <f>IF(N353="zákl. přenesená",J353,0)</f>
        <v>0</v>
      </c>
      <c r="BH353" s="202">
        <f>IF(N353="sníž. přenesená",J353,0)</f>
        <v>0</v>
      </c>
      <c r="BI353" s="202">
        <f>IF(N353="nulová",J353,0)</f>
        <v>0</v>
      </c>
      <c r="BJ353" s="23" t="s">
        <v>83</v>
      </c>
      <c r="BK353" s="202">
        <f>ROUND(I353*H353,2)</f>
        <v>0</v>
      </c>
      <c r="BL353" s="23" t="s">
        <v>242</v>
      </c>
      <c r="BM353" s="23" t="s">
        <v>694</v>
      </c>
    </row>
    <row r="354" spans="2:47" s="1" customFormat="1" ht="40.5">
      <c r="B354" s="40"/>
      <c r="C354" s="62"/>
      <c r="D354" s="203" t="s">
        <v>163</v>
      </c>
      <c r="E354" s="62"/>
      <c r="F354" s="204" t="s">
        <v>695</v>
      </c>
      <c r="G354" s="62"/>
      <c r="H354" s="62"/>
      <c r="I354" s="162"/>
      <c r="J354" s="62"/>
      <c r="K354" s="62"/>
      <c r="L354" s="60"/>
      <c r="M354" s="205"/>
      <c r="N354" s="41"/>
      <c r="O354" s="41"/>
      <c r="P354" s="41"/>
      <c r="Q354" s="41"/>
      <c r="R354" s="41"/>
      <c r="S354" s="41"/>
      <c r="T354" s="77"/>
      <c r="AT354" s="23" t="s">
        <v>163</v>
      </c>
      <c r="AU354" s="23" t="s">
        <v>85</v>
      </c>
    </row>
    <row r="355" spans="2:65" s="1" customFormat="1" ht="16.5" customHeight="1">
      <c r="B355" s="40"/>
      <c r="C355" s="191" t="s">
        <v>696</v>
      </c>
      <c r="D355" s="191" t="s">
        <v>156</v>
      </c>
      <c r="E355" s="192" t="s">
        <v>697</v>
      </c>
      <c r="F355" s="193" t="s">
        <v>698</v>
      </c>
      <c r="G355" s="194" t="s">
        <v>400</v>
      </c>
      <c r="H355" s="195">
        <v>1</v>
      </c>
      <c r="I355" s="196"/>
      <c r="J355" s="197">
        <f>ROUND(I355*H355,2)</f>
        <v>0</v>
      </c>
      <c r="K355" s="193" t="s">
        <v>567</v>
      </c>
      <c r="L355" s="60"/>
      <c r="M355" s="198" t="s">
        <v>21</v>
      </c>
      <c r="N355" s="199" t="s">
        <v>46</v>
      </c>
      <c r="O355" s="41"/>
      <c r="P355" s="200">
        <f>O355*H355</f>
        <v>0</v>
      </c>
      <c r="Q355" s="200">
        <v>0.01382</v>
      </c>
      <c r="R355" s="200">
        <f>Q355*H355</f>
        <v>0.01382</v>
      </c>
      <c r="S355" s="200">
        <v>0</v>
      </c>
      <c r="T355" s="201">
        <f>S355*H355</f>
        <v>0</v>
      </c>
      <c r="AR355" s="23" t="s">
        <v>242</v>
      </c>
      <c r="AT355" s="23" t="s">
        <v>156</v>
      </c>
      <c r="AU355" s="23" t="s">
        <v>85</v>
      </c>
      <c r="AY355" s="23" t="s">
        <v>154</v>
      </c>
      <c r="BE355" s="202">
        <f>IF(N355="základní",J355,0)</f>
        <v>0</v>
      </c>
      <c r="BF355" s="202">
        <f>IF(N355="snížená",J355,0)</f>
        <v>0</v>
      </c>
      <c r="BG355" s="202">
        <f>IF(N355="zákl. přenesená",J355,0)</f>
        <v>0</v>
      </c>
      <c r="BH355" s="202">
        <f>IF(N355="sníž. přenesená",J355,0)</f>
        <v>0</v>
      </c>
      <c r="BI355" s="202">
        <f>IF(N355="nulová",J355,0)</f>
        <v>0</v>
      </c>
      <c r="BJ355" s="23" t="s">
        <v>83</v>
      </c>
      <c r="BK355" s="202">
        <f>ROUND(I355*H355,2)</f>
        <v>0</v>
      </c>
      <c r="BL355" s="23" t="s">
        <v>242</v>
      </c>
      <c r="BM355" s="23" t="s">
        <v>699</v>
      </c>
    </row>
    <row r="356" spans="2:47" s="1" customFormat="1" ht="40.5">
      <c r="B356" s="40"/>
      <c r="C356" s="62"/>
      <c r="D356" s="203" t="s">
        <v>163</v>
      </c>
      <c r="E356" s="62"/>
      <c r="F356" s="204" t="s">
        <v>695</v>
      </c>
      <c r="G356" s="62"/>
      <c r="H356" s="62"/>
      <c r="I356" s="162"/>
      <c r="J356" s="62"/>
      <c r="K356" s="62"/>
      <c r="L356" s="60"/>
      <c r="M356" s="205"/>
      <c r="N356" s="41"/>
      <c r="O356" s="41"/>
      <c r="P356" s="41"/>
      <c r="Q356" s="41"/>
      <c r="R356" s="41"/>
      <c r="S356" s="41"/>
      <c r="T356" s="77"/>
      <c r="AT356" s="23" t="s">
        <v>163</v>
      </c>
      <c r="AU356" s="23" t="s">
        <v>85</v>
      </c>
    </row>
    <row r="357" spans="2:65" s="1" customFormat="1" ht="16.5" customHeight="1">
      <c r="B357" s="40"/>
      <c r="C357" s="191" t="s">
        <v>700</v>
      </c>
      <c r="D357" s="191" t="s">
        <v>156</v>
      </c>
      <c r="E357" s="192" t="s">
        <v>701</v>
      </c>
      <c r="F357" s="193" t="s">
        <v>702</v>
      </c>
      <c r="G357" s="194" t="s">
        <v>400</v>
      </c>
      <c r="H357" s="195">
        <v>4</v>
      </c>
      <c r="I357" s="196"/>
      <c r="J357" s="197">
        <f>ROUND(I357*H357,2)</f>
        <v>0</v>
      </c>
      <c r="K357" s="193" t="s">
        <v>160</v>
      </c>
      <c r="L357" s="60"/>
      <c r="M357" s="198" t="s">
        <v>21</v>
      </c>
      <c r="N357" s="199" t="s">
        <v>46</v>
      </c>
      <c r="O357" s="41"/>
      <c r="P357" s="200">
        <f>O357*H357</f>
        <v>0</v>
      </c>
      <c r="Q357" s="200">
        <v>0.01908</v>
      </c>
      <c r="R357" s="200">
        <f>Q357*H357</f>
        <v>0.07632</v>
      </c>
      <c r="S357" s="200">
        <v>0</v>
      </c>
      <c r="T357" s="201">
        <f>S357*H357</f>
        <v>0</v>
      </c>
      <c r="AR357" s="23" t="s">
        <v>242</v>
      </c>
      <c r="AT357" s="23" t="s">
        <v>156</v>
      </c>
      <c r="AU357" s="23" t="s">
        <v>85</v>
      </c>
      <c r="AY357" s="23" t="s">
        <v>154</v>
      </c>
      <c r="BE357" s="202">
        <f>IF(N357="základní",J357,0)</f>
        <v>0</v>
      </c>
      <c r="BF357" s="202">
        <f>IF(N357="snížená",J357,0)</f>
        <v>0</v>
      </c>
      <c r="BG357" s="202">
        <f>IF(N357="zákl. přenesená",J357,0)</f>
        <v>0</v>
      </c>
      <c r="BH357" s="202">
        <f>IF(N357="sníž. přenesená",J357,0)</f>
        <v>0</v>
      </c>
      <c r="BI357" s="202">
        <f>IF(N357="nulová",J357,0)</f>
        <v>0</v>
      </c>
      <c r="BJ357" s="23" t="s">
        <v>83</v>
      </c>
      <c r="BK357" s="202">
        <f>ROUND(I357*H357,2)</f>
        <v>0</v>
      </c>
      <c r="BL357" s="23" t="s">
        <v>242</v>
      </c>
      <c r="BM357" s="23" t="s">
        <v>703</v>
      </c>
    </row>
    <row r="358" spans="2:47" s="1" customFormat="1" ht="40.5">
      <c r="B358" s="40"/>
      <c r="C358" s="62"/>
      <c r="D358" s="203" t="s">
        <v>163</v>
      </c>
      <c r="E358" s="62"/>
      <c r="F358" s="204" t="s">
        <v>704</v>
      </c>
      <c r="G358" s="62"/>
      <c r="H358" s="62"/>
      <c r="I358" s="162"/>
      <c r="J358" s="62"/>
      <c r="K358" s="62"/>
      <c r="L358" s="60"/>
      <c r="M358" s="205"/>
      <c r="N358" s="41"/>
      <c r="O358" s="41"/>
      <c r="P358" s="41"/>
      <c r="Q358" s="41"/>
      <c r="R358" s="41"/>
      <c r="S358" s="41"/>
      <c r="T358" s="77"/>
      <c r="AT358" s="23" t="s">
        <v>163</v>
      </c>
      <c r="AU358" s="23" t="s">
        <v>85</v>
      </c>
    </row>
    <row r="359" spans="2:65" s="1" customFormat="1" ht="25.5" customHeight="1">
      <c r="B359" s="40"/>
      <c r="C359" s="191" t="s">
        <v>705</v>
      </c>
      <c r="D359" s="191" t="s">
        <v>156</v>
      </c>
      <c r="E359" s="192" t="s">
        <v>706</v>
      </c>
      <c r="F359" s="193" t="s">
        <v>707</v>
      </c>
      <c r="G359" s="194" t="s">
        <v>400</v>
      </c>
      <c r="H359" s="195">
        <v>11</v>
      </c>
      <c r="I359" s="196"/>
      <c r="J359" s="197">
        <f>ROUND(I359*H359,2)</f>
        <v>0</v>
      </c>
      <c r="K359" s="193" t="s">
        <v>160</v>
      </c>
      <c r="L359" s="60"/>
      <c r="M359" s="198" t="s">
        <v>21</v>
      </c>
      <c r="N359" s="199" t="s">
        <v>46</v>
      </c>
      <c r="O359" s="41"/>
      <c r="P359" s="200">
        <f>O359*H359</f>
        <v>0</v>
      </c>
      <c r="Q359" s="200">
        <v>0.01375</v>
      </c>
      <c r="R359" s="200">
        <f>Q359*H359</f>
        <v>0.15125</v>
      </c>
      <c r="S359" s="200">
        <v>0</v>
      </c>
      <c r="T359" s="201">
        <f>S359*H359</f>
        <v>0</v>
      </c>
      <c r="AR359" s="23" t="s">
        <v>242</v>
      </c>
      <c r="AT359" s="23" t="s">
        <v>156</v>
      </c>
      <c r="AU359" s="23" t="s">
        <v>85</v>
      </c>
      <c r="AY359" s="23" t="s">
        <v>154</v>
      </c>
      <c r="BE359" s="202">
        <f>IF(N359="základní",J359,0)</f>
        <v>0</v>
      </c>
      <c r="BF359" s="202">
        <f>IF(N359="snížená",J359,0)</f>
        <v>0</v>
      </c>
      <c r="BG359" s="202">
        <f>IF(N359="zákl. přenesená",J359,0)</f>
        <v>0</v>
      </c>
      <c r="BH359" s="202">
        <f>IF(N359="sníž. přenesená",J359,0)</f>
        <v>0</v>
      </c>
      <c r="BI359" s="202">
        <f>IF(N359="nulová",J359,0)</f>
        <v>0</v>
      </c>
      <c r="BJ359" s="23" t="s">
        <v>83</v>
      </c>
      <c r="BK359" s="202">
        <f>ROUND(I359*H359,2)</f>
        <v>0</v>
      </c>
      <c r="BL359" s="23" t="s">
        <v>242</v>
      </c>
      <c r="BM359" s="23" t="s">
        <v>708</v>
      </c>
    </row>
    <row r="360" spans="2:47" s="1" customFormat="1" ht="54">
      <c r="B360" s="40"/>
      <c r="C360" s="62"/>
      <c r="D360" s="203" t="s">
        <v>163</v>
      </c>
      <c r="E360" s="62"/>
      <c r="F360" s="204" t="s">
        <v>709</v>
      </c>
      <c r="G360" s="62"/>
      <c r="H360" s="62"/>
      <c r="I360" s="162"/>
      <c r="J360" s="62"/>
      <c r="K360" s="62"/>
      <c r="L360" s="60"/>
      <c r="M360" s="205"/>
      <c r="N360" s="41"/>
      <c r="O360" s="41"/>
      <c r="P360" s="41"/>
      <c r="Q360" s="41"/>
      <c r="R360" s="41"/>
      <c r="S360" s="41"/>
      <c r="T360" s="77"/>
      <c r="AT360" s="23" t="s">
        <v>163</v>
      </c>
      <c r="AU360" s="23" t="s">
        <v>85</v>
      </c>
    </row>
    <row r="361" spans="2:65" s="1" customFormat="1" ht="16.5" customHeight="1">
      <c r="B361" s="40"/>
      <c r="C361" s="191" t="s">
        <v>710</v>
      </c>
      <c r="D361" s="191" t="s">
        <v>156</v>
      </c>
      <c r="E361" s="192" t="s">
        <v>711</v>
      </c>
      <c r="F361" s="193" t="s">
        <v>712</v>
      </c>
      <c r="G361" s="194" t="s">
        <v>400</v>
      </c>
      <c r="H361" s="195">
        <v>1</v>
      </c>
      <c r="I361" s="196"/>
      <c r="J361" s="197">
        <f aca="true" t="shared" si="10" ref="J361:J368">ROUND(I361*H361,2)</f>
        <v>0</v>
      </c>
      <c r="K361" s="193" t="s">
        <v>160</v>
      </c>
      <c r="L361" s="60"/>
      <c r="M361" s="198" t="s">
        <v>21</v>
      </c>
      <c r="N361" s="199" t="s">
        <v>46</v>
      </c>
      <c r="O361" s="41"/>
      <c r="P361" s="200">
        <f aca="true" t="shared" si="11" ref="P361:P368">O361*H361</f>
        <v>0</v>
      </c>
      <c r="Q361" s="200">
        <v>0.0145</v>
      </c>
      <c r="R361" s="200">
        <f aca="true" t="shared" si="12" ref="R361:R368">Q361*H361</f>
        <v>0.0145</v>
      </c>
      <c r="S361" s="200">
        <v>0</v>
      </c>
      <c r="T361" s="201">
        <f aca="true" t="shared" si="13" ref="T361:T368">S361*H361</f>
        <v>0</v>
      </c>
      <c r="AR361" s="23" t="s">
        <v>242</v>
      </c>
      <c r="AT361" s="23" t="s">
        <v>156</v>
      </c>
      <c r="AU361" s="23" t="s">
        <v>85</v>
      </c>
      <c r="AY361" s="23" t="s">
        <v>154</v>
      </c>
      <c r="BE361" s="202">
        <f aca="true" t="shared" si="14" ref="BE361:BE368">IF(N361="základní",J361,0)</f>
        <v>0</v>
      </c>
      <c r="BF361" s="202">
        <f aca="true" t="shared" si="15" ref="BF361:BF368">IF(N361="snížená",J361,0)</f>
        <v>0</v>
      </c>
      <c r="BG361" s="202">
        <f aca="true" t="shared" si="16" ref="BG361:BG368">IF(N361="zákl. přenesená",J361,0)</f>
        <v>0</v>
      </c>
      <c r="BH361" s="202">
        <f aca="true" t="shared" si="17" ref="BH361:BH368">IF(N361="sníž. přenesená",J361,0)</f>
        <v>0</v>
      </c>
      <c r="BI361" s="202">
        <f aca="true" t="shared" si="18" ref="BI361:BI368">IF(N361="nulová",J361,0)</f>
        <v>0</v>
      </c>
      <c r="BJ361" s="23" t="s">
        <v>83</v>
      </c>
      <c r="BK361" s="202">
        <f aca="true" t="shared" si="19" ref="BK361:BK368">ROUND(I361*H361,2)</f>
        <v>0</v>
      </c>
      <c r="BL361" s="23" t="s">
        <v>242</v>
      </c>
      <c r="BM361" s="23" t="s">
        <v>713</v>
      </c>
    </row>
    <row r="362" spans="2:65" s="1" customFormat="1" ht="25.5" customHeight="1">
      <c r="B362" s="40"/>
      <c r="C362" s="191" t="s">
        <v>714</v>
      </c>
      <c r="D362" s="191" t="s">
        <v>156</v>
      </c>
      <c r="E362" s="192" t="s">
        <v>715</v>
      </c>
      <c r="F362" s="193" t="s">
        <v>716</v>
      </c>
      <c r="G362" s="194" t="s">
        <v>400</v>
      </c>
      <c r="H362" s="195">
        <v>1</v>
      </c>
      <c r="I362" s="196"/>
      <c r="J362" s="197">
        <f t="shared" si="10"/>
        <v>0</v>
      </c>
      <c r="K362" s="193" t="s">
        <v>160</v>
      </c>
      <c r="L362" s="60"/>
      <c r="M362" s="198" t="s">
        <v>21</v>
      </c>
      <c r="N362" s="199" t="s">
        <v>46</v>
      </c>
      <c r="O362" s="41"/>
      <c r="P362" s="200">
        <f t="shared" si="11"/>
        <v>0</v>
      </c>
      <c r="Q362" s="200">
        <v>0.0013</v>
      </c>
      <c r="R362" s="200">
        <f t="shared" si="12"/>
        <v>0.0013</v>
      </c>
      <c r="S362" s="200">
        <v>0</v>
      </c>
      <c r="T362" s="201">
        <f t="shared" si="13"/>
        <v>0</v>
      </c>
      <c r="AR362" s="23" t="s">
        <v>242</v>
      </c>
      <c r="AT362" s="23" t="s">
        <v>156</v>
      </c>
      <c r="AU362" s="23" t="s">
        <v>85</v>
      </c>
      <c r="AY362" s="23" t="s">
        <v>154</v>
      </c>
      <c r="BE362" s="202">
        <f t="shared" si="14"/>
        <v>0</v>
      </c>
      <c r="BF362" s="202">
        <f t="shared" si="15"/>
        <v>0</v>
      </c>
      <c r="BG362" s="202">
        <f t="shared" si="16"/>
        <v>0</v>
      </c>
      <c r="BH362" s="202">
        <f t="shared" si="17"/>
        <v>0</v>
      </c>
      <c r="BI362" s="202">
        <f t="shared" si="18"/>
        <v>0</v>
      </c>
      <c r="BJ362" s="23" t="s">
        <v>83</v>
      </c>
      <c r="BK362" s="202">
        <f t="shared" si="19"/>
        <v>0</v>
      </c>
      <c r="BL362" s="23" t="s">
        <v>242</v>
      </c>
      <c r="BM362" s="23" t="s">
        <v>717</v>
      </c>
    </row>
    <row r="363" spans="2:65" s="1" customFormat="1" ht="25.5" customHeight="1">
      <c r="B363" s="40"/>
      <c r="C363" s="191" t="s">
        <v>718</v>
      </c>
      <c r="D363" s="191" t="s">
        <v>156</v>
      </c>
      <c r="E363" s="192" t="s">
        <v>719</v>
      </c>
      <c r="F363" s="193" t="s">
        <v>720</v>
      </c>
      <c r="G363" s="194" t="s">
        <v>400</v>
      </c>
      <c r="H363" s="195">
        <v>1</v>
      </c>
      <c r="I363" s="196"/>
      <c r="J363" s="197">
        <f t="shared" si="10"/>
        <v>0</v>
      </c>
      <c r="K363" s="193" t="s">
        <v>160</v>
      </c>
      <c r="L363" s="60"/>
      <c r="M363" s="198" t="s">
        <v>21</v>
      </c>
      <c r="N363" s="199" t="s">
        <v>46</v>
      </c>
      <c r="O363" s="41"/>
      <c r="P363" s="200">
        <f t="shared" si="11"/>
        <v>0</v>
      </c>
      <c r="Q363" s="200">
        <v>0.00075</v>
      </c>
      <c r="R363" s="200">
        <f t="shared" si="12"/>
        <v>0.00075</v>
      </c>
      <c r="S363" s="200">
        <v>0</v>
      </c>
      <c r="T363" s="201">
        <f t="shared" si="13"/>
        <v>0</v>
      </c>
      <c r="AR363" s="23" t="s">
        <v>242</v>
      </c>
      <c r="AT363" s="23" t="s">
        <v>156</v>
      </c>
      <c r="AU363" s="23" t="s">
        <v>85</v>
      </c>
      <c r="AY363" s="23" t="s">
        <v>154</v>
      </c>
      <c r="BE363" s="202">
        <f t="shared" si="14"/>
        <v>0</v>
      </c>
      <c r="BF363" s="202">
        <f t="shared" si="15"/>
        <v>0</v>
      </c>
      <c r="BG363" s="202">
        <f t="shared" si="16"/>
        <v>0</v>
      </c>
      <c r="BH363" s="202">
        <f t="shared" si="17"/>
        <v>0</v>
      </c>
      <c r="BI363" s="202">
        <f t="shared" si="18"/>
        <v>0</v>
      </c>
      <c r="BJ363" s="23" t="s">
        <v>83</v>
      </c>
      <c r="BK363" s="202">
        <f t="shared" si="19"/>
        <v>0</v>
      </c>
      <c r="BL363" s="23" t="s">
        <v>242</v>
      </c>
      <c r="BM363" s="23" t="s">
        <v>721</v>
      </c>
    </row>
    <row r="364" spans="2:65" s="1" customFormat="1" ht="25.5" customHeight="1">
      <c r="B364" s="40"/>
      <c r="C364" s="191" t="s">
        <v>722</v>
      </c>
      <c r="D364" s="191" t="s">
        <v>156</v>
      </c>
      <c r="E364" s="192" t="s">
        <v>723</v>
      </c>
      <c r="F364" s="193" t="s">
        <v>724</v>
      </c>
      <c r="G364" s="194" t="s">
        <v>400</v>
      </c>
      <c r="H364" s="195">
        <v>1</v>
      </c>
      <c r="I364" s="196"/>
      <c r="J364" s="197">
        <f t="shared" si="10"/>
        <v>0</v>
      </c>
      <c r="K364" s="193" t="s">
        <v>160</v>
      </c>
      <c r="L364" s="60"/>
      <c r="M364" s="198" t="s">
        <v>21</v>
      </c>
      <c r="N364" s="199" t="s">
        <v>46</v>
      </c>
      <c r="O364" s="41"/>
      <c r="P364" s="200">
        <f t="shared" si="11"/>
        <v>0</v>
      </c>
      <c r="Q364" s="200">
        <v>0.00085</v>
      </c>
      <c r="R364" s="200">
        <f t="shared" si="12"/>
        <v>0.00085</v>
      </c>
      <c r="S364" s="200">
        <v>0</v>
      </c>
      <c r="T364" s="201">
        <f t="shared" si="13"/>
        <v>0</v>
      </c>
      <c r="AR364" s="23" t="s">
        <v>242</v>
      </c>
      <c r="AT364" s="23" t="s">
        <v>156</v>
      </c>
      <c r="AU364" s="23" t="s">
        <v>85</v>
      </c>
      <c r="AY364" s="23" t="s">
        <v>154</v>
      </c>
      <c r="BE364" s="202">
        <f t="shared" si="14"/>
        <v>0</v>
      </c>
      <c r="BF364" s="202">
        <f t="shared" si="15"/>
        <v>0</v>
      </c>
      <c r="BG364" s="202">
        <f t="shared" si="16"/>
        <v>0</v>
      </c>
      <c r="BH364" s="202">
        <f t="shared" si="17"/>
        <v>0</v>
      </c>
      <c r="BI364" s="202">
        <f t="shared" si="18"/>
        <v>0</v>
      </c>
      <c r="BJ364" s="23" t="s">
        <v>83</v>
      </c>
      <c r="BK364" s="202">
        <f t="shared" si="19"/>
        <v>0</v>
      </c>
      <c r="BL364" s="23" t="s">
        <v>242</v>
      </c>
      <c r="BM364" s="23" t="s">
        <v>725</v>
      </c>
    </row>
    <row r="365" spans="2:65" s="1" customFormat="1" ht="25.5" customHeight="1">
      <c r="B365" s="40"/>
      <c r="C365" s="191" t="s">
        <v>726</v>
      </c>
      <c r="D365" s="191" t="s">
        <v>156</v>
      </c>
      <c r="E365" s="192" t="s">
        <v>727</v>
      </c>
      <c r="F365" s="193" t="s">
        <v>728</v>
      </c>
      <c r="G365" s="194" t="s">
        <v>400</v>
      </c>
      <c r="H365" s="195">
        <v>1</v>
      </c>
      <c r="I365" s="196"/>
      <c r="J365" s="197">
        <f t="shared" si="10"/>
        <v>0</v>
      </c>
      <c r="K365" s="193" t="s">
        <v>160</v>
      </c>
      <c r="L365" s="60"/>
      <c r="M365" s="198" t="s">
        <v>21</v>
      </c>
      <c r="N365" s="199" t="s">
        <v>46</v>
      </c>
      <c r="O365" s="41"/>
      <c r="P365" s="200">
        <f t="shared" si="11"/>
        <v>0</v>
      </c>
      <c r="Q365" s="200">
        <v>0.00085</v>
      </c>
      <c r="R365" s="200">
        <f t="shared" si="12"/>
        <v>0.00085</v>
      </c>
      <c r="S365" s="200">
        <v>0</v>
      </c>
      <c r="T365" s="201">
        <f t="shared" si="13"/>
        <v>0</v>
      </c>
      <c r="AR365" s="23" t="s">
        <v>242</v>
      </c>
      <c r="AT365" s="23" t="s">
        <v>156</v>
      </c>
      <c r="AU365" s="23" t="s">
        <v>85</v>
      </c>
      <c r="AY365" s="23" t="s">
        <v>154</v>
      </c>
      <c r="BE365" s="202">
        <f t="shared" si="14"/>
        <v>0</v>
      </c>
      <c r="BF365" s="202">
        <f t="shared" si="15"/>
        <v>0</v>
      </c>
      <c r="BG365" s="202">
        <f t="shared" si="16"/>
        <v>0</v>
      </c>
      <c r="BH365" s="202">
        <f t="shared" si="17"/>
        <v>0</v>
      </c>
      <c r="BI365" s="202">
        <f t="shared" si="18"/>
        <v>0</v>
      </c>
      <c r="BJ365" s="23" t="s">
        <v>83</v>
      </c>
      <c r="BK365" s="202">
        <f t="shared" si="19"/>
        <v>0</v>
      </c>
      <c r="BL365" s="23" t="s">
        <v>242</v>
      </c>
      <c r="BM365" s="23" t="s">
        <v>729</v>
      </c>
    </row>
    <row r="366" spans="2:65" s="1" customFormat="1" ht="25.5" customHeight="1">
      <c r="B366" s="40"/>
      <c r="C366" s="191" t="s">
        <v>730</v>
      </c>
      <c r="D366" s="191" t="s">
        <v>156</v>
      </c>
      <c r="E366" s="192" t="s">
        <v>731</v>
      </c>
      <c r="F366" s="193" t="s">
        <v>732</v>
      </c>
      <c r="G366" s="194" t="s">
        <v>400</v>
      </c>
      <c r="H366" s="195">
        <v>1</v>
      </c>
      <c r="I366" s="196"/>
      <c r="J366" s="197">
        <f t="shared" si="10"/>
        <v>0</v>
      </c>
      <c r="K366" s="193" t="s">
        <v>160</v>
      </c>
      <c r="L366" s="60"/>
      <c r="M366" s="198" t="s">
        <v>21</v>
      </c>
      <c r="N366" s="199" t="s">
        <v>46</v>
      </c>
      <c r="O366" s="41"/>
      <c r="P366" s="200">
        <f t="shared" si="11"/>
        <v>0</v>
      </c>
      <c r="Q366" s="200">
        <v>0.0147</v>
      </c>
      <c r="R366" s="200">
        <f t="shared" si="12"/>
        <v>0.0147</v>
      </c>
      <c r="S366" s="200">
        <v>0</v>
      </c>
      <c r="T366" s="201">
        <f t="shared" si="13"/>
        <v>0</v>
      </c>
      <c r="AR366" s="23" t="s">
        <v>242</v>
      </c>
      <c r="AT366" s="23" t="s">
        <v>156</v>
      </c>
      <c r="AU366" s="23" t="s">
        <v>85</v>
      </c>
      <c r="AY366" s="23" t="s">
        <v>154</v>
      </c>
      <c r="BE366" s="202">
        <f t="shared" si="14"/>
        <v>0</v>
      </c>
      <c r="BF366" s="202">
        <f t="shared" si="15"/>
        <v>0</v>
      </c>
      <c r="BG366" s="202">
        <f t="shared" si="16"/>
        <v>0</v>
      </c>
      <c r="BH366" s="202">
        <f t="shared" si="17"/>
        <v>0</v>
      </c>
      <c r="BI366" s="202">
        <f t="shared" si="18"/>
        <v>0</v>
      </c>
      <c r="BJ366" s="23" t="s">
        <v>83</v>
      </c>
      <c r="BK366" s="202">
        <f t="shared" si="19"/>
        <v>0</v>
      </c>
      <c r="BL366" s="23" t="s">
        <v>242</v>
      </c>
      <c r="BM366" s="23" t="s">
        <v>733</v>
      </c>
    </row>
    <row r="367" spans="2:65" s="1" customFormat="1" ht="16.5" customHeight="1">
      <c r="B367" s="40"/>
      <c r="C367" s="191" t="s">
        <v>734</v>
      </c>
      <c r="D367" s="191" t="s">
        <v>156</v>
      </c>
      <c r="E367" s="192" t="s">
        <v>735</v>
      </c>
      <c r="F367" s="193" t="s">
        <v>736</v>
      </c>
      <c r="G367" s="194" t="s">
        <v>400</v>
      </c>
      <c r="H367" s="195">
        <v>20</v>
      </c>
      <c r="I367" s="196"/>
      <c r="J367" s="197">
        <f t="shared" si="10"/>
        <v>0</v>
      </c>
      <c r="K367" s="193" t="s">
        <v>160</v>
      </c>
      <c r="L367" s="60"/>
      <c r="M367" s="198" t="s">
        <v>21</v>
      </c>
      <c r="N367" s="199" t="s">
        <v>46</v>
      </c>
      <c r="O367" s="41"/>
      <c r="P367" s="200">
        <f t="shared" si="11"/>
        <v>0</v>
      </c>
      <c r="Q367" s="200">
        <v>0.0003</v>
      </c>
      <c r="R367" s="200">
        <f t="shared" si="12"/>
        <v>0.005999999999999999</v>
      </c>
      <c r="S367" s="200">
        <v>0</v>
      </c>
      <c r="T367" s="201">
        <f t="shared" si="13"/>
        <v>0</v>
      </c>
      <c r="AR367" s="23" t="s">
        <v>242</v>
      </c>
      <c r="AT367" s="23" t="s">
        <v>156</v>
      </c>
      <c r="AU367" s="23" t="s">
        <v>85</v>
      </c>
      <c r="AY367" s="23" t="s">
        <v>154</v>
      </c>
      <c r="BE367" s="202">
        <f t="shared" si="14"/>
        <v>0</v>
      </c>
      <c r="BF367" s="202">
        <f t="shared" si="15"/>
        <v>0</v>
      </c>
      <c r="BG367" s="202">
        <f t="shared" si="16"/>
        <v>0</v>
      </c>
      <c r="BH367" s="202">
        <f t="shared" si="17"/>
        <v>0</v>
      </c>
      <c r="BI367" s="202">
        <f t="shared" si="18"/>
        <v>0</v>
      </c>
      <c r="BJ367" s="23" t="s">
        <v>83</v>
      </c>
      <c r="BK367" s="202">
        <f t="shared" si="19"/>
        <v>0</v>
      </c>
      <c r="BL367" s="23" t="s">
        <v>242</v>
      </c>
      <c r="BM367" s="23" t="s">
        <v>737</v>
      </c>
    </row>
    <row r="368" spans="2:65" s="1" customFormat="1" ht="25.5" customHeight="1">
      <c r="B368" s="40"/>
      <c r="C368" s="191" t="s">
        <v>738</v>
      </c>
      <c r="D368" s="191" t="s">
        <v>156</v>
      </c>
      <c r="E368" s="192" t="s">
        <v>739</v>
      </c>
      <c r="F368" s="193" t="s">
        <v>740</v>
      </c>
      <c r="G368" s="194" t="s">
        <v>400</v>
      </c>
      <c r="H368" s="195">
        <v>1</v>
      </c>
      <c r="I368" s="196"/>
      <c r="J368" s="197">
        <f t="shared" si="10"/>
        <v>0</v>
      </c>
      <c r="K368" s="193" t="s">
        <v>160</v>
      </c>
      <c r="L368" s="60"/>
      <c r="M368" s="198" t="s">
        <v>21</v>
      </c>
      <c r="N368" s="199" t="s">
        <v>46</v>
      </c>
      <c r="O368" s="41"/>
      <c r="P368" s="200">
        <f t="shared" si="11"/>
        <v>0</v>
      </c>
      <c r="Q368" s="200">
        <v>0.00196</v>
      </c>
      <c r="R368" s="200">
        <f t="shared" si="12"/>
        <v>0.00196</v>
      </c>
      <c r="S368" s="200">
        <v>0</v>
      </c>
      <c r="T368" s="201">
        <f t="shared" si="13"/>
        <v>0</v>
      </c>
      <c r="AR368" s="23" t="s">
        <v>242</v>
      </c>
      <c r="AT368" s="23" t="s">
        <v>156</v>
      </c>
      <c r="AU368" s="23" t="s">
        <v>85</v>
      </c>
      <c r="AY368" s="23" t="s">
        <v>154</v>
      </c>
      <c r="BE368" s="202">
        <f t="shared" si="14"/>
        <v>0</v>
      </c>
      <c r="BF368" s="202">
        <f t="shared" si="15"/>
        <v>0</v>
      </c>
      <c r="BG368" s="202">
        <f t="shared" si="16"/>
        <v>0</v>
      </c>
      <c r="BH368" s="202">
        <f t="shared" si="17"/>
        <v>0</v>
      </c>
      <c r="BI368" s="202">
        <f t="shared" si="18"/>
        <v>0</v>
      </c>
      <c r="BJ368" s="23" t="s">
        <v>83</v>
      </c>
      <c r="BK368" s="202">
        <f t="shared" si="19"/>
        <v>0</v>
      </c>
      <c r="BL368" s="23" t="s">
        <v>242</v>
      </c>
      <c r="BM368" s="23" t="s">
        <v>741</v>
      </c>
    </row>
    <row r="369" spans="2:47" s="1" customFormat="1" ht="27">
      <c r="B369" s="40"/>
      <c r="C369" s="62"/>
      <c r="D369" s="203" t="s">
        <v>163</v>
      </c>
      <c r="E369" s="62"/>
      <c r="F369" s="204" t="s">
        <v>742</v>
      </c>
      <c r="G369" s="62"/>
      <c r="H369" s="62"/>
      <c r="I369" s="162"/>
      <c r="J369" s="62"/>
      <c r="K369" s="62"/>
      <c r="L369" s="60"/>
      <c r="M369" s="205"/>
      <c r="N369" s="41"/>
      <c r="O369" s="41"/>
      <c r="P369" s="41"/>
      <c r="Q369" s="41"/>
      <c r="R369" s="41"/>
      <c r="S369" s="41"/>
      <c r="T369" s="77"/>
      <c r="AT369" s="23" t="s">
        <v>163</v>
      </c>
      <c r="AU369" s="23" t="s">
        <v>85</v>
      </c>
    </row>
    <row r="370" spans="2:65" s="1" customFormat="1" ht="16.5" customHeight="1">
      <c r="B370" s="40"/>
      <c r="C370" s="191" t="s">
        <v>743</v>
      </c>
      <c r="D370" s="191" t="s">
        <v>156</v>
      </c>
      <c r="E370" s="192" t="s">
        <v>744</v>
      </c>
      <c r="F370" s="193" t="s">
        <v>745</v>
      </c>
      <c r="G370" s="194" t="s">
        <v>400</v>
      </c>
      <c r="H370" s="195">
        <v>10</v>
      </c>
      <c r="I370" s="196"/>
      <c r="J370" s="197">
        <f>ROUND(I370*H370,2)</f>
        <v>0</v>
      </c>
      <c r="K370" s="193" t="s">
        <v>160</v>
      </c>
      <c r="L370" s="60"/>
      <c r="M370" s="198" t="s">
        <v>21</v>
      </c>
      <c r="N370" s="199" t="s">
        <v>46</v>
      </c>
      <c r="O370" s="41"/>
      <c r="P370" s="200">
        <f>O370*H370</f>
        <v>0</v>
      </c>
      <c r="Q370" s="200">
        <v>0.0018</v>
      </c>
      <c r="R370" s="200">
        <f>Q370*H370</f>
        <v>0.018</v>
      </c>
      <c r="S370" s="200">
        <v>0</v>
      </c>
      <c r="T370" s="201">
        <f>S370*H370</f>
        <v>0</v>
      </c>
      <c r="AR370" s="23" t="s">
        <v>242</v>
      </c>
      <c r="AT370" s="23" t="s">
        <v>156</v>
      </c>
      <c r="AU370" s="23" t="s">
        <v>85</v>
      </c>
      <c r="AY370" s="23" t="s">
        <v>154</v>
      </c>
      <c r="BE370" s="202">
        <f>IF(N370="základní",J370,0)</f>
        <v>0</v>
      </c>
      <c r="BF370" s="202">
        <f>IF(N370="snížená",J370,0)</f>
        <v>0</v>
      </c>
      <c r="BG370" s="202">
        <f>IF(N370="zákl. přenesená",J370,0)</f>
        <v>0</v>
      </c>
      <c r="BH370" s="202">
        <f>IF(N370="sníž. přenesená",J370,0)</f>
        <v>0</v>
      </c>
      <c r="BI370" s="202">
        <f>IF(N370="nulová",J370,0)</f>
        <v>0</v>
      </c>
      <c r="BJ370" s="23" t="s">
        <v>83</v>
      </c>
      <c r="BK370" s="202">
        <f>ROUND(I370*H370,2)</f>
        <v>0</v>
      </c>
      <c r="BL370" s="23" t="s">
        <v>242</v>
      </c>
      <c r="BM370" s="23" t="s">
        <v>746</v>
      </c>
    </row>
    <row r="371" spans="2:47" s="1" customFormat="1" ht="27">
      <c r="B371" s="40"/>
      <c r="C371" s="62"/>
      <c r="D371" s="203" t="s">
        <v>163</v>
      </c>
      <c r="E371" s="62"/>
      <c r="F371" s="204" t="s">
        <v>747</v>
      </c>
      <c r="G371" s="62"/>
      <c r="H371" s="62"/>
      <c r="I371" s="162"/>
      <c r="J371" s="62"/>
      <c r="K371" s="62"/>
      <c r="L371" s="60"/>
      <c r="M371" s="205"/>
      <c r="N371" s="41"/>
      <c r="O371" s="41"/>
      <c r="P371" s="41"/>
      <c r="Q371" s="41"/>
      <c r="R371" s="41"/>
      <c r="S371" s="41"/>
      <c r="T371" s="77"/>
      <c r="AT371" s="23" t="s">
        <v>163</v>
      </c>
      <c r="AU371" s="23" t="s">
        <v>85</v>
      </c>
    </row>
    <row r="372" spans="2:65" s="1" customFormat="1" ht="16.5" customHeight="1">
      <c r="B372" s="40"/>
      <c r="C372" s="191" t="s">
        <v>748</v>
      </c>
      <c r="D372" s="191" t="s">
        <v>156</v>
      </c>
      <c r="E372" s="192" t="s">
        <v>749</v>
      </c>
      <c r="F372" s="193" t="s">
        <v>750</v>
      </c>
      <c r="G372" s="194" t="s">
        <v>400</v>
      </c>
      <c r="H372" s="195">
        <v>1</v>
      </c>
      <c r="I372" s="196"/>
      <c r="J372" s="197">
        <f>ROUND(I372*H372,2)</f>
        <v>0</v>
      </c>
      <c r="K372" s="193" t="s">
        <v>567</v>
      </c>
      <c r="L372" s="60"/>
      <c r="M372" s="198" t="s">
        <v>21</v>
      </c>
      <c r="N372" s="199" t="s">
        <v>46</v>
      </c>
      <c r="O372" s="41"/>
      <c r="P372" s="200">
        <f>O372*H372</f>
        <v>0</v>
      </c>
      <c r="Q372" s="200">
        <v>0.0018</v>
      </c>
      <c r="R372" s="200">
        <f>Q372*H372</f>
        <v>0.0018</v>
      </c>
      <c r="S372" s="200">
        <v>0</v>
      </c>
      <c r="T372" s="201">
        <f>S372*H372</f>
        <v>0</v>
      </c>
      <c r="AR372" s="23" t="s">
        <v>242</v>
      </c>
      <c r="AT372" s="23" t="s">
        <v>156</v>
      </c>
      <c r="AU372" s="23" t="s">
        <v>85</v>
      </c>
      <c r="AY372" s="23" t="s">
        <v>154</v>
      </c>
      <c r="BE372" s="202">
        <f>IF(N372="základní",J372,0)</f>
        <v>0</v>
      </c>
      <c r="BF372" s="202">
        <f>IF(N372="snížená",J372,0)</f>
        <v>0</v>
      </c>
      <c r="BG372" s="202">
        <f>IF(N372="zákl. přenesená",J372,0)</f>
        <v>0</v>
      </c>
      <c r="BH372" s="202">
        <f>IF(N372="sníž. přenesená",J372,0)</f>
        <v>0</v>
      </c>
      <c r="BI372" s="202">
        <f>IF(N372="nulová",J372,0)</f>
        <v>0</v>
      </c>
      <c r="BJ372" s="23" t="s">
        <v>83</v>
      </c>
      <c r="BK372" s="202">
        <f>ROUND(I372*H372,2)</f>
        <v>0</v>
      </c>
      <c r="BL372" s="23" t="s">
        <v>242</v>
      </c>
      <c r="BM372" s="23" t="s">
        <v>751</v>
      </c>
    </row>
    <row r="373" spans="2:47" s="1" customFormat="1" ht="27">
      <c r="B373" s="40"/>
      <c r="C373" s="62"/>
      <c r="D373" s="203" t="s">
        <v>163</v>
      </c>
      <c r="E373" s="62"/>
      <c r="F373" s="204" t="s">
        <v>747</v>
      </c>
      <c r="G373" s="62"/>
      <c r="H373" s="62"/>
      <c r="I373" s="162"/>
      <c r="J373" s="62"/>
      <c r="K373" s="62"/>
      <c r="L373" s="60"/>
      <c r="M373" s="205"/>
      <c r="N373" s="41"/>
      <c r="O373" s="41"/>
      <c r="P373" s="41"/>
      <c r="Q373" s="41"/>
      <c r="R373" s="41"/>
      <c r="S373" s="41"/>
      <c r="T373" s="77"/>
      <c r="AT373" s="23" t="s">
        <v>163</v>
      </c>
      <c r="AU373" s="23" t="s">
        <v>85</v>
      </c>
    </row>
    <row r="374" spans="2:65" s="1" customFormat="1" ht="16.5" customHeight="1">
      <c r="B374" s="40"/>
      <c r="C374" s="191" t="s">
        <v>752</v>
      </c>
      <c r="D374" s="191" t="s">
        <v>156</v>
      </c>
      <c r="E374" s="192" t="s">
        <v>753</v>
      </c>
      <c r="F374" s="193" t="s">
        <v>754</v>
      </c>
      <c r="G374" s="194" t="s">
        <v>400</v>
      </c>
      <c r="H374" s="195">
        <v>1</v>
      </c>
      <c r="I374" s="196"/>
      <c r="J374" s="197">
        <f>ROUND(I374*H374,2)</f>
        <v>0</v>
      </c>
      <c r="K374" s="193" t="s">
        <v>160</v>
      </c>
      <c r="L374" s="60"/>
      <c r="M374" s="198" t="s">
        <v>21</v>
      </c>
      <c r="N374" s="199" t="s">
        <v>46</v>
      </c>
      <c r="O374" s="41"/>
      <c r="P374" s="200">
        <f>O374*H374</f>
        <v>0</v>
      </c>
      <c r="Q374" s="200">
        <v>0.00184</v>
      </c>
      <c r="R374" s="200">
        <f>Q374*H374</f>
        <v>0.00184</v>
      </c>
      <c r="S374" s="200">
        <v>0</v>
      </c>
      <c r="T374" s="201">
        <f>S374*H374</f>
        <v>0</v>
      </c>
      <c r="AR374" s="23" t="s">
        <v>242</v>
      </c>
      <c r="AT374" s="23" t="s">
        <v>156</v>
      </c>
      <c r="AU374" s="23" t="s">
        <v>85</v>
      </c>
      <c r="AY374" s="23" t="s">
        <v>154</v>
      </c>
      <c r="BE374" s="202">
        <f>IF(N374="základní",J374,0)</f>
        <v>0</v>
      </c>
      <c r="BF374" s="202">
        <f>IF(N374="snížená",J374,0)</f>
        <v>0</v>
      </c>
      <c r="BG374" s="202">
        <f>IF(N374="zákl. přenesená",J374,0)</f>
        <v>0</v>
      </c>
      <c r="BH374" s="202">
        <f>IF(N374="sníž. přenesená",J374,0)</f>
        <v>0</v>
      </c>
      <c r="BI374" s="202">
        <f>IF(N374="nulová",J374,0)</f>
        <v>0</v>
      </c>
      <c r="BJ374" s="23" t="s">
        <v>83</v>
      </c>
      <c r="BK374" s="202">
        <f>ROUND(I374*H374,2)</f>
        <v>0</v>
      </c>
      <c r="BL374" s="23" t="s">
        <v>242</v>
      </c>
      <c r="BM374" s="23" t="s">
        <v>755</v>
      </c>
    </row>
    <row r="375" spans="2:65" s="1" customFormat="1" ht="38.25" customHeight="1">
      <c r="B375" s="40"/>
      <c r="C375" s="191" t="s">
        <v>756</v>
      </c>
      <c r="D375" s="191" t="s">
        <v>156</v>
      </c>
      <c r="E375" s="192" t="s">
        <v>757</v>
      </c>
      <c r="F375" s="193" t="s">
        <v>758</v>
      </c>
      <c r="G375" s="194" t="s">
        <v>192</v>
      </c>
      <c r="H375" s="195">
        <v>0.387</v>
      </c>
      <c r="I375" s="196"/>
      <c r="J375" s="197">
        <f>ROUND(I375*H375,2)</f>
        <v>0</v>
      </c>
      <c r="K375" s="193" t="s">
        <v>160</v>
      </c>
      <c r="L375" s="60"/>
      <c r="M375" s="198" t="s">
        <v>21</v>
      </c>
      <c r="N375" s="199" t="s">
        <v>46</v>
      </c>
      <c r="O375" s="41"/>
      <c r="P375" s="200">
        <f>O375*H375</f>
        <v>0</v>
      </c>
      <c r="Q375" s="200">
        <v>0</v>
      </c>
      <c r="R375" s="200">
        <f>Q375*H375</f>
        <v>0</v>
      </c>
      <c r="S375" s="200">
        <v>0</v>
      </c>
      <c r="T375" s="201">
        <f>S375*H375</f>
        <v>0</v>
      </c>
      <c r="AR375" s="23" t="s">
        <v>242</v>
      </c>
      <c r="AT375" s="23" t="s">
        <v>156</v>
      </c>
      <c r="AU375" s="23" t="s">
        <v>85</v>
      </c>
      <c r="AY375" s="23" t="s">
        <v>154</v>
      </c>
      <c r="BE375" s="202">
        <f>IF(N375="základní",J375,0)</f>
        <v>0</v>
      </c>
      <c r="BF375" s="202">
        <f>IF(N375="snížená",J375,0)</f>
        <v>0</v>
      </c>
      <c r="BG375" s="202">
        <f>IF(N375="zákl. přenesená",J375,0)</f>
        <v>0</v>
      </c>
      <c r="BH375" s="202">
        <f>IF(N375="sníž. přenesená",J375,0)</f>
        <v>0</v>
      </c>
      <c r="BI375" s="202">
        <f>IF(N375="nulová",J375,0)</f>
        <v>0</v>
      </c>
      <c r="BJ375" s="23" t="s">
        <v>83</v>
      </c>
      <c r="BK375" s="202">
        <f>ROUND(I375*H375,2)</f>
        <v>0</v>
      </c>
      <c r="BL375" s="23" t="s">
        <v>242</v>
      </c>
      <c r="BM375" s="23" t="s">
        <v>759</v>
      </c>
    </row>
    <row r="376" spans="2:47" s="1" customFormat="1" ht="121.5">
      <c r="B376" s="40"/>
      <c r="C376" s="62"/>
      <c r="D376" s="203" t="s">
        <v>163</v>
      </c>
      <c r="E376" s="62"/>
      <c r="F376" s="204" t="s">
        <v>760</v>
      </c>
      <c r="G376" s="62"/>
      <c r="H376" s="62"/>
      <c r="I376" s="162"/>
      <c r="J376" s="62"/>
      <c r="K376" s="62"/>
      <c r="L376" s="60"/>
      <c r="M376" s="205"/>
      <c r="N376" s="41"/>
      <c r="O376" s="41"/>
      <c r="P376" s="41"/>
      <c r="Q376" s="41"/>
      <c r="R376" s="41"/>
      <c r="S376" s="41"/>
      <c r="T376" s="77"/>
      <c r="AT376" s="23" t="s">
        <v>163</v>
      </c>
      <c r="AU376" s="23" t="s">
        <v>85</v>
      </c>
    </row>
    <row r="377" spans="2:63" s="10" customFormat="1" ht="29.85" customHeight="1">
      <c r="B377" s="175"/>
      <c r="C377" s="176"/>
      <c r="D377" s="177" t="s">
        <v>74</v>
      </c>
      <c r="E377" s="189" t="s">
        <v>761</v>
      </c>
      <c r="F377" s="189" t="s">
        <v>762</v>
      </c>
      <c r="G377" s="176"/>
      <c r="H377" s="176"/>
      <c r="I377" s="179"/>
      <c r="J377" s="190">
        <f>BK377</f>
        <v>0</v>
      </c>
      <c r="K377" s="176"/>
      <c r="L377" s="181"/>
      <c r="M377" s="182"/>
      <c r="N377" s="183"/>
      <c r="O377" s="183"/>
      <c r="P377" s="184">
        <f>SUM(P378:P395)</f>
        <v>0</v>
      </c>
      <c r="Q377" s="183"/>
      <c r="R377" s="184">
        <f>SUM(R378:R395)</f>
        <v>0.03438</v>
      </c>
      <c r="S377" s="183"/>
      <c r="T377" s="185">
        <f>SUM(T378:T395)</f>
        <v>0.187</v>
      </c>
      <c r="AR377" s="186" t="s">
        <v>85</v>
      </c>
      <c r="AT377" s="187" t="s">
        <v>74</v>
      </c>
      <c r="AU377" s="187" t="s">
        <v>83</v>
      </c>
      <c r="AY377" s="186" t="s">
        <v>154</v>
      </c>
      <c r="BK377" s="188">
        <f>SUM(BK378:BK395)</f>
        <v>0</v>
      </c>
    </row>
    <row r="378" spans="2:65" s="1" customFormat="1" ht="16.5" customHeight="1">
      <c r="B378" s="40"/>
      <c r="C378" s="191" t="s">
        <v>763</v>
      </c>
      <c r="D378" s="191" t="s">
        <v>156</v>
      </c>
      <c r="E378" s="192" t="s">
        <v>764</v>
      </c>
      <c r="F378" s="193" t="s">
        <v>765</v>
      </c>
      <c r="G378" s="194" t="s">
        <v>366</v>
      </c>
      <c r="H378" s="195">
        <v>4</v>
      </c>
      <c r="I378" s="196"/>
      <c r="J378" s="197">
        <f>ROUND(I378*H378,2)</f>
        <v>0</v>
      </c>
      <c r="K378" s="193" t="s">
        <v>567</v>
      </c>
      <c r="L378" s="60"/>
      <c r="M378" s="198" t="s">
        <v>21</v>
      </c>
      <c r="N378" s="199" t="s">
        <v>46</v>
      </c>
      <c r="O378" s="41"/>
      <c r="P378" s="200">
        <f>O378*H378</f>
        <v>0</v>
      </c>
      <c r="Q378" s="200">
        <v>0</v>
      </c>
      <c r="R378" s="200">
        <f>Q378*H378</f>
        <v>0</v>
      </c>
      <c r="S378" s="200">
        <v>0</v>
      </c>
      <c r="T378" s="201">
        <f>S378*H378</f>
        <v>0</v>
      </c>
      <c r="AR378" s="23" t="s">
        <v>242</v>
      </c>
      <c r="AT378" s="23" t="s">
        <v>156</v>
      </c>
      <c r="AU378" s="23" t="s">
        <v>85</v>
      </c>
      <c r="AY378" s="23" t="s">
        <v>154</v>
      </c>
      <c r="BE378" s="202">
        <f>IF(N378="základní",J378,0)</f>
        <v>0</v>
      </c>
      <c r="BF378" s="202">
        <f>IF(N378="snížená",J378,0)</f>
        <v>0</v>
      </c>
      <c r="BG378" s="202">
        <f>IF(N378="zákl. přenesená",J378,0)</f>
        <v>0</v>
      </c>
      <c r="BH378" s="202">
        <f>IF(N378="sníž. přenesená",J378,0)</f>
        <v>0</v>
      </c>
      <c r="BI378" s="202">
        <f>IF(N378="nulová",J378,0)</f>
        <v>0</v>
      </c>
      <c r="BJ378" s="23" t="s">
        <v>83</v>
      </c>
      <c r="BK378" s="202">
        <f>ROUND(I378*H378,2)</f>
        <v>0</v>
      </c>
      <c r="BL378" s="23" t="s">
        <v>242</v>
      </c>
      <c r="BM378" s="23" t="s">
        <v>766</v>
      </c>
    </row>
    <row r="379" spans="2:65" s="1" customFormat="1" ht="16.5" customHeight="1">
      <c r="B379" s="40"/>
      <c r="C379" s="191" t="s">
        <v>767</v>
      </c>
      <c r="D379" s="191" t="s">
        <v>156</v>
      </c>
      <c r="E379" s="192" t="s">
        <v>768</v>
      </c>
      <c r="F379" s="193" t="s">
        <v>769</v>
      </c>
      <c r="G379" s="194" t="s">
        <v>245</v>
      </c>
      <c r="H379" s="195">
        <v>20</v>
      </c>
      <c r="I379" s="196"/>
      <c r="J379" s="197">
        <f>ROUND(I379*H379,2)</f>
        <v>0</v>
      </c>
      <c r="K379" s="193" t="s">
        <v>160</v>
      </c>
      <c r="L379" s="60"/>
      <c r="M379" s="198" t="s">
        <v>21</v>
      </c>
      <c r="N379" s="199" t="s">
        <v>46</v>
      </c>
      <c r="O379" s="41"/>
      <c r="P379" s="200">
        <f>O379*H379</f>
        <v>0</v>
      </c>
      <c r="Q379" s="200">
        <v>0.00036</v>
      </c>
      <c r="R379" s="200">
        <f>Q379*H379</f>
        <v>0.007200000000000001</v>
      </c>
      <c r="S379" s="200">
        <v>0</v>
      </c>
      <c r="T379" s="201">
        <f>S379*H379</f>
        <v>0</v>
      </c>
      <c r="AR379" s="23" t="s">
        <v>242</v>
      </c>
      <c r="AT379" s="23" t="s">
        <v>156</v>
      </c>
      <c r="AU379" s="23" t="s">
        <v>85</v>
      </c>
      <c r="AY379" s="23" t="s">
        <v>154</v>
      </c>
      <c r="BE379" s="202">
        <f>IF(N379="základní",J379,0)</f>
        <v>0</v>
      </c>
      <c r="BF379" s="202">
        <f>IF(N379="snížená",J379,0)</f>
        <v>0</v>
      </c>
      <c r="BG379" s="202">
        <f>IF(N379="zákl. přenesená",J379,0)</f>
        <v>0</v>
      </c>
      <c r="BH379" s="202">
        <f>IF(N379="sníž. přenesená",J379,0)</f>
        <v>0</v>
      </c>
      <c r="BI379" s="202">
        <f>IF(N379="nulová",J379,0)</f>
        <v>0</v>
      </c>
      <c r="BJ379" s="23" t="s">
        <v>83</v>
      </c>
      <c r="BK379" s="202">
        <f>ROUND(I379*H379,2)</f>
        <v>0</v>
      </c>
      <c r="BL379" s="23" t="s">
        <v>242</v>
      </c>
      <c r="BM379" s="23" t="s">
        <v>770</v>
      </c>
    </row>
    <row r="380" spans="2:65" s="1" customFormat="1" ht="25.5" customHeight="1">
      <c r="B380" s="40"/>
      <c r="C380" s="191" t="s">
        <v>771</v>
      </c>
      <c r="D380" s="191" t="s">
        <v>156</v>
      </c>
      <c r="E380" s="192" t="s">
        <v>772</v>
      </c>
      <c r="F380" s="193" t="s">
        <v>773</v>
      </c>
      <c r="G380" s="194" t="s">
        <v>366</v>
      </c>
      <c r="H380" s="195">
        <v>2</v>
      </c>
      <c r="I380" s="196"/>
      <c r="J380" s="197">
        <f>ROUND(I380*H380,2)</f>
        <v>0</v>
      </c>
      <c r="K380" s="193" t="s">
        <v>160</v>
      </c>
      <c r="L380" s="60"/>
      <c r="M380" s="198" t="s">
        <v>21</v>
      </c>
      <c r="N380" s="199" t="s">
        <v>46</v>
      </c>
      <c r="O380" s="41"/>
      <c r="P380" s="200">
        <f>O380*H380</f>
        <v>0</v>
      </c>
      <c r="Q380" s="200">
        <v>0.00022</v>
      </c>
      <c r="R380" s="200">
        <f>Q380*H380</f>
        <v>0.00044</v>
      </c>
      <c r="S380" s="200">
        <v>0</v>
      </c>
      <c r="T380" s="201">
        <f>S380*H380</f>
        <v>0</v>
      </c>
      <c r="AR380" s="23" t="s">
        <v>242</v>
      </c>
      <c r="AT380" s="23" t="s">
        <v>156</v>
      </c>
      <c r="AU380" s="23" t="s">
        <v>85</v>
      </c>
      <c r="AY380" s="23" t="s">
        <v>154</v>
      </c>
      <c r="BE380" s="202">
        <f>IF(N380="základní",J380,0)</f>
        <v>0</v>
      </c>
      <c r="BF380" s="202">
        <f>IF(N380="snížená",J380,0)</f>
        <v>0</v>
      </c>
      <c r="BG380" s="202">
        <f>IF(N380="zákl. přenesená",J380,0)</f>
        <v>0</v>
      </c>
      <c r="BH380" s="202">
        <f>IF(N380="sníž. přenesená",J380,0)</f>
        <v>0</v>
      </c>
      <c r="BI380" s="202">
        <f>IF(N380="nulová",J380,0)</f>
        <v>0</v>
      </c>
      <c r="BJ380" s="23" t="s">
        <v>83</v>
      </c>
      <c r="BK380" s="202">
        <f>ROUND(I380*H380,2)</f>
        <v>0</v>
      </c>
      <c r="BL380" s="23" t="s">
        <v>242</v>
      </c>
      <c r="BM380" s="23" t="s">
        <v>774</v>
      </c>
    </row>
    <row r="381" spans="2:47" s="1" customFormat="1" ht="40.5">
      <c r="B381" s="40"/>
      <c r="C381" s="62"/>
      <c r="D381" s="203" t="s">
        <v>163</v>
      </c>
      <c r="E381" s="62"/>
      <c r="F381" s="204" t="s">
        <v>775</v>
      </c>
      <c r="G381" s="62"/>
      <c r="H381" s="62"/>
      <c r="I381" s="162"/>
      <c r="J381" s="62"/>
      <c r="K381" s="62"/>
      <c r="L381" s="60"/>
      <c r="M381" s="205"/>
      <c r="N381" s="41"/>
      <c r="O381" s="41"/>
      <c r="P381" s="41"/>
      <c r="Q381" s="41"/>
      <c r="R381" s="41"/>
      <c r="S381" s="41"/>
      <c r="T381" s="77"/>
      <c r="AT381" s="23" t="s">
        <v>163</v>
      </c>
      <c r="AU381" s="23" t="s">
        <v>85</v>
      </c>
    </row>
    <row r="382" spans="2:65" s="1" customFormat="1" ht="25.5" customHeight="1">
      <c r="B382" s="40"/>
      <c r="C382" s="191" t="s">
        <v>776</v>
      </c>
      <c r="D382" s="191" t="s">
        <v>156</v>
      </c>
      <c r="E382" s="192" t="s">
        <v>777</v>
      </c>
      <c r="F382" s="193" t="s">
        <v>778</v>
      </c>
      <c r="G382" s="194" t="s">
        <v>400</v>
      </c>
      <c r="H382" s="195">
        <v>2</v>
      </c>
      <c r="I382" s="196"/>
      <c r="J382" s="197">
        <f>ROUND(I382*H382,2)</f>
        <v>0</v>
      </c>
      <c r="K382" s="193" t="s">
        <v>160</v>
      </c>
      <c r="L382" s="60"/>
      <c r="M382" s="198" t="s">
        <v>21</v>
      </c>
      <c r="N382" s="199" t="s">
        <v>46</v>
      </c>
      <c r="O382" s="41"/>
      <c r="P382" s="200">
        <f>O382*H382</f>
        <v>0</v>
      </c>
      <c r="Q382" s="200">
        <v>0.00027</v>
      </c>
      <c r="R382" s="200">
        <f>Q382*H382</f>
        <v>0.00054</v>
      </c>
      <c r="S382" s="200">
        <v>0</v>
      </c>
      <c r="T382" s="201">
        <f>S382*H382</f>
        <v>0</v>
      </c>
      <c r="AR382" s="23" t="s">
        <v>242</v>
      </c>
      <c r="AT382" s="23" t="s">
        <v>156</v>
      </c>
      <c r="AU382" s="23" t="s">
        <v>85</v>
      </c>
      <c r="AY382" s="23" t="s">
        <v>154</v>
      </c>
      <c r="BE382" s="202">
        <f>IF(N382="základní",J382,0)</f>
        <v>0</v>
      </c>
      <c r="BF382" s="202">
        <f>IF(N382="snížená",J382,0)</f>
        <v>0</v>
      </c>
      <c r="BG382" s="202">
        <f>IF(N382="zákl. přenesená",J382,0)</f>
        <v>0</v>
      </c>
      <c r="BH382" s="202">
        <f>IF(N382="sníž. přenesená",J382,0)</f>
        <v>0</v>
      </c>
      <c r="BI382" s="202">
        <f>IF(N382="nulová",J382,0)</f>
        <v>0</v>
      </c>
      <c r="BJ382" s="23" t="s">
        <v>83</v>
      </c>
      <c r="BK382" s="202">
        <f>ROUND(I382*H382,2)</f>
        <v>0</v>
      </c>
      <c r="BL382" s="23" t="s">
        <v>242</v>
      </c>
      <c r="BM382" s="23" t="s">
        <v>779</v>
      </c>
    </row>
    <row r="383" spans="2:47" s="1" customFormat="1" ht="40.5">
      <c r="B383" s="40"/>
      <c r="C383" s="62"/>
      <c r="D383" s="203" t="s">
        <v>163</v>
      </c>
      <c r="E383" s="62"/>
      <c r="F383" s="204" t="s">
        <v>775</v>
      </c>
      <c r="G383" s="62"/>
      <c r="H383" s="62"/>
      <c r="I383" s="162"/>
      <c r="J383" s="62"/>
      <c r="K383" s="62"/>
      <c r="L383" s="60"/>
      <c r="M383" s="205"/>
      <c r="N383" s="41"/>
      <c r="O383" s="41"/>
      <c r="P383" s="41"/>
      <c r="Q383" s="41"/>
      <c r="R383" s="41"/>
      <c r="S383" s="41"/>
      <c r="T383" s="77"/>
      <c r="AT383" s="23" t="s">
        <v>163</v>
      </c>
      <c r="AU383" s="23" t="s">
        <v>85</v>
      </c>
    </row>
    <row r="384" spans="2:65" s="1" customFormat="1" ht="38.25" customHeight="1">
      <c r="B384" s="40"/>
      <c r="C384" s="191" t="s">
        <v>780</v>
      </c>
      <c r="D384" s="191" t="s">
        <v>156</v>
      </c>
      <c r="E384" s="192" t="s">
        <v>781</v>
      </c>
      <c r="F384" s="193" t="s">
        <v>782</v>
      </c>
      <c r="G384" s="194" t="s">
        <v>366</v>
      </c>
      <c r="H384" s="195">
        <v>1</v>
      </c>
      <c r="I384" s="196"/>
      <c r="J384" s="197">
        <f>ROUND(I384*H384,2)</f>
        <v>0</v>
      </c>
      <c r="K384" s="193" t="s">
        <v>160</v>
      </c>
      <c r="L384" s="60"/>
      <c r="M384" s="198" t="s">
        <v>21</v>
      </c>
      <c r="N384" s="199" t="s">
        <v>46</v>
      </c>
      <c r="O384" s="41"/>
      <c r="P384" s="200">
        <f>O384*H384</f>
        <v>0</v>
      </c>
      <c r="Q384" s="200">
        <v>0.0084</v>
      </c>
      <c r="R384" s="200">
        <f>Q384*H384</f>
        <v>0.0084</v>
      </c>
      <c r="S384" s="200">
        <v>0</v>
      </c>
      <c r="T384" s="201">
        <f>S384*H384</f>
        <v>0</v>
      </c>
      <c r="AR384" s="23" t="s">
        <v>242</v>
      </c>
      <c r="AT384" s="23" t="s">
        <v>156</v>
      </c>
      <c r="AU384" s="23" t="s">
        <v>85</v>
      </c>
      <c r="AY384" s="23" t="s">
        <v>154</v>
      </c>
      <c r="BE384" s="202">
        <f>IF(N384="základní",J384,0)</f>
        <v>0</v>
      </c>
      <c r="BF384" s="202">
        <f>IF(N384="snížená",J384,0)</f>
        <v>0</v>
      </c>
      <c r="BG384" s="202">
        <f>IF(N384="zákl. přenesená",J384,0)</f>
        <v>0</v>
      </c>
      <c r="BH384" s="202">
        <f>IF(N384="sníž. přenesená",J384,0)</f>
        <v>0</v>
      </c>
      <c r="BI384" s="202">
        <f>IF(N384="nulová",J384,0)</f>
        <v>0</v>
      </c>
      <c r="BJ384" s="23" t="s">
        <v>83</v>
      </c>
      <c r="BK384" s="202">
        <f>ROUND(I384*H384,2)</f>
        <v>0</v>
      </c>
      <c r="BL384" s="23" t="s">
        <v>242</v>
      </c>
      <c r="BM384" s="23" t="s">
        <v>783</v>
      </c>
    </row>
    <row r="385" spans="2:47" s="1" customFormat="1" ht="27">
      <c r="B385" s="40"/>
      <c r="C385" s="62"/>
      <c r="D385" s="203" t="s">
        <v>163</v>
      </c>
      <c r="E385" s="62"/>
      <c r="F385" s="204" t="s">
        <v>784</v>
      </c>
      <c r="G385" s="62"/>
      <c r="H385" s="62"/>
      <c r="I385" s="162"/>
      <c r="J385" s="62"/>
      <c r="K385" s="62"/>
      <c r="L385" s="60"/>
      <c r="M385" s="205"/>
      <c r="N385" s="41"/>
      <c r="O385" s="41"/>
      <c r="P385" s="41"/>
      <c r="Q385" s="41"/>
      <c r="R385" s="41"/>
      <c r="S385" s="41"/>
      <c r="T385" s="77"/>
      <c r="AT385" s="23" t="s">
        <v>163</v>
      </c>
      <c r="AU385" s="23" t="s">
        <v>85</v>
      </c>
    </row>
    <row r="386" spans="2:47" s="1" customFormat="1" ht="27">
      <c r="B386" s="40"/>
      <c r="C386" s="62"/>
      <c r="D386" s="203" t="s">
        <v>538</v>
      </c>
      <c r="E386" s="62"/>
      <c r="F386" s="204" t="s">
        <v>785</v>
      </c>
      <c r="G386" s="62"/>
      <c r="H386" s="62"/>
      <c r="I386" s="162"/>
      <c r="J386" s="62"/>
      <c r="K386" s="62"/>
      <c r="L386" s="60"/>
      <c r="M386" s="205"/>
      <c r="N386" s="41"/>
      <c r="O386" s="41"/>
      <c r="P386" s="41"/>
      <c r="Q386" s="41"/>
      <c r="R386" s="41"/>
      <c r="S386" s="41"/>
      <c r="T386" s="77"/>
      <c r="AT386" s="23" t="s">
        <v>538</v>
      </c>
      <c r="AU386" s="23" t="s">
        <v>85</v>
      </c>
    </row>
    <row r="387" spans="2:65" s="1" customFormat="1" ht="38.25" customHeight="1">
      <c r="B387" s="40"/>
      <c r="C387" s="191" t="s">
        <v>786</v>
      </c>
      <c r="D387" s="191" t="s">
        <v>156</v>
      </c>
      <c r="E387" s="192" t="s">
        <v>787</v>
      </c>
      <c r="F387" s="193" t="s">
        <v>788</v>
      </c>
      <c r="G387" s="194" t="s">
        <v>366</v>
      </c>
      <c r="H387" s="195">
        <v>1</v>
      </c>
      <c r="I387" s="196"/>
      <c r="J387" s="197">
        <f>ROUND(I387*H387,2)</f>
        <v>0</v>
      </c>
      <c r="K387" s="193" t="s">
        <v>160</v>
      </c>
      <c r="L387" s="60"/>
      <c r="M387" s="198" t="s">
        <v>21</v>
      </c>
      <c r="N387" s="199" t="s">
        <v>46</v>
      </c>
      <c r="O387" s="41"/>
      <c r="P387" s="200">
        <f>O387*H387</f>
        <v>0</v>
      </c>
      <c r="Q387" s="200">
        <v>0.01708</v>
      </c>
      <c r="R387" s="200">
        <f>Q387*H387</f>
        <v>0.01708</v>
      </c>
      <c r="S387" s="200">
        <v>0</v>
      </c>
      <c r="T387" s="201">
        <f>S387*H387</f>
        <v>0</v>
      </c>
      <c r="AR387" s="23" t="s">
        <v>242</v>
      </c>
      <c r="AT387" s="23" t="s">
        <v>156</v>
      </c>
      <c r="AU387" s="23" t="s">
        <v>85</v>
      </c>
      <c r="AY387" s="23" t="s">
        <v>154</v>
      </c>
      <c r="BE387" s="202">
        <f>IF(N387="základní",J387,0)</f>
        <v>0</v>
      </c>
      <c r="BF387" s="202">
        <f>IF(N387="snížená",J387,0)</f>
        <v>0</v>
      </c>
      <c r="BG387" s="202">
        <f>IF(N387="zákl. přenesená",J387,0)</f>
        <v>0</v>
      </c>
      <c r="BH387" s="202">
        <f>IF(N387="sníž. přenesená",J387,0)</f>
        <v>0</v>
      </c>
      <c r="BI387" s="202">
        <f>IF(N387="nulová",J387,0)</f>
        <v>0</v>
      </c>
      <c r="BJ387" s="23" t="s">
        <v>83</v>
      </c>
      <c r="BK387" s="202">
        <f>ROUND(I387*H387,2)</f>
        <v>0</v>
      </c>
      <c r="BL387" s="23" t="s">
        <v>242</v>
      </c>
      <c r="BM387" s="23" t="s">
        <v>789</v>
      </c>
    </row>
    <row r="388" spans="2:47" s="1" customFormat="1" ht="27">
      <c r="B388" s="40"/>
      <c r="C388" s="62"/>
      <c r="D388" s="203" t="s">
        <v>163</v>
      </c>
      <c r="E388" s="62"/>
      <c r="F388" s="204" t="s">
        <v>784</v>
      </c>
      <c r="G388" s="62"/>
      <c r="H388" s="62"/>
      <c r="I388" s="162"/>
      <c r="J388" s="62"/>
      <c r="K388" s="62"/>
      <c r="L388" s="60"/>
      <c r="M388" s="205"/>
      <c r="N388" s="41"/>
      <c r="O388" s="41"/>
      <c r="P388" s="41"/>
      <c r="Q388" s="41"/>
      <c r="R388" s="41"/>
      <c r="S388" s="41"/>
      <c r="T388" s="77"/>
      <c r="AT388" s="23" t="s">
        <v>163</v>
      </c>
      <c r="AU388" s="23" t="s">
        <v>85</v>
      </c>
    </row>
    <row r="389" spans="2:47" s="1" customFormat="1" ht="27">
      <c r="B389" s="40"/>
      <c r="C389" s="62"/>
      <c r="D389" s="203" t="s">
        <v>538</v>
      </c>
      <c r="E389" s="62"/>
      <c r="F389" s="204" t="s">
        <v>790</v>
      </c>
      <c r="G389" s="62"/>
      <c r="H389" s="62"/>
      <c r="I389" s="162"/>
      <c r="J389" s="62"/>
      <c r="K389" s="62"/>
      <c r="L389" s="60"/>
      <c r="M389" s="205"/>
      <c r="N389" s="41"/>
      <c r="O389" s="41"/>
      <c r="P389" s="41"/>
      <c r="Q389" s="41"/>
      <c r="R389" s="41"/>
      <c r="S389" s="41"/>
      <c r="T389" s="77"/>
      <c r="AT389" s="23" t="s">
        <v>538</v>
      </c>
      <c r="AU389" s="23" t="s">
        <v>85</v>
      </c>
    </row>
    <row r="390" spans="2:65" s="1" customFormat="1" ht="16.5" customHeight="1">
      <c r="B390" s="40"/>
      <c r="C390" s="191" t="s">
        <v>791</v>
      </c>
      <c r="D390" s="191" t="s">
        <v>156</v>
      </c>
      <c r="E390" s="192" t="s">
        <v>792</v>
      </c>
      <c r="F390" s="193" t="s">
        <v>793</v>
      </c>
      <c r="G390" s="194" t="s">
        <v>366</v>
      </c>
      <c r="H390" s="195">
        <v>2</v>
      </c>
      <c r="I390" s="196"/>
      <c r="J390" s="197">
        <f>ROUND(I390*H390,2)</f>
        <v>0</v>
      </c>
      <c r="K390" s="193" t="s">
        <v>160</v>
      </c>
      <c r="L390" s="60"/>
      <c r="M390" s="198" t="s">
        <v>21</v>
      </c>
      <c r="N390" s="199" t="s">
        <v>46</v>
      </c>
      <c r="O390" s="41"/>
      <c r="P390" s="200">
        <f>O390*H390</f>
        <v>0</v>
      </c>
      <c r="Q390" s="200">
        <v>0.0002</v>
      </c>
      <c r="R390" s="200">
        <f>Q390*H390</f>
        <v>0.0004</v>
      </c>
      <c r="S390" s="200">
        <v>0</v>
      </c>
      <c r="T390" s="201">
        <f>S390*H390</f>
        <v>0</v>
      </c>
      <c r="AR390" s="23" t="s">
        <v>242</v>
      </c>
      <c r="AT390" s="23" t="s">
        <v>156</v>
      </c>
      <c r="AU390" s="23" t="s">
        <v>85</v>
      </c>
      <c r="AY390" s="23" t="s">
        <v>154</v>
      </c>
      <c r="BE390" s="202">
        <f>IF(N390="základní",J390,0)</f>
        <v>0</v>
      </c>
      <c r="BF390" s="202">
        <f>IF(N390="snížená",J390,0)</f>
        <v>0</v>
      </c>
      <c r="BG390" s="202">
        <f>IF(N390="zákl. přenesená",J390,0)</f>
        <v>0</v>
      </c>
      <c r="BH390" s="202">
        <f>IF(N390="sníž. přenesená",J390,0)</f>
        <v>0</v>
      </c>
      <c r="BI390" s="202">
        <f>IF(N390="nulová",J390,0)</f>
        <v>0</v>
      </c>
      <c r="BJ390" s="23" t="s">
        <v>83</v>
      </c>
      <c r="BK390" s="202">
        <f>ROUND(I390*H390,2)</f>
        <v>0</v>
      </c>
      <c r="BL390" s="23" t="s">
        <v>242</v>
      </c>
      <c r="BM390" s="23" t="s">
        <v>794</v>
      </c>
    </row>
    <row r="391" spans="2:65" s="1" customFormat="1" ht="16.5" customHeight="1">
      <c r="B391" s="40"/>
      <c r="C391" s="191" t="s">
        <v>795</v>
      </c>
      <c r="D391" s="191" t="s">
        <v>156</v>
      </c>
      <c r="E391" s="192" t="s">
        <v>796</v>
      </c>
      <c r="F391" s="193" t="s">
        <v>797</v>
      </c>
      <c r="G391" s="194" t="s">
        <v>366</v>
      </c>
      <c r="H391" s="195">
        <v>4</v>
      </c>
      <c r="I391" s="196"/>
      <c r="J391" s="197">
        <f>ROUND(I391*H391,2)</f>
        <v>0</v>
      </c>
      <c r="K391" s="193" t="s">
        <v>567</v>
      </c>
      <c r="L391" s="60"/>
      <c r="M391" s="198" t="s">
        <v>21</v>
      </c>
      <c r="N391" s="199" t="s">
        <v>46</v>
      </c>
      <c r="O391" s="41"/>
      <c r="P391" s="200">
        <f>O391*H391</f>
        <v>0</v>
      </c>
      <c r="Q391" s="200">
        <v>8E-05</v>
      </c>
      <c r="R391" s="200">
        <f>Q391*H391</f>
        <v>0.00032</v>
      </c>
      <c r="S391" s="200">
        <v>0.04675</v>
      </c>
      <c r="T391" s="201">
        <f>S391*H391</f>
        <v>0.187</v>
      </c>
      <c r="AR391" s="23" t="s">
        <v>242</v>
      </c>
      <c r="AT391" s="23" t="s">
        <v>156</v>
      </c>
      <c r="AU391" s="23" t="s">
        <v>85</v>
      </c>
      <c r="AY391" s="23" t="s">
        <v>154</v>
      </c>
      <c r="BE391" s="202">
        <f>IF(N391="základní",J391,0)</f>
        <v>0</v>
      </c>
      <c r="BF391" s="202">
        <f>IF(N391="snížená",J391,0)</f>
        <v>0</v>
      </c>
      <c r="BG391" s="202">
        <f>IF(N391="zákl. přenesená",J391,0)</f>
        <v>0</v>
      </c>
      <c r="BH391" s="202">
        <f>IF(N391="sníž. přenesená",J391,0)</f>
        <v>0</v>
      </c>
      <c r="BI391" s="202">
        <f>IF(N391="nulová",J391,0)</f>
        <v>0</v>
      </c>
      <c r="BJ391" s="23" t="s">
        <v>83</v>
      </c>
      <c r="BK391" s="202">
        <f>ROUND(I391*H391,2)</f>
        <v>0</v>
      </c>
      <c r="BL391" s="23" t="s">
        <v>242</v>
      </c>
      <c r="BM391" s="23" t="s">
        <v>798</v>
      </c>
    </row>
    <row r="392" spans="2:65" s="1" customFormat="1" ht="25.5" customHeight="1">
      <c r="B392" s="40"/>
      <c r="C392" s="191" t="s">
        <v>799</v>
      </c>
      <c r="D392" s="191" t="s">
        <v>156</v>
      </c>
      <c r="E392" s="192" t="s">
        <v>800</v>
      </c>
      <c r="F392" s="193" t="s">
        <v>801</v>
      </c>
      <c r="G392" s="194" t="s">
        <v>237</v>
      </c>
      <c r="H392" s="195">
        <v>10</v>
      </c>
      <c r="I392" s="196"/>
      <c r="J392" s="197">
        <f>ROUND(I392*H392,2)</f>
        <v>0</v>
      </c>
      <c r="K392" s="193" t="s">
        <v>160</v>
      </c>
      <c r="L392" s="60"/>
      <c r="M392" s="198" t="s">
        <v>21</v>
      </c>
      <c r="N392" s="199" t="s">
        <v>46</v>
      </c>
      <c r="O392" s="41"/>
      <c r="P392" s="200">
        <f>O392*H392</f>
        <v>0</v>
      </c>
      <c r="Q392" s="200">
        <v>0</v>
      </c>
      <c r="R392" s="200">
        <f>Q392*H392</f>
        <v>0</v>
      </c>
      <c r="S392" s="200">
        <v>0</v>
      </c>
      <c r="T392" s="201">
        <f>S392*H392</f>
        <v>0</v>
      </c>
      <c r="AR392" s="23" t="s">
        <v>242</v>
      </c>
      <c r="AT392" s="23" t="s">
        <v>156</v>
      </c>
      <c r="AU392" s="23" t="s">
        <v>85</v>
      </c>
      <c r="AY392" s="23" t="s">
        <v>154</v>
      </c>
      <c r="BE392" s="202">
        <f>IF(N392="základní",J392,0)</f>
        <v>0</v>
      </c>
      <c r="BF392" s="202">
        <f>IF(N392="snížená",J392,0)</f>
        <v>0</v>
      </c>
      <c r="BG392" s="202">
        <f>IF(N392="zákl. přenesená",J392,0)</f>
        <v>0</v>
      </c>
      <c r="BH392" s="202">
        <f>IF(N392="sníž. přenesená",J392,0)</f>
        <v>0</v>
      </c>
      <c r="BI392" s="202">
        <f>IF(N392="nulová",J392,0)</f>
        <v>0</v>
      </c>
      <c r="BJ392" s="23" t="s">
        <v>83</v>
      </c>
      <c r="BK392" s="202">
        <f>ROUND(I392*H392,2)</f>
        <v>0</v>
      </c>
      <c r="BL392" s="23" t="s">
        <v>242</v>
      </c>
      <c r="BM392" s="23" t="s">
        <v>802</v>
      </c>
    </row>
    <row r="393" spans="2:47" s="1" customFormat="1" ht="67.5">
      <c r="B393" s="40"/>
      <c r="C393" s="62"/>
      <c r="D393" s="203" t="s">
        <v>163</v>
      </c>
      <c r="E393" s="62"/>
      <c r="F393" s="204" t="s">
        <v>803</v>
      </c>
      <c r="G393" s="62"/>
      <c r="H393" s="62"/>
      <c r="I393" s="162"/>
      <c r="J393" s="62"/>
      <c r="K393" s="62"/>
      <c r="L393" s="60"/>
      <c r="M393" s="205"/>
      <c r="N393" s="41"/>
      <c r="O393" s="41"/>
      <c r="P393" s="41"/>
      <c r="Q393" s="41"/>
      <c r="R393" s="41"/>
      <c r="S393" s="41"/>
      <c r="T393" s="77"/>
      <c r="AT393" s="23" t="s">
        <v>163</v>
      </c>
      <c r="AU393" s="23" t="s">
        <v>85</v>
      </c>
    </row>
    <row r="394" spans="2:65" s="1" customFormat="1" ht="38.25" customHeight="1">
      <c r="B394" s="40"/>
      <c r="C394" s="191" t="s">
        <v>804</v>
      </c>
      <c r="D394" s="191" t="s">
        <v>156</v>
      </c>
      <c r="E394" s="192" t="s">
        <v>805</v>
      </c>
      <c r="F394" s="193" t="s">
        <v>806</v>
      </c>
      <c r="G394" s="194" t="s">
        <v>192</v>
      </c>
      <c r="H394" s="195">
        <v>0.034</v>
      </c>
      <c r="I394" s="196"/>
      <c r="J394" s="197">
        <f>ROUND(I394*H394,2)</f>
        <v>0</v>
      </c>
      <c r="K394" s="193" t="s">
        <v>160</v>
      </c>
      <c r="L394" s="60"/>
      <c r="M394" s="198" t="s">
        <v>21</v>
      </c>
      <c r="N394" s="199" t="s">
        <v>46</v>
      </c>
      <c r="O394" s="41"/>
      <c r="P394" s="200">
        <f>O394*H394</f>
        <v>0</v>
      </c>
      <c r="Q394" s="200">
        <v>0</v>
      </c>
      <c r="R394" s="200">
        <f>Q394*H394</f>
        <v>0</v>
      </c>
      <c r="S394" s="200">
        <v>0</v>
      </c>
      <c r="T394" s="201">
        <f>S394*H394</f>
        <v>0</v>
      </c>
      <c r="AR394" s="23" t="s">
        <v>242</v>
      </c>
      <c r="AT394" s="23" t="s">
        <v>156</v>
      </c>
      <c r="AU394" s="23" t="s">
        <v>85</v>
      </c>
      <c r="AY394" s="23" t="s">
        <v>154</v>
      </c>
      <c r="BE394" s="202">
        <f>IF(N394="základní",J394,0)</f>
        <v>0</v>
      </c>
      <c r="BF394" s="202">
        <f>IF(N394="snížená",J394,0)</f>
        <v>0</v>
      </c>
      <c r="BG394" s="202">
        <f>IF(N394="zákl. přenesená",J394,0)</f>
        <v>0</v>
      </c>
      <c r="BH394" s="202">
        <f>IF(N394="sníž. přenesená",J394,0)</f>
        <v>0</v>
      </c>
      <c r="BI394" s="202">
        <f>IF(N394="nulová",J394,0)</f>
        <v>0</v>
      </c>
      <c r="BJ394" s="23" t="s">
        <v>83</v>
      </c>
      <c r="BK394" s="202">
        <f>ROUND(I394*H394,2)</f>
        <v>0</v>
      </c>
      <c r="BL394" s="23" t="s">
        <v>242</v>
      </c>
      <c r="BM394" s="23" t="s">
        <v>807</v>
      </c>
    </row>
    <row r="395" spans="2:47" s="1" customFormat="1" ht="121.5">
      <c r="B395" s="40"/>
      <c r="C395" s="62"/>
      <c r="D395" s="203" t="s">
        <v>163</v>
      </c>
      <c r="E395" s="62"/>
      <c r="F395" s="204" t="s">
        <v>760</v>
      </c>
      <c r="G395" s="62"/>
      <c r="H395" s="62"/>
      <c r="I395" s="162"/>
      <c r="J395" s="62"/>
      <c r="K395" s="62"/>
      <c r="L395" s="60"/>
      <c r="M395" s="205"/>
      <c r="N395" s="41"/>
      <c r="O395" s="41"/>
      <c r="P395" s="41"/>
      <c r="Q395" s="41"/>
      <c r="R395" s="41"/>
      <c r="S395" s="41"/>
      <c r="T395" s="77"/>
      <c r="AT395" s="23" t="s">
        <v>163</v>
      </c>
      <c r="AU395" s="23" t="s">
        <v>85</v>
      </c>
    </row>
    <row r="396" spans="2:63" s="10" customFormat="1" ht="29.85" customHeight="1">
      <c r="B396" s="175"/>
      <c r="C396" s="176"/>
      <c r="D396" s="177" t="s">
        <v>74</v>
      </c>
      <c r="E396" s="189" t="s">
        <v>808</v>
      </c>
      <c r="F396" s="189" t="s">
        <v>809</v>
      </c>
      <c r="G396" s="176"/>
      <c r="H396" s="176"/>
      <c r="I396" s="179"/>
      <c r="J396" s="190">
        <f>BK396</f>
        <v>0</v>
      </c>
      <c r="K396" s="176"/>
      <c r="L396" s="181"/>
      <c r="M396" s="182"/>
      <c r="N396" s="183"/>
      <c r="O396" s="183"/>
      <c r="P396" s="184">
        <f>SUM(P397:P416)</f>
        <v>0</v>
      </c>
      <c r="Q396" s="183"/>
      <c r="R396" s="184">
        <f>SUM(R397:R416)</f>
        <v>0.06376000000000001</v>
      </c>
      <c r="S396" s="183"/>
      <c r="T396" s="185">
        <f>SUM(T397:T416)</f>
        <v>0</v>
      </c>
      <c r="AR396" s="186" t="s">
        <v>85</v>
      </c>
      <c r="AT396" s="187" t="s">
        <v>74</v>
      </c>
      <c r="AU396" s="187" t="s">
        <v>83</v>
      </c>
      <c r="AY396" s="186" t="s">
        <v>154</v>
      </c>
      <c r="BK396" s="188">
        <f>SUM(BK397:BK416)</f>
        <v>0</v>
      </c>
    </row>
    <row r="397" spans="2:65" s="1" customFormat="1" ht="16.5" customHeight="1">
      <c r="B397" s="40"/>
      <c r="C397" s="191" t="s">
        <v>810</v>
      </c>
      <c r="D397" s="191" t="s">
        <v>156</v>
      </c>
      <c r="E397" s="192" t="s">
        <v>811</v>
      </c>
      <c r="F397" s="193" t="s">
        <v>812</v>
      </c>
      <c r="G397" s="194" t="s">
        <v>813</v>
      </c>
      <c r="H397" s="195">
        <v>2</v>
      </c>
      <c r="I397" s="196"/>
      <c r="J397" s="197">
        <f aca="true" t="shared" si="20" ref="J397:J410">ROUND(I397*H397,2)</f>
        <v>0</v>
      </c>
      <c r="K397" s="193" t="s">
        <v>567</v>
      </c>
      <c r="L397" s="60"/>
      <c r="M397" s="198" t="s">
        <v>21</v>
      </c>
      <c r="N397" s="199" t="s">
        <v>46</v>
      </c>
      <c r="O397" s="41"/>
      <c r="P397" s="200">
        <f aca="true" t="shared" si="21" ref="P397:P410">O397*H397</f>
        <v>0</v>
      </c>
      <c r="Q397" s="200">
        <v>0</v>
      </c>
      <c r="R397" s="200">
        <f aca="true" t="shared" si="22" ref="R397:R410">Q397*H397</f>
        <v>0</v>
      </c>
      <c r="S397" s="200">
        <v>0</v>
      </c>
      <c r="T397" s="201">
        <f aca="true" t="shared" si="23" ref="T397:T410">S397*H397</f>
        <v>0</v>
      </c>
      <c r="AR397" s="23" t="s">
        <v>242</v>
      </c>
      <c r="AT397" s="23" t="s">
        <v>156</v>
      </c>
      <c r="AU397" s="23" t="s">
        <v>85</v>
      </c>
      <c r="AY397" s="23" t="s">
        <v>154</v>
      </c>
      <c r="BE397" s="202">
        <f aca="true" t="shared" si="24" ref="BE397:BE410">IF(N397="základní",J397,0)</f>
        <v>0</v>
      </c>
      <c r="BF397" s="202">
        <f aca="true" t="shared" si="25" ref="BF397:BF410">IF(N397="snížená",J397,0)</f>
        <v>0</v>
      </c>
      <c r="BG397" s="202">
        <f aca="true" t="shared" si="26" ref="BG397:BG410">IF(N397="zákl. přenesená",J397,0)</f>
        <v>0</v>
      </c>
      <c r="BH397" s="202">
        <f aca="true" t="shared" si="27" ref="BH397:BH410">IF(N397="sníž. přenesená",J397,0)</f>
        <v>0</v>
      </c>
      <c r="BI397" s="202">
        <f aca="true" t="shared" si="28" ref="BI397:BI410">IF(N397="nulová",J397,0)</f>
        <v>0</v>
      </c>
      <c r="BJ397" s="23" t="s">
        <v>83</v>
      </c>
      <c r="BK397" s="202">
        <f aca="true" t="shared" si="29" ref="BK397:BK410">ROUND(I397*H397,2)</f>
        <v>0</v>
      </c>
      <c r="BL397" s="23" t="s">
        <v>242</v>
      </c>
      <c r="BM397" s="23" t="s">
        <v>814</v>
      </c>
    </row>
    <row r="398" spans="2:65" s="1" customFormat="1" ht="38.25" customHeight="1">
      <c r="B398" s="40"/>
      <c r="C398" s="191" t="s">
        <v>815</v>
      </c>
      <c r="D398" s="191" t="s">
        <v>156</v>
      </c>
      <c r="E398" s="192" t="s">
        <v>816</v>
      </c>
      <c r="F398" s="193" t="s">
        <v>817</v>
      </c>
      <c r="G398" s="194" t="s">
        <v>366</v>
      </c>
      <c r="H398" s="195">
        <v>4</v>
      </c>
      <c r="I398" s="196"/>
      <c r="J398" s="197">
        <f t="shared" si="20"/>
        <v>0</v>
      </c>
      <c r="K398" s="193" t="s">
        <v>160</v>
      </c>
      <c r="L398" s="60"/>
      <c r="M398" s="198" t="s">
        <v>21</v>
      </c>
      <c r="N398" s="199" t="s">
        <v>46</v>
      </c>
      <c r="O398" s="41"/>
      <c r="P398" s="200">
        <f t="shared" si="21"/>
        <v>0</v>
      </c>
      <c r="Q398" s="200">
        <v>0</v>
      </c>
      <c r="R398" s="200">
        <f t="shared" si="22"/>
        <v>0</v>
      </c>
      <c r="S398" s="200">
        <v>0</v>
      </c>
      <c r="T398" s="201">
        <f t="shared" si="23"/>
        <v>0</v>
      </c>
      <c r="AR398" s="23" t="s">
        <v>242</v>
      </c>
      <c r="AT398" s="23" t="s">
        <v>156</v>
      </c>
      <c r="AU398" s="23" t="s">
        <v>85</v>
      </c>
      <c r="AY398" s="23" t="s">
        <v>154</v>
      </c>
      <c r="BE398" s="202">
        <f t="shared" si="24"/>
        <v>0</v>
      </c>
      <c r="BF398" s="202">
        <f t="shared" si="25"/>
        <v>0</v>
      </c>
      <c r="BG398" s="202">
        <f t="shared" si="26"/>
        <v>0</v>
      </c>
      <c r="BH398" s="202">
        <f t="shared" si="27"/>
        <v>0</v>
      </c>
      <c r="BI398" s="202">
        <f t="shared" si="28"/>
        <v>0</v>
      </c>
      <c r="BJ398" s="23" t="s">
        <v>83</v>
      </c>
      <c r="BK398" s="202">
        <f t="shared" si="29"/>
        <v>0</v>
      </c>
      <c r="BL398" s="23" t="s">
        <v>242</v>
      </c>
      <c r="BM398" s="23" t="s">
        <v>818</v>
      </c>
    </row>
    <row r="399" spans="2:65" s="1" customFormat="1" ht="25.5" customHeight="1">
      <c r="B399" s="40"/>
      <c r="C399" s="217" t="s">
        <v>819</v>
      </c>
      <c r="D399" s="217" t="s">
        <v>189</v>
      </c>
      <c r="E399" s="218" t="s">
        <v>820</v>
      </c>
      <c r="F399" s="219" t="s">
        <v>821</v>
      </c>
      <c r="G399" s="220" t="s">
        <v>366</v>
      </c>
      <c r="H399" s="221">
        <v>4</v>
      </c>
      <c r="I399" s="222"/>
      <c r="J399" s="223">
        <f t="shared" si="20"/>
        <v>0</v>
      </c>
      <c r="K399" s="219" t="s">
        <v>160</v>
      </c>
      <c r="L399" s="224"/>
      <c r="M399" s="225" t="s">
        <v>21</v>
      </c>
      <c r="N399" s="226" t="s">
        <v>46</v>
      </c>
      <c r="O399" s="41"/>
      <c r="P399" s="200">
        <f t="shared" si="21"/>
        <v>0</v>
      </c>
      <c r="Q399" s="200">
        <v>9E-05</v>
      </c>
      <c r="R399" s="200">
        <f t="shared" si="22"/>
        <v>0.00036</v>
      </c>
      <c r="S399" s="200">
        <v>0</v>
      </c>
      <c r="T399" s="201">
        <f t="shared" si="23"/>
        <v>0</v>
      </c>
      <c r="AR399" s="23" t="s">
        <v>331</v>
      </c>
      <c r="AT399" s="23" t="s">
        <v>189</v>
      </c>
      <c r="AU399" s="23" t="s">
        <v>85</v>
      </c>
      <c r="AY399" s="23" t="s">
        <v>154</v>
      </c>
      <c r="BE399" s="202">
        <f t="shared" si="24"/>
        <v>0</v>
      </c>
      <c r="BF399" s="202">
        <f t="shared" si="25"/>
        <v>0</v>
      </c>
      <c r="BG399" s="202">
        <f t="shared" si="26"/>
        <v>0</v>
      </c>
      <c r="BH399" s="202">
        <f t="shared" si="27"/>
        <v>0</v>
      </c>
      <c r="BI399" s="202">
        <f t="shared" si="28"/>
        <v>0</v>
      </c>
      <c r="BJ399" s="23" t="s">
        <v>83</v>
      </c>
      <c r="BK399" s="202">
        <f t="shared" si="29"/>
        <v>0</v>
      </c>
      <c r="BL399" s="23" t="s">
        <v>242</v>
      </c>
      <c r="BM399" s="23" t="s">
        <v>822</v>
      </c>
    </row>
    <row r="400" spans="2:65" s="1" customFormat="1" ht="25.5" customHeight="1">
      <c r="B400" s="40"/>
      <c r="C400" s="191" t="s">
        <v>823</v>
      </c>
      <c r="D400" s="191" t="s">
        <v>156</v>
      </c>
      <c r="E400" s="192" t="s">
        <v>824</v>
      </c>
      <c r="F400" s="193" t="s">
        <v>825</v>
      </c>
      <c r="G400" s="194" t="s">
        <v>245</v>
      </c>
      <c r="H400" s="195">
        <v>50</v>
      </c>
      <c r="I400" s="196"/>
      <c r="J400" s="197">
        <f t="shared" si="20"/>
        <v>0</v>
      </c>
      <c r="K400" s="193" t="s">
        <v>160</v>
      </c>
      <c r="L400" s="60"/>
      <c r="M400" s="198" t="s">
        <v>21</v>
      </c>
      <c r="N400" s="199" t="s">
        <v>46</v>
      </c>
      <c r="O400" s="41"/>
      <c r="P400" s="200">
        <f t="shared" si="21"/>
        <v>0</v>
      </c>
      <c r="Q400" s="200">
        <v>0</v>
      </c>
      <c r="R400" s="200">
        <f t="shared" si="22"/>
        <v>0</v>
      </c>
      <c r="S400" s="200">
        <v>0</v>
      </c>
      <c r="T400" s="201">
        <f t="shared" si="23"/>
        <v>0</v>
      </c>
      <c r="AR400" s="23" t="s">
        <v>242</v>
      </c>
      <c r="AT400" s="23" t="s">
        <v>156</v>
      </c>
      <c r="AU400" s="23" t="s">
        <v>85</v>
      </c>
      <c r="AY400" s="23" t="s">
        <v>154</v>
      </c>
      <c r="BE400" s="202">
        <f t="shared" si="24"/>
        <v>0</v>
      </c>
      <c r="BF400" s="202">
        <f t="shared" si="25"/>
        <v>0</v>
      </c>
      <c r="BG400" s="202">
        <f t="shared" si="26"/>
        <v>0</v>
      </c>
      <c r="BH400" s="202">
        <f t="shared" si="27"/>
        <v>0</v>
      </c>
      <c r="BI400" s="202">
        <f t="shared" si="28"/>
        <v>0</v>
      </c>
      <c r="BJ400" s="23" t="s">
        <v>83</v>
      </c>
      <c r="BK400" s="202">
        <f t="shared" si="29"/>
        <v>0</v>
      </c>
      <c r="BL400" s="23" t="s">
        <v>242</v>
      </c>
      <c r="BM400" s="23" t="s">
        <v>826</v>
      </c>
    </row>
    <row r="401" spans="2:65" s="1" customFormat="1" ht="16.5" customHeight="1">
      <c r="B401" s="40"/>
      <c r="C401" s="217" t="s">
        <v>827</v>
      </c>
      <c r="D401" s="217" t="s">
        <v>189</v>
      </c>
      <c r="E401" s="218" t="s">
        <v>828</v>
      </c>
      <c r="F401" s="219" t="s">
        <v>829</v>
      </c>
      <c r="G401" s="220" t="s">
        <v>245</v>
      </c>
      <c r="H401" s="221">
        <v>50</v>
      </c>
      <c r="I401" s="222"/>
      <c r="J401" s="223">
        <f t="shared" si="20"/>
        <v>0</v>
      </c>
      <c r="K401" s="219" t="s">
        <v>160</v>
      </c>
      <c r="L401" s="224"/>
      <c r="M401" s="225" t="s">
        <v>21</v>
      </c>
      <c r="N401" s="226" t="s">
        <v>46</v>
      </c>
      <c r="O401" s="41"/>
      <c r="P401" s="200">
        <f t="shared" si="21"/>
        <v>0</v>
      </c>
      <c r="Q401" s="200">
        <v>0.00012</v>
      </c>
      <c r="R401" s="200">
        <f t="shared" si="22"/>
        <v>0.006</v>
      </c>
      <c r="S401" s="200">
        <v>0</v>
      </c>
      <c r="T401" s="201">
        <f t="shared" si="23"/>
        <v>0</v>
      </c>
      <c r="AR401" s="23" t="s">
        <v>331</v>
      </c>
      <c r="AT401" s="23" t="s">
        <v>189</v>
      </c>
      <c r="AU401" s="23" t="s">
        <v>85</v>
      </c>
      <c r="AY401" s="23" t="s">
        <v>154</v>
      </c>
      <c r="BE401" s="202">
        <f t="shared" si="24"/>
        <v>0</v>
      </c>
      <c r="BF401" s="202">
        <f t="shared" si="25"/>
        <v>0</v>
      </c>
      <c r="BG401" s="202">
        <f t="shared" si="26"/>
        <v>0</v>
      </c>
      <c r="BH401" s="202">
        <f t="shared" si="27"/>
        <v>0</v>
      </c>
      <c r="BI401" s="202">
        <f t="shared" si="28"/>
        <v>0</v>
      </c>
      <c r="BJ401" s="23" t="s">
        <v>83</v>
      </c>
      <c r="BK401" s="202">
        <f t="shared" si="29"/>
        <v>0</v>
      </c>
      <c r="BL401" s="23" t="s">
        <v>242</v>
      </c>
      <c r="BM401" s="23" t="s">
        <v>830</v>
      </c>
    </row>
    <row r="402" spans="2:65" s="1" customFormat="1" ht="25.5" customHeight="1">
      <c r="B402" s="40"/>
      <c r="C402" s="191" t="s">
        <v>831</v>
      </c>
      <c r="D402" s="191" t="s">
        <v>156</v>
      </c>
      <c r="E402" s="192" t="s">
        <v>832</v>
      </c>
      <c r="F402" s="193" t="s">
        <v>833</v>
      </c>
      <c r="G402" s="194" t="s">
        <v>245</v>
      </c>
      <c r="H402" s="195">
        <v>20</v>
      </c>
      <c r="I402" s="196"/>
      <c r="J402" s="197">
        <f t="shared" si="20"/>
        <v>0</v>
      </c>
      <c r="K402" s="193" t="s">
        <v>160</v>
      </c>
      <c r="L402" s="60"/>
      <c r="M402" s="198" t="s">
        <v>21</v>
      </c>
      <c r="N402" s="199" t="s">
        <v>46</v>
      </c>
      <c r="O402" s="41"/>
      <c r="P402" s="200">
        <f t="shared" si="21"/>
        <v>0</v>
      </c>
      <c r="Q402" s="200">
        <v>0</v>
      </c>
      <c r="R402" s="200">
        <f t="shared" si="22"/>
        <v>0</v>
      </c>
      <c r="S402" s="200">
        <v>0</v>
      </c>
      <c r="T402" s="201">
        <f t="shared" si="23"/>
        <v>0</v>
      </c>
      <c r="AR402" s="23" t="s">
        <v>242</v>
      </c>
      <c r="AT402" s="23" t="s">
        <v>156</v>
      </c>
      <c r="AU402" s="23" t="s">
        <v>85</v>
      </c>
      <c r="AY402" s="23" t="s">
        <v>154</v>
      </c>
      <c r="BE402" s="202">
        <f t="shared" si="24"/>
        <v>0</v>
      </c>
      <c r="BF402" s="202">
        <f t="shared" si="25"/>
        <v>0</v>
      </c>
      <c r="BG402" s="202">
        <f t="shared" si="26"/>
        <v>0</v>
      </c>
      <c r="BH402" s="202">
        <f t="shared" si="27"/>
        <v>0</v>
      </c>
      <c r="BI402" s="202">
        <f t="shared" si="28"/>
        <v>0</v>
      </c>
      <c r="BJ402" s="23" t="s">
        <v>83</v>
      </c>
      <c r="BK402" s="202">
        <f t="shared" si="29"/>
        <v>0</v>
      </c>
      <c r="BL402" s="23" t="s">
        <v>242</v>
      </c>
      <c r="BM402" s="23" t="s">
        <v>834</v>
      </c>
    </row>
    <row r="403" spans="2:65" s="1" customFormat="1" ht="16.5" customHeight="1">
      <c r="B403" s="40"/>
      <c r="C403" s="217" t="s">
        <v>835</v>
      </c>
      <c r="D403" s="217" t="s">
        <v>189</v>
      </c>
      <c r="E403" s="218" t="s">
        <v>836</v>
      </c>
      <c r="F403" s="219" t="s">
        <v>837</v>
      </c>
      <c r="G403" s="220" t="s">
        <v>245</v>
      </c>
      <c r="H403" s="221">
        <v>20</v>
      </c>
      <c r="I403" s="222"/>
      <c r="J403" s="223">
        <f t="shared" si="20"/>
        <v>0</v>
      </c>
      <c r="K403" s="219" t="s">
        <v>160</v>
      </c>
      <c r="L403" s="224"/>
      <c r="M403" s="225" t="s">
        <v>21</v>
      </c>
      <c r="N403" s="226" t="s">
        <v>46</v>
      </c>
      <c r="O403" s="41"/>
      <c r="P403" s="200">
        <f t="shared" si="21"/>
        <v>0</v>
      </c>
      <c r="Q403" s="200">
        <v>0.00017</v>
      </c>
      <c r="R403" s="200">
        <f t="shared" si="22"/>
        <v>0.0034000000000000002</v>
      </c>
      <c r="S403" s="200">
        <v>0</v>
      </c>
      <c r="T403" s="201">
        <f t="shared" si="23"/>
        <v>0</v>
      </c>
      <c r="AR403" s="23" t="s">
        <v>331</v>
      </c>
      <c r="AT403" s="23" t="s">
        <v>189</v>
      </c>
      <c r="AU403" s="23" t="s">
        <v>85</v>
      </c>
      <c r="AY403" s="23" t="s">
        <v>154</v>
      </c>
      <c r="BE403" s="202">
        <f t="shared" si="24"/>
        <v>0</v>
      </c>
      <c r="BF403" s="202">
        <f t="shared" si="25"/>
        <v>0</v>
      </c>
      <c r="BG403" s="202">
        <f t="shared" si="26"/>
        <v>0</v>
      </c>
      <c r="BH403" s="202">
        <f t="shared" si="27"/>
        <v>0</v>
      </c>
      <c r="BI403" s="202">
        <f t="shared" si="28"/>
        <v>0</v>
      </c>
      <c r="BJ403" s="23" t="s">
        <v>83</v>
      </c>
      <c r="BK403" s="202">
        <f t="shared" si="29"/>
        <v>0</v>
      </c>
      <c r="BL403" s="23" t="s">
        <v>242</v>
      </c>
      <c r="BM403" s="23" t="s">
        <v>838</v>
      </c>
    </row>
    <row r="404" spans="2:65" s="1" customFormat="1" ht="25.5" customHeight="1">
      <c r="B404" s="40"/>
      <c r="C404" s="191" t="s">
        <v>839</v>
      </c>
      <c r="D404" s="191" t="s">
        <v>156</v>
      </c>
      <c r="E404" s="192" t="s">
        <v>840</v>
      </c>
      <c r="F404" s="193" t="s">
        <v>841</v>
      </c>
      <c r="G404" s="194" t="s">
        <v>366</v>
      </c>
      <c r="H404" s="195">
        <v>15</v>
      </c>
      <c r="I404" s="196"/>
      <c r="J404" s="197">
        <f t="shared" si="20"/>
        <v>0</v>
      </c>
      <c r="K404" s="193" t="s">
        <v>160</v>
      </c>
      <c r="L404" s="60"/>
      <c r="M404" s="198" t="s">
        <v>21</v>
      </c>
      <c r="N404" s="199" t="s">
        <v>46</v>
      </c>
      <c r="O404" s="41"/>
      <c r="P404" s="200">
        <f t="shared" si="21"/>
        <v>0</v>
      </c>
      <c r="Q404" s="200">
        <v>0</v>
      </c>
      <c r="R404" s="200">
        <f t="shared" si="22"/>
        <v>0</v>
      </c>
      <c r="S404" s="200">
        <v>0</v>
      </c>
      <c r="T404" s="201">
        <f t="shared" si="23"/>
        <v>0</v>
      </c>
      <c r="AR404" s="23" t="s">
        <v>242</v>
      </c>
      <c r="AT404" s="23" t="s">
        <v>156</v>
      </c>
      <c r="AU404" s="23" t="s">
        <v>85</v>
      </c>
      <c r="AY404" s="23" t="s">
        <v>154</v>
      </c>
      <c r="BE404" s="202">
        <f t="shared" si="24"/>
        <v>0</v>
      </c>
      <c r="BF404" s="202">
        <f t="shared" si="25"/>
        <v>0</v>
      </c>
      <c r="BG404" s="202">
        <f t="shared" si="26"/>
        <v>0</v>
      </c>
      <c r="BH404" s="202">
        <f t="shared" si="27"/>
        <v>0</v>
      </c>
      <c r="BI404" s="202">
        <f t="shared" si="28"/>
        <v>0</v>
      </c>
      <c r="BJ404" s="23" t="s">
        <v>83</v>
      </c>
      <c r="BK404" s="202">
        <f t="shared" si="29"/>
        <v>0</v>
      </c>
      <c r="BL404" s="23" t="s">
        <v>242</v>
      </c>
      <c r="BM404" s="23" t="s">
        <v>842</v>
      </c>
    </row>
    <row r="405" spans="2:65" s="1" customFormat="1" ht="25.5" customHeight="1">
      <c r="B405" s="40"/>
      <c r="C405" s="191" t="s">
        <v>843</v>
      </c>
      <c r="D405" s="191" t="s">
        <v>156</v>
      </c>
      <c r="E405" s="192" t="s">
        <v>844</v>
      </c>
      <c r="F405" s="193" t="s">
        <v>845</v>
      </c>
      <c r="G405" s="194" t="s">
        <v>366</v>
      </c>
      <c r="H405" s="195">
        <v>2</v>
      </c>
      <c r="I405" s="196"/>
      <c r="J405" s="197">
        <f t="shared" si="20"/>
        <v>0</v>
      </c>
      <c r="K405" s="193" t="s">
        <v>160</v>
      </c>
      <c r="L405" s="60"/>
      <c r="M405" s="198" t="s">
        <v>21</v>
      </c>
      <c r="N405" s="199" t="s">
        <v>46</v>
      </c>
      <c r="O405" s="41"/>
      <c r="P405" s="200">
        <f t="shared" si="21"/>
        <v>0</v>
      </c>
      <c r="Q405" s="200">
        <v>0</v>
      </c>
      <c r="R405" s="200">
        <f t="shared" si="22"/>
        <v>0</v>
      </c>
      <c r="S405" s="200">
        <v>0</v>
      </c>
      <c r="T405" s="201">
        <f t="shared" si="23"/>
        <v>0</v>
      </c>
      <c r="AR405" s="23" t="s">
        <v>242</v>
      </c>
      <c r="AT405" s="23" t="s">
        <v>156</v>
      </c>
      <c r="AU405" s="23" t="s">
        <v>85</v>
      </c>
      <c r="AY405" s="23" t="s">
        <v>154</v>
      </c>
      <c r="BE405" s="202">
        <f t="shared" si="24"/>
        <v>0</v>
      </c>
      <c r="BF405" s="202">
        <f t="shared" si="25"/>
        <v>0</v>
      </c>
      <c r="BG405" s="202">
        <f t="shared" si="26"/>
        <v>0</v>
      </c>
      <c r="BH405" s="202">
        <f t="shared" si="27"/>
        <v>0</v>
      </c>
      <c r="BI405" s="202">
        <f t="shared" si="28"/>
        <v>0</v>
      </c>
      <c r="BJ405" s="23" t="s">
        <v>83</v>
      </c>
      <c r="BK405" s="202">
        <f t="shared" si="29"/>
        <v>0</v>
      </c>
      <c r="BL405" s="23" t="s">
        <v>242</v>
      </c>
      <c r="BM405" s="23" t="s">
        <v>846</v>
      </c>
    </row>
    <row r="406" spans="2:65" s="1" customFormat="1" ht="16.5" customHeight="1">
      <c r="B406" s="40"/>
      <c r="C406" s="217" t="s">
        <v>847</v>
      </c>
      <c r="D406" s="217" t="s">
        <v>189</v>
      </c>
      <c r="E406" s="218" t="s">
        <v>848</v>
      </c>
      <c r="F406" s="219" t="s">
        <v>849</v>
      </c>
      <c r="G406" s="220" t="s">
        <v>366</v>
      </c>
      <c r="H406" s="221">
        <v>2</v>
      </c>
      <c r="I406" s="222"/>
      <c r="J406" s="223">
        <f t="shared" si="20"/>
        <v>0</v>
      </c>
      <c r="K406" s="219" t="s">
        <v>160</v>
      </c>
      <c r="L406" s="224"/>
      <c r="M406" s="225" t="s">
        <v>21</v>
      </c>
      <c r="N406" s="226" t="s">
        <v>46</v>
      </c>
      <c r="O406" s="41"/>
      <c r="P406" s="200">
        <f t="shared" si="21"/>
        <v>0</v>
      </c>
      <c r="Q406" s="200">
        <v>5E-05</v>
      </c>
      <c r="R406" s="200">
        <f t="shared" si="22"/>
        <v>0.0001</v>
      </c>
      <c r="S406" s="200">
        <v>0</v>
      </c>
      <c r="T406" s="201">
        <f t="shared" si="23"/>
        <v>0</v>
      </c>
      <c r="AR406" s="23" t="s">
        <v>331</v>
      </c>
      <c r="AT406" s="23" t="s">
        <v>189</v>
      </c>
      <c r="AU406" s="23" t="s">
        <v>85</v>
      </c>
      <c r="AY406" s="23" t="s">
        <v>154</v>
      </c>
      <c r="BE406" s="202">
        <f t="shared" si="24"/>
        <v>0</v>
      </c>
      <c r="BF406" s="202">
        <f t="shared" si="25"/>
        <v>0</v>
      </c>
      <c r="BG406" s="202">
        <f t="shared" si="26"/>
        <v>0</v>
      </c>
      <c r="BH406" s="202">
        <f t="shared" si="27"/>
        <v>0</v>
      </c>
      <c r="BI406" s="202">
        <f t="shared" si="28"/>
        <v>0</v>
      </c>
      <c r="BJ406" s="23" t="s">
        <v>83</v>
      </c>
      <c r="BK406" s="202">
        <f t="shared" si="29"/>
        <v>0</v>
      </c>
      <c r="BL406" s="23" t="s">
        <v>242</v>
      </c>
      <c r="BM406" s="23" t="s">
        <v>850</v>
      </c>
    </row>
    <row r="407" spans="2:65" s="1" customFormat="1" ht="25.5" customHeight="1">
      <c r="B407" s="40"/>
      <c r="C407" s="191" t="s">
        <v>851</v>
      </c>
      <c r="D407" s="191" t="s">
        <v>156</v>
      </c>
      <c r="E407" s="192" t="s">
        <v>852</v>
      </c>
      <c r="F407" s="193" t="s">
        <v>853</v>
      </c>
      <c r="G407" s="194" t="s">
        <v>366</v>
      </c>
      <c r="H407" s="195">
        <v>11</v>
      </c>
      <c r="I407" s="196"/>
      <c r="J407" s="197">
        <f t="shared" si="20"/>
        <v>0</v>
      </c>
      <c r="K407" s="193" t="s">
        <v>160</v>
      </c>
      <c r="L407" s="60"/>
      <c r="M407" s="198" t="s">
        <v>21</v>
      </c>
      <c r="N407" s="199" t="s">
        <v>46</v>
      </c>
      <c r="O407" s="41"/>
      <c r="P407" s="200">
        <f t="shared" si="21"/>
        <v>0</v>
      </c>
      <c r="Q407" s="200">
        <v>0</v>
      </c>
      <c r="R407" s="200">
        <f t="shared" si="22"/>
        <v>0</v>
      </c>
      <c r="S407" s="200">
        <v>0</v>
      </c>
      <c r="T407" s="201">
        <f t="shared" si="23"/>
        <v>0</v>
      </c>
      <c r="AR407" s="23" t="s">
        <v>242</v>
      </c>
      <c r="AT407" s="23" t="s">
        <v>156</v>
      </c>
      <c r="AU407" s="23" t="s">
        <v>85</v>
      </c>
      <c r="AY407" s="23" t="s">
        <v>154</v>
      </c>
      <c r="BE407" s="202">
        <f t="shared" si="24"/>
        <v>0</v>
      </c>
      <c r="BF407" s="202">
        <f t="shared" si="25"/>
        <v>0</v>
      </c>
      <c r="BG407" s="202">
        <f t="shared" si="26"/>
        <v>0</v>
      </c>
      <c r="BH407" s="202">
        <f t="shared" si="27"/>
        <v>0</v>
      </c>
      <c r="BI407" s="202">
        <f t="shared" si="28"/>
        <v>0</v>
      </c>
      <c r="BJ407" s="23" t="s">
        <v>83</v>
      </c>
      <c r="BK407" s="202">
        <f t="shared" si="29"/>
        <v>0</v>
      </c>
      <c r="BL407" s="23" t="s">
        <v>242</v>
      </c>
      <c r="BM407" s="23" t="s">
        <v>854</v>
      </c>
    </row>
    <row r="408" spans="2:65" s="1" customFormat="1" ht="16.5" customHeight="1">
      <c r="B408" s="40"/>
      <c r="C408" s="217" t="s">
        <v>855</v>
      </c>
      <c r="D408" s="217" t="s">
        <v>189</v>
      </c>
      <c r="E408" s="218" t="s">
        <v>856</v>
      </c>
      <c r="F408" s="219" t="s">
        <v>857</v>
      </c>
      <c r="G408" s="220" t="s">
        <v>366</v>
      </c>
      <c r="H408" s="221">
        <v>2</v>
      </c>
      <c r="I408" s="222"/>
      <c r="J408" s="223">
        <f t="shared" si="20"/>
        <v>0</v>
      </c>
      <c r="K408" s="219" t="s">
        <v>567</v>
      </c>
      <c r="L408" s="224"/>
      <c r="M408" s="225" t="s">
        <v>21</v>
      </c>
      <c r="N408" s="226" t="s">
        <v>46</v>
      </c>
      <c r="O408" s="41"/>
      <c r="P408" s="200">
        <f t="shared" si="21"/>
        <v>0</v>
      </c>
      <c r="Q408" s="200">
        <v>0.0044</v>
      </c>
      <c r="R408" s="200">
        <f t="shared" si="22"/>
        <v>0.0088</v>
      </c>
      <c r="S408" s="200">
        <v>0</v>
      </c>
      <c r="T408" s="201">
        <f t="shared" si="23"/>
        <v>0</v>
      </c>
      <c r="AR408" s="23" t="s">
        <v>331</v>
      </c>
      <c r="AT408" s="23" t="s">
        <v>189</v>
      </c>
      <c r="AU408" s="23" t="s">
        <v>85</v>
      </c>
      <c r="AY408" s="23" t="s">
        <v>154</v>
      </c>
      <c r="BE408" s="202">
        <f t="shared" si="24"/>
        <v>0</v>
      </c>
      <c r="BF408" s="202">
        <f t="shared" si="25"/>
        <v>0</v>
      </c>
      <c r="BG408" s="202">
        <f t="shared" si="26"/>
        <v>0</v>
      </c>
      <c r="BH408" s="202">
        <f t="shared" si="27"/>
        <v>0</v>
      </c>
      <c r="BI408" s="202">
        <f t="shared" si="28"/>
        <v>0</v>
      </c>
      <c r="BJ408" s="23" t="s">
        <v>83</v>
      </c>
      <c r="BK408" s="202">
        <f t="shared" si="29"/>
        <v>0</v>
      </c>
      <c r="BL408" s="23" t="s">
        <v>242</v>
      </c>
      <c r="BM408" s="23" t="s">
        <v>858</v>
      </c>
    </row>
    <row r="409" spans="2:65" s="1" customFormat="1" ht="16.5" customHeight="1">
      <c r="B409" s="40"/>
      <c r="C409" s="217" t="s">
        <v>859</v>
      </c>
      <c r="D409" s="217" t="s">
        <v>189</v>
      </c>
      <c r="E409" s="218" t="s">
        <v>860</v>
      </c>
      <c r="F409" s="219" t="s">
        <v>861</v>
      </c>
      <c r="G409" s="220" t="s">
        <v>366</v>
      </c>
      <c r="H409" s="221">
        <v>9</v>
      </c>
      <c r="I409" s="222"/>
      <c r="J409" s="223">
        <f t="shared" si="20"/>
        <v>0</v>
      </c>
      <c r="K409" s="219" t="s">
        <v>567</v>
      </c>
      <c r="L409" s="224"/>
      <c r="M409" s="225" t="s">
        <v>21</v>
      </c>
      <c r="N409" s="226" t="s">
        <v>46</v>
      </c>
      <c r="O409" s="41"/>
      <c r="P409" s="200">
        <f t="shared" si="21"/>
        <v>0</v>
      </c>
      <c r="Q409" s="200">
        <v>0.0044</v>
      </c>
      <c r="R409" s="200">
        <f t="shared" si="22"/>
        <v>0.0396</v>
      </c>
      <c r="S409" s="200">
        <v>0</v>
      </c>
      <c r="T409" s="201">
        <f t="shared" si="23"/>
        <v>0</v>
      </c>
      <c r="AR409" s="23" t="s">
        <v>331</v>
      </c>
      <c r="AT409" s="23" t="s">
        <v>189</v>
      </c>
      <c r="AU409" s="23" t="s">
        <v>85</v>
      </c>
      <c r="AY409" s="23" t="s">
        <v>154</v>
      </c>
      <c r="BE409" s="202">
        <f t="shared" si="24"/>
        <v>0</v>
      </c>
      <c r="BF409" s="202">
        <f t="shared" si="25"/>
        <v>0</v>
      </c>
      <c r="BG409" s="202">
        <f t="shared" si="26"/>
        <v>0</v>
      </c>
      <c r="BH409" s="202">
        <f t="shared" si="27"/>
        <v>0</v>
      </c>
      <c r="BI409" s="202">
        <f t="shared" si="28"/>
        <v>0</v>
      </c>
      <c r="BJ409" s="23" t="s">
        <v>83</v>
      </c>
      <c r="BK409" s="202">
        <f t="shared" si="29"/>
        <v>0</v>
      </c>
      <c r="BL409" s="23" t="s">
        <v>242</v>
      </c>
      <c r="BM409" s="23" t="s">
        <v>862</v>
      </c>
    </row>
    <row r="410" spans="2:65" s="1" customFormat="1" ht="25.5" customHeight="1">
      <c r="B410" s="40"/>
      <c r="C410" s="191" t="s">
        <v>863</v>
      </c>
      <c r="D410" s="191" t="s">
        <v>156</v>
      </c>
      <c r="E410" s="192" t="s">
        <v>864</v>
      </c>
      <c r="F410" s="193" t="s">
        <v>865</v>
      </c>
      <c r="G410" s="194" t="s">
        <v>366</v>
      </c>
      <c r="H410" s="195">
        <v>1</v>
      </c>
      <c r="I410" s="196"/>
      <c r="J410" s="197">
        <f t="shared" si="20"/>
        <v>0</v>
      </c>
      <c r="K410" s="193" t="s">
        <v>160</v>
      </c>
      <c r="L410" s="60"/>
      <c r="M410" s="198" t="s">
        <v>21</v>
      </c>
      <c r="N410" s="199" t="s">
        <v>46</v>
      </c>
      <c r="O410" s="41"/>
      <c r="P410" s="200">
        <f t="shared" si="21"/>
        <v>0</v>
      </c>
      <c r="Q410" s="200">
        <v>0</v>
      </c>
      <c r="R410" s="200">
        <f t="shared" si="22"/>
        <v>0</v>
      </c>
      <c r="S410" s="200">
        <v>0</v>
      </c>
      <c r="T410" s="201">
        <f t="shared" si="23"/>
        <v>0</v>
      </c>
      <c r="AR410" s="23" t="s">
        <v>242</v>
      </c>
      <c r="AT410" s="23" t="s">
        <v>156</v>
      </c>
      <c r="AU410" s="23" t="s">
        <v>85</v>
      </c>
      <c r="AY410" s="23" t="s">
        <v>154</v>
      </c>
      <c r="BE410" s="202">
        <f t="shared" si="24"/>
        <v>0</v>
      </c>
      <c r="BF410" s="202">
        <f t="shared" si="25"/>
        <v>0</v>
      </c>
      <c r="BG410" s="202">
        <f t="shared" si="26"/>
        <v>0</v>
      </c>
      <c r="BH410" s="202">
        <f t="shared" si="27"/>
        <v>0</v>
      </c>
      <c r="BI410" s="202">
        <f t="shared" si="28"/>
        <v>0</v>
      </c>
      <c r="BJ410" s="23" t="s">
        <v>83</v>
      </c>
      <c r="BK410" s="202">
        <f t="shared" si="29"/>
        <v>0</v>
      </c>
      <c r="BL410" s="23" t="s">
        <v>242</v>
      </c>
      <c r="BM410" s="23" t="s">
        <v>866</v>
      </c>
    </row>
    <row r="411" spans="2:47" s="1" customFormat="1" ht="27">
      <c r="B411" s="40"/>
      <c r="C411" s="62"/>
      <c r="D411" s="203" t="s">
        <v>163</v>
      </c>
      <c r="E411" s="62"/>
      <c r="F411" s="204" t="s">
        <v>867</v>
      </c>
      <c r="G411" s="62"/>
      <c r="H411" s="62"/>
      <c r="I411" s="162"/>
      <c r="J411" s="62"/>
      <c r="K411" s="62"/>
      <c r="L411" s="60"/>
      <c r="M411" s="205"/>
      <c r="N411" s="41"/>
      <c r="O411" s="41"/>
      <c r="P411" s="41"/>
      <c r="Q411" s="41"/>
      <c r="R411" s="41"/>
      <c r="S411" s="41"/>
      <c r="T411" s="77"/>
      <c r="AT411" s="23" t="s">
        <v>163</v>
      </c>
      <c r="AU411" s="23" t="s">
        <v>85</v>
      </c>
    </row>
    <row r="412" spans="2:65" s="1" customFormat="1" ht="25.5" customHeight="1">
      <c r="B412" s="40"/>
      <c r="C412" s="191" t="s">
        <v>868</v>
      </c>
      <c r="D412" s="191" t="s">
        <v>156</v>
      </c>
      <c r="E412" s="192" t="s">
        <v>869</v>
      </c>
      <c r="F412" s="193" t="s">
        <v>870</v>
      </c>
      <c r="G412" s="194" t="s">
        <v>871</v>
      </c>
      <c r="H412" s="195">
        <v>4</v>
      </c>
      <c r="I412" s="196"/>
      <c r="J412" s="197">
        <f>ROUND(I412*H412,2)</f>
        <v>0</v>
      </c>
      <c r="K412" s="193" t="s">
        <v>160</v>
      </c>
      <c r="L412" s="60"/>
      <c r="M412" s="198" t="s">
        <v>21</v>
      </c>
      <c r="N412" s="199" t="s">
        <v>46</v>
      </c>
      <c r="O412" s="41"/>
      <c r="P412" s="200">
        <f>O412*H412</f>
        <v>0</v>
      </c>
      <c r="Q412" s="200">
        <v>0</v>
      </c>
      <c r="R412" s="200">
        <f>Q412*H412</f>
        <v>0</v>
      </c>
      <c r="S412" s="200">
        <v>0</v>
      </c>
      <c r="T412" s="201">
        <f>S412*H412</f>
        <v>0</v>
      </c>
      <c r="AR412" s="23" t="s">
        <v>242</v>
      </c>
      <c r="AT412" s="23" t="s">
        <v>156</v>
      </c>
      <c r="AU412" s="23" t="s">
        <v>85</v>
      </c>
      <c r="AY412" s="23" t="s">
        <v>154</v>
      </c>
      <c r="BE412" s="202">
        <f>IF(N412="základní",J412,0)</f>
        <v>0</v>
      </c>
      <c r="BF412" s="202">
        <f>IF(N412="snížená",J412,0)</f>
        <v>0</v>
      </c>
      <c r="BG412" s="202">
        <f>IF(N412="zákl. přenesená",J412,0)</f>
        <v>0</v>
      </c>
      <c r="BH412" s="202">
        <f>IF(N412="sníž. přenesená",J412,0)</f>
        <v>0</v>
      </c>
      <c r="BI412" s="202">
        <f>IF(N412="nulová",J412,0)</f>
        <v>0</v>
      </c>
      <c r="BJ412" s="23" t="s">
        <v>83</v>
      </c>
      <c r="BK412" s="202">
        <f>ROUND(I412*H412,2)</f>
        <v>0</v>
      </c>
      <c r="BL412" s="23" t="s">
        <v>242</v>
      </c>
      <c r="BM412" s="23" t="s">
        <v>872</v>
      </c>
    </row>
    <row r="413" spans="2:65" s="1" customFormat="1" ht="16.5" customHeight="1">
      <c r="B413" s="40"/>
      <c r="C413" s="217" t="s">
        <v>873</v>
      </c>
      <c r="D413" s="217" t="s">
        <v>189</v>
      </c>
      <c r="E413" s="218" t="s">
        <v>874</v>
      </c>
      <c r="F413" s="219" t="s">
        <v>875</v>
      </c>
      <c r="G413" s="220" t="s">
        <v>192</v>
      </c>
      <c r="H413" s="221">
        <v>0.005</v>
      </c>
      <c r="I413" s="222"/>
      <c r="J413" s="223">
        <f>ROUND(I413*H413,2)</f>
        <v>0</v>
      </c>
      <c r="K413" s="219" t="s">
        <v>160</v>
      </c>
      <c r="L413" s="224"/>
      <c r="M413" s="225" t="s">
        <v>21</v>
      </c>
      <c r="N413" s="226" t="s">
        <v>46</v>
      </c>
      <c r="O413" s="41"/>
      <c r="P413" s="200">
        <f>O413*H413</f>
        <v>0</v>
      </c>
      <c r="Q413" s="200">
        <v>1</v>
      </c>
      <c r="R413" s="200">
        <f>Q413*H413</f>
        <v>0.005</v>
      </c>
      <c r="S413" s="200">
        <v>0</v>
      </c>
      <c r="T413" s="201">
        <f>S413*H413</f>
        <v>0</v>
      </c>
      <c r="AR413" s="23" t="s">
        <v>331</v>
      </c>
      <c r="AT413" s="23" t="s">
        <v>189</v>
      </c>
      <c r="AU413" s="23" t="s">
        <v>85</v>
      </c>
      <c r="AY413" s="23" t="s">
        <v>154</v>
      </c>
      <c r="BE413" s="202">
        <f>IF(N413="základní",J413,0)</f>
        <v>0</v>
      </c>
      <c r="BF413" s="202">
        <f>IF(N413="snížená",J413,0)</f>
        <v>0</v>
      </c>
      <c r="BG413" s="202">
        <f>IF(N413="zákl. přenesená",J413,0)</f>
        <v>0</v>
      </c>
      <c r="BH413" s="202">
        <f>IF(N413="sníž. přenesená",J413,0)</f>
        <v>0</v>
      </c>
      <c r="BI413" s="202">
        <f>IF(N413="nulová",J413,0)</f>
        <v>0</v>
      </c>
      <c r="BJ413" s="23" t="s">
        <v>83</v>
      </c>
      <c r="BK413" s="202">
        <f>ROUND(I413*H413,2)</f>
        <v>0</v>
      </c>
      <c r="BL413" s="23" t="s">
        <v>242</v>
      </c>
      <c r="BM413" s="23" t="s">
        <v>876</v>
      </c>
    </row>
    <row r="414" spans="2:65" s="1" customFormat="1" ht="16.5" customHeight="1">
      <c r="B414" s="40"/>
      <c r="C414" s="217" t="s">
        <v>877</v>
      </c>
      <c r="D414" s="217" t="s">
        <v>189</v>
      </c>
      <c r="E414" s="218" t="s">
        <v>878</v>
      </c>
      <c r="F414" s="219" t="s">
        <v>879</v>
      </c>
      <c r="G414" s="220" t="s">
        <v>880</v>
      </c>
      <c r="H414" s="221">
        <v>0.5</v>
      </c>
      <c r="I414" s="222"/>
      <c r="J414" s="223">
        <f>ROUND(I414*H414,2)</f>
        <v>0</v>
      </c>
      <c r="K414" s="219" t="s">
        <v>160</v>
      </c>
      <c r="L414" s="224"/>
      <c r="M414" s="225" t="s">
        <v>21</v>
      </c>
      <c r="N414" s="226" t="s">
        <v>46</v>
      </c>
      <c r="O414" s="41"/>
      <c r="P414" s="200">
        <f>O414*H414</f>
        <v>0</v>
      </c>
      <c r="Q414" s="200">
        <v>0.001</v>
      </c>
      <c r="R414" s="200">
        <f>Q414*H414</f>
        <v>0.0005</v>
      </c>
      <c r="S414" s="200">
        <v>0</v>
      </c>
      <c r="T414" s="201">
        <f>S414*H414</f>
        <v>0</v>
      </c>
      <c r="AR414" s="23" t="s">
        <v>331</v>
      </c>
      <c r="AT414" s="23" t="s">
        <v>189</v>
      </c>
      <c r="AU414" s="23" t="s">
        <v>85</v>
      </c>
      <c r="AY414" s="23" t="s">
        <v>154</v>
      </c>
      <c r="BE414" s="202">
        <f>IF(N414="základní",J414,0)</f>
        <v>0</v>
      </c>
      <c r="BF414" s="202">
        <f>IF(N414="snížená",J414,0)</f>
        <v>0</v>
      </c>
      <c r="BG414" s="202">
        <f>IF(N414="zákl. přenesená",J414,0)</f>
        <v>0</v>
      </c>
      <c r="BH414" s="202">
        <f>IF(N414="sníž. přenesená",J414,0)</f>
        <v>0</v>
      </c>
      <c r="BI414" s="202">
        <f>IF(N414="nulová",J414,0)</f>
        <v>0</v>
      </c>
      <c r="BJ414" s="23" t="s">
        <v>83</v>
      </c>
      <c r="BK414" s="202">
        <f>ROUND(I414*H414,2)</f>
        <v>0</v>
      </c>
      <c r="BL414" s="23" t="s">
        <v>242</v>
      </c>
      <c r="BM414" s="23" t="s">
        <v>881</v>
      </c>
    </row>
    <row r="415" spans="2:65" s="1" customFormat="1" ht="25.5" customHeight="1">
      <c r="B415" s="40"/>
      <c r="C415" s="191" t="s">
        <v>882</v>
      </c>
      <c r="D415" s="191" t="s">
        <v>156</v>
      </c>
      <c r="E415" s="192" t="s">
        <v>883</v>
      </c>
      <c r="F415" s="193" t="s">
        <v>884</v>
      </c>
      <c r="G415" s="194" t="s">
        <v>192</v>
      </c>
      <c r="H415" s="195">
        <v>0.064</v>
      </c>
      <c r="I415" s="196"/>
      <c r="J415" s="197">
        <f>ROUND(I415*H415,2)</f>
        <v>0</v>
      </c>
      <c r="K415" s="193" t="s">
        <v>160</v>
      </c>
      <c r="L415" s="60"/>
      <c r="M415" s="198" t="s">
        <v>21</v>
      </c>
      <c r="N415" s="199" t="s">
        <v>46</v>
      </c>
      <c r="O415" s="41"/>
      <c r="P415" s="200">
        <f>O415*H415</f>
        <v>0</v>
      </c>
      <c r="Q415" s="200">
        <v>0</v>
      </c>
      <c r="R415" s="200">
        <f>Q415*H415</f>
        <v>0</v>
      </c>
      <c r="S415" s="200">
        <v>0</v>
      </c>
      <c r="T415" s="201">
        <f>S415*H415</f>
        <v>0</v>
      </c>
      <c r="AR415" s="23" t="s">
        <v>242</v>
      </c>
      <c r="AT415" s="23" t="s">
        <v>156</v>
      </c>
      <c r="AU415" s="23" t="s">
        <v>85</v>
      </c>
      <c r="AY415" s="23" t="s">
        <v>154</v>
      </c>
      <c r="BE415" s="202">
        <f>IF(N415="základní",J415,0)</f>
        <v>0</v>
      </c>
      <c r="BF415" s="202">
        <f>IF(N415="snížená",J415,0)</f>
        <v>0</v>
      </c>
      <c r="BG415" s="202">
        <f>IF(N415="zákl. přenesená",J415,0)</f>
        <v>0</v>
      </c>
      <c r="BH415" s="202">
        <f>IF(N415="sníž. přenesená",J415,0)</f>
        <v>0</v>
      </c>
      <c r="BI415" s="202">
        <f>IF(N415="nulová",J415,0)</f>
        <v>0</v>
      </c>
      <c r="BJ415" s="23" t="s">
        <v>83</v>
      </c>
      <c r="BK415" s="202">
        <f>ROUND(I415*H415,2)</f>
        <v>0</v>
      </c>
      <c r="BL415" s="23" t="s">
        <v>242</v>
      </c>
      <c r="BM415" s="23" t="s">
        <v>885</v>
      </c>
    </row>
    <row r="416" spans="2:47" s="1" customFormat="1" ht="121.5">
      <c r="B416" s="40"/>
      <c r="C416" s="62"/>
      <c r="D416" s="203" t="s">
        <v>163</v>
      </c>
      <c r="E416" s="62"/>
      <c r="F416" s="204" t="s">
        <v>561</v>
      </c>
      <c r="G416" s="62"/>
      <c r="H416" s="62"/>
      <c r="I416" s="162"/>
      <c r="J416" s="62"/>
      <c r="K416" s="62"/>
      <c r="L416" s="60"/>
      <c r="M416" s="205"/>
      <c r="N416" s="41"/>
      <c r="O416" s="41"/>
      <c r="P416" s="41"/>
      <c r="Q416" s="41"/>
      <c r="R416" s="41"/>
      <c r="S416" s="41"/>
      <c r="T416" s="77"/>
      <c r="AT416" s="23" t="s">
        <v>163</v>
      </c>
      <c r="AU416" s="23" t="s">
        <v>85</v>
      </c>
    </row>
    <row r="417" spans="2:63" s="10" customFormat="1" ht="29.85" customHeight="1">
      <c r="B417" s="175"/>
      <c r="C417" s="176"/>
      <c r="D417" s="177" t="s">
        <v>74</v>
      </c>
      <c r="E417" s="189" t="s">
        <v>886</v>
      </c>
      <c r="F417" s="189" t="s">
        <v>887</v>
      </c>
      <c r="G417" s="176"/>
      <c r="H417" s="176"/>
      <c r="I417" s="179"/>
      <c r="J417" s="190">
        <f>BK417</f>
        <v>0</v>
      </c>
      <c r="K417" s="176"/>
      <c r="L417" s="181"/>
      <c r="M417" s="182"/>
      <c r="N417" s="183"/>
      <c r="O417" s="183"/>
      <c r="P417" s="184">
        <f>SUM(P418:P425)</f>
        <v>0</v>
      </c>
      <c r="Q417" s="183"/>
      <c r="R417" s="184">
        <f>SUM(R418:R425)</f>
        <v>0.05</v>
      </c>
      <c r="S417" s="183"/>
      <c r="T417" s="185">
        <f>SUM(T418:T425)</f>
        <v>0</v>
      </c>
      <c r="AR417" s="186" t="s">
        <v>85</v>
      </c>
      <c r="AT417" s="187" t="s">
        <v>74</v>
      </c>
      <c r="AU417" s="187" t="s">
        <v>83</v>
      </c>
      <c r="AY417" s="186" t="s">
        <v>154</v>
      </c>
      <c r="BK417" s="188">
        <f>SUM(BK418:BK425)</f>
        <v>0</v>
      </c>
    </row>
    <row r="418" spans="2:65" s="1" customFormat="1" ht="38.25" customHeight="1">
      <c r="B418" s="40"/>
      <c r="C418" s="191" t="s">
        <v>888</v>
      </c>
      <c r="D418" s="191" t="s">
        <v>156</v>
      </c>
      <c r="E418" s="192" t="s">
        <v>889</v>
      </c>
      <c r="F418" s="193" t="s">
        <v>890</v>
      </c>
      <c r="G418" s="194" t="s">
        <v>237</v>
      </c>
      <c r="H418" s="195">
        <v>2</v>
      </c>
      <c r="I418" s="196"/>
      <c r="J418" s="197">
        <f>ROUND(I418*H418,2)</f>
        <v>0</v>
      </c>
      <c r="K418" s="193" t="s">
        <v>160</v>
      </c>
      <c r="L418" s="60"/>
      <c r="M418" s="198" t="s">
        <v>21</v>
      </c>
      <c r="N418" s="199" t="s">
        <v>46</v>
      </c>
      <c r="O418" s="41"/>
      <c r="P418" s="200">
        <f>O418*H418</f>
        <v>0</v>
      </c>
      <c r="Q418" s="200">
        <v>0.02471</v>
      </c>
      <c r="R418" s="200">
        <f>Q418*H418</f>
        <v>0.04942</v>
      </c>
      <c r="S418" s="200">
        <v>0</v>
      </c>
      <c r="T418" s="201">
        <f>S418*H418</f>
        <v>0</v>
      </c>
      <c r="AR418" s="23" t="s">
        <v>242</v>
      </c>
      <c r="AT418" s="23" t="s">
        <v>156</v>
      </c>
      <c r="AU418" s="23" t="s">
        <v>85</v>
      </c>
      <c r="AY418" s="23" t="s">
        <v>154</v>
      </c>
      <c r="BE418" s="202">
        <f>IF(N418="základní",J418,0)</f>
        <v>0</v>
      </c>
      <c r="BF418" s="202">
        <f>IF(N418="snížená",J418,0)</f>
        <v>0</v>
      </c>
      <c r="BG418" s="202">
        <f>IF(N418="zákl. přenesená",J418,0)</f>
        <v>0</v>
      </c>
      <c r="BH418" s="202">
        <f>IF(N418="sníž. přenesená",J418,0)</f>
        <v>0</v>
      </c>
      <c r="BI418" s="202">
        <f>IF(N418="nulová",J418,0)</f>
        <v>0</v>
      </c>
      <c r="BJ418" s="23" t="s">
        <v>83</v>
      </c>
      <c r="BK418" s="202">
        <f>ROUND(I418*H418,2)</f>
        <v>0</v>
      </c>
      <c r="BL418" s="23" t="s">
        <v>242</v>
      </c>
      <c r="BM418" s="23" t="s">
        <v>891</v>
      </c>
    </row>
    <row r="419" spans="2:47" s="1" customFormat="1" ht="135">
      <c r="B419" s="40"/>
      <c r="C419" s="62"/>
      <c r="D419" s="203" t="s">
        <v>163</v>
      </c>
      <c r="E419" s="62"/>
      <c r="F419" s="204" t="s">
        <v>892</v>
      </c>
      <c r="G419" s="62"/>
      <c r="H419" s="62"/>
      <c r="I419" s="162"/>
      <c r="J419" s="62"/>
      <c r="K419" s="62"/>
      <c r="L419" s="60"/>
      <c r="M419" s="205"/>
      <c r="N419" s="41"/>
      <c r="O419" s="41"/>
      <c r="P419" s="41"/>
      <c r="Q419" s="41"/>
      <c r="R419" s="41"/>
      <c r="S419" s="41"/>
      <c r="T419" s="77"/>
      <c r="AT419" s="23" t="s">
        <v>163</v>
      </c>
      <c r="AU419" s="23" t="s">
        <v>85</v>
      </c>
    </row>
    <row r="420" spans="2:51" s="11" customFormat="1" ht="13.5">
      <c r="B420" s="206"/>
      <c r="C420" s="207"/>
      <c r="D420" s="203" t="s">
        <v>165</v>
      </c>
      <c r="E420" s="208" t="s">
        <v>21</v>
      </c>
      <c r="F420" s="209" t="s">
        <v>893</v>
      </c>
      <c r="G420" s="207"/>
      <c r="H420" s="210">
        <v>2</v>
      </c>
      <c r="I420" s="211"/>
      <c r="J420" s="207"/>
      <c r="K420" s="207"/>
      <c r="L420" s="212"/>
      <c r="M420" s="213"/>
      <c r="N420" s="214"/>
      <c r="O420" s="214"/>
      <c r="P420" s="214"/>
      <c r="Q420" s="214"/>
      <c r="R420" s="214"/>
      <c r="S420" s="214"/>
      <c r="T420" s="215"/>
      <c r="AT420" s="216" t="s">
        <v>165</v>
      </c>
      <c r="AU420" s="216" t="s">
        <v>85</v>
      </c>
      <c r="AV420" s="11" t="s">
        <v>85</v>
      </c>
      <c r="AW420" s="11" t="s">
        <v>38</v>
      </c>
      <c r="AX420" s="11" t="s">
        <v>83</v>
      </c>
      <c r="AY420" s="216" t="s">
        <v>154</v>
      </c>
    </row>
    <row r="421" spans="2:65" s="1" customFormat="1" ht="25.5" customHeight="1">
      <c r="B421" s="40"/>
      <c r="C421" s="191" t="s">
        <v>894</v>
      </c>
      <c r="D421" s="191" t="s">
        <v>156</v>
      </c>
      <c r="E421" s="192" t="s">
        <v>895</v>
      </c>
      <c r="F421" s="193" t="s">
        <v>896</v>
      </c>
      <c r="G421" s="194" t="s">
        <v>366</v>
      </c>
      <c r="H421" s="195">
        <v>1</v>
      </c>
      <c r="I421" s="196"/>
      <c r="J421" s="197">
        <f>ROUND(I421*H421,2)</f>
        <v>0</v>
      </c>
      <c r="K421" s="193" t="s">
        <v>160</v>
      </c>
      <c r="L421" s="60"/>
      <c r="M421" s="198" t="s">
        <v>21</v>
      </c>
      <c r="N421" s="199" t="s">
        <v>46</v>
      </c>
      <c r="O421" s="41"/>
      <c r="P421" s="200">
        <f>O421*H421</f>
        <v>0</v>
      </c>
      <c r="Q421" s="200">
        <v>3E-05</v>
      </c>
      <c r="R421" s="200">
        <f>Q421*H421</f>
        <v>3E-05</v>
      </c>
      <c r="S421" s="200">
        <v>0</v>
      </c>
      <c r="T421" s="201">
        <f>S421*H421</f>
        <v>0</v>
      </c>
      <c r="AR421" s="23" t="s">
        <v>242</v>
      </c>
      <c r="AT421" s="23" t="s">
        <v>156</v>
      </c>
      <c r="AU421" s="23" t="s">
        <v>85</v>
      </c>
      <c r="AY421" s="23" t="s">
        <v>154</v>
      </c>
      <c r="BE421" s="202">
        <f>IF(N421="základní",J421,0)</f>
        <v>0</v>
      </c>
      <c r="BF421" s="202">
        <f>IF(N421="snížená",J421,0)</f>
        <v>0</v>
      </c>
      <c r="BG421" s="202">
        <f>IF(N421="zákl. přenesená",J421,0)</f>
        <v>0</v>
      </c>
      <c r="BH421" s="202">
        <f>IF(N421="sníž. přenesená",J421,0)</f>
        <v>0</v>
      </c>
      <c r="BI421" s="202">
        <f>IF(N421="nulová",J421,0)</f>
        <v>0</v>
      </c>
      <c r="BJ421" s="23" t="s">
        <v>83</v>
      </c>
      <c r="BK421" s="202">
        <f>ROUND(I421*H421,2)</f>
        <v>0</v>
      </c>
      <c r="BL421" s="23" t="s">
        <v>242</v>
      </c>
      <c r="BM421" s="23" t="s">
        <v>897</v>
      </c>
    </row>
    <row r="422" spans="2:47" s="1" customFormat="1" ht="81">
      <c r="B422" s="40"/>
      <c r="C422" s="62"/>
      <c r="D422" s="203" t="s">
        <v>163</v>
      </c>
      <c r="E422" s="62"/>
      <c r="F422" s="204" t="s">
        <v>898</v>
      </c>
      <c r="G422" s="62"/>
      <c r="H422" s="62"/>
      <c r="I422" s="162"/>
      <c r="J422" s="62"/>
      <c r="K422" s="62"/>
      <c r="L422" s="60"/>
      <c r="M422" s="205"/>
      <c r="N422" s="41"/>
      <c r="O422" s="41"/>
      <c r="P422" s="41"/>
      <c r="Q422" s="41"/>
      <c r="R422" s="41"/>
      <c r="S422" s="41"/>
      <c r="T422" s="77"/>
      <c r="AT422" s="23" t="s">
        <v>163</v>
      </c>
      <c r="AU422" s="23" t="s">
        <v>85</v>
      </c>
    </row>
    <row r="423" spans="2:65" s="1" customFormat="1" ht="16.5" customHeight="1">
      <c r="B423" s="40"/>
      <c r="C423" s="217" t="s">
        <v>899</v>
      </c>
      <c r="D423" s="217" t="s">
        <v>189</v>
      </c>
      <c r="E423" s="218" t="s">
        <v>900</v>
      </c>
      <c r="F423" s="219" t="s">
        <v>901</v>
      </c>
      <c r="G423" s="220" t="s">
        <v>366</v>
      </c>
      <c r="H423" s="221">
        <v>1</v>
      </c>
      <c r="I423" s="222"/>
      <c r="J423" s="223">
        <f>ROUND(I423*H423,2)</f>
        <v>0</v>
      </c>
      <c r="K423" s="219" t="s">
        <v>160</v>
      </c>
      <c r="L423" s="224"/>
      <c r="M423" s="225" t="s">
        <v>21</v>
      </c>
      <c r="N423" s="226" t="s">
        <v>46</v>
      </c>
      <c r="O423" s="41"/>
      <c r="P423" s="200">
        <f>O423*H423</f>
        <v>0</v>
      </c>
      <c r="Q423" s="200">
        <v>0.00055</v>
      </c>
      <c r="R423" s="200">
        <f>Q423*H423</f>
        <v>0.00055</v>
      </c>
      <c r="S423" s="200">
        <v>0</v>
      </c>
      <c r="T423" s="201">
        <f>S423*H423</f>
        <v>0</v>
      </c>
      <c r="AR423" s="23" t="s">
        <v>331</v>
      </c>
      <c r="AT423" s="23" t="s">
        <v>189</v>
      </c>
      <c r="AU423" s="23" t="s">
        <v>85</v>
      </c>
      <c r="AY423" s="23" t="s">
        <v>154</v>
      </c>
      <c r="BE423" s="202">
        <f>IF(N423="základní",J423,0)</f>
        <v>0</v>
      </c>
      <c r="BF423" s="202">
        <f>IF(N423="snížená",J423,0)</f>
        <v>0</v>
      </c>
      <c r="BG423" s="202">
        <f>IF(N423="zákl. přenesená",J423,0)</f>
        <v>0</v>
      </c>
      <c r="BH423" s="202">
        <f>IF(N423="sníž. přenesená",J423,0)</f>
        <v>0</v>
      </c>
      <c r="BI423" s="202">
        <f>IF(N423="nulová",J423,0)</f>
        <v>0</v>
      </c>
      <c r="BJ423" s="23" t="s">
        <v>83</v>
      </c>
      <c r="BK423" s="202">
        <f>ROUND(I423*H423,2)</f>
        <v>0</v>
      </c>
      <c r="BL423" s="23" t="s">
        <v>242</v>
      </c>
      <c r="BM423" s="23" t="s">
        <v>902</v>
      </c>
    </row>
    <row r="424" spans="2:65" s="1" customFormat="1" ht="51" customHeight="1">
      <c r="B424" s="40"/>
      <c r="C424" s="191" t="s">
        <v>903</v>
      </c>
      <c r="D424" s="191" t="s">
        <v>156</v>
      </c>
      <c r="E424" s="192" t="s">
        <v>904</v>
      </c>
      <c r="F424" s="193" t="s">
        <v>905</v>
      </c>
      <c r="G424" s="194" t="s">
        <v>192</v>
      </c>
      <c r="H424" s="195">
        <v>0.05</v>
      </c>
      <c r="I424" s="196"/>
      <c r="J424" s="197">
        <f>ROUND(I424*H424,2)</f>
        <v>0</v>
      </c>
      <c r="K424" s="193" t="s">
        <v>160</v>
      </c>
      <c r="L424" s="60"/>
      <c r="M424" s="198" t="s">
        <v>21</v>
      </c>
      <c r="N424" s="199" t="s">
        <v>46</v>
      </c>
      <c r="O424" s="41"/>
      <c r="P424" s="200">
        <f>O424*H424</f>
        <v>0</v>
      </c>
      <c r="Q424" s="200">
        <v>0</v>
      </c>
      <c r="R424" s="200">
        <f>Q424*H424</f>
        <v>0</v>
      </c>
      <c r="S424" s="200">
        <v>0</v>
      </c>
      <c r="T424" s="201">
        <f>S424*H424</f>
        <v>0</v>
      </c>
      <c r="AR424" s="23" t="s">
        <v>242</v>
      </c>
      <c r="AT424" s="23" t="s">
        <v>156</v>
      </c>
      <c r="AU424" s="23" t="s">
        <v>85</v>
      </c>
      <c r="AY424" s="23" t="s">
        <v>154</v>
      </c>
      <c r="BE424" s="202">
        <f>IF(N424="základní",J424,0)</f>
        <v>0</v>
      </c>
      <c r="BF424" s="202">
        <f>IF(N424="snížená",J424,0)</f>
        <v>0</v>
      </c>
      <c r="BG424" s="202">
        <f>IF(N424="zákl. přenesená",J424,0)</f>
        <v>0</v>
      </c>
      <c r="BH424" s="202">
        <f>IF(N424="sníž. přenesená",J424,0)</f>
        <v>0</v>
      </c>
      <c r="BI424" s="202">
        <f>IF(N424="nulová",J424,0)</f>
        <v>0</v>
      </c>
      <c r="BJ424" s="23" t="s">
        <v>83</v>
      </c>
      <c r="BK424" s="202">
        <f>ROUND(I424*H424,2)</f>
        <v>0</v>
      </c>
      <c r="BL424" s="23" t="s">
        <v>242</v>
      </c>
      <c r="BM424" s="23" t="s">
        <v>906</v>
      </c>
    </row>
    <row r="425" spans="2:47" s="1" customFormat="1" ht="121.5">
      <c r="B425" s="40"/>
      <c r="C425" s="62"/>
      <c r="D425" s="203" t="s">
        <v>163</v>
      </c>
      <c r="E425" s="62"/>
      <c r="F425" s="204" t="s">
        <v>907</v>
      </c>
      <c r="G425" s="62"/>
      <c r="H425" s="62"/>
      <c r="I425" s="162"/>
      <c r="J425" s="62"/>
      <c r="K425" s="62"/>
      <c r="L425" s="60"/>
      <c r="M425" s="205"/>
      <c r="N425" s="41"/>
      <c r="O425" s="41"/>
      <c r="P425" s="41"/>
      <c r="Q425" s="41"/>
      <c r="R425" s="41"/>
      <c r="S425" s="41"/>
      <c r="T425" s="77"/>
      <c r="AT425" s="23" t="s">
        <v>163</v>
      </c>
      <c r="AU425" s="23" t="s">
        <v>85</v>
      </c>
    </row>
    <row r="426" spans="2:63" s="10" customFormat="1" ht="29.85" customHeight="1">
      <c r="B426" s="175"/>
      <c r="C426" s="176"/>
      <c r="D426" s="177" t="s">
        <v>74</v>
      </c>
      <c r="E426" s="189" t="s">
        <v>908</v>
      </c>
      <c r="F426" s="189" t="s">
        <v>909</v>
      </c>
      <c r="G426" s="176"/>
      <c r="H426" s="176"/>
      <c r="I426" s="179"/>
      <c r="J426" s="190">
        <f>BK426</f>
        <v>0</v>
      </c>
      <c r="K426" s="176"/>
      <c r="L426" s="181"/>
      <c r="M426" s="182"/>
      <c r="N426" s="183"/>
      <c r="O426" s="183"/>
      <c r="P426" s="184">
        <f>SUM(P427:P441)</f>
        <v>0</v>
      </c>
      <c r="Q426" s="183"/>
      <c r="R426" s="184">
        <f>SUM(R427:R441)</f>
        <v>0.29259999999999997</v>
      </c>
      <c r="S426" s="183"/>
      <c r="T426" s="185">
        <f>SUM(T427:T441)</f>
        <v>0</v>
      </c>
      <c r="AR426" s="186" t="s">
        <v>85</v>
      </c>
      <c r="AT426" s="187" t="s">
        <v>74</v>
      </c>
      <c r="AU426" s="187" t="s">
        <v>83</v>
      </c>
      <c r="AY426" s="186" t="s">
        <v>154</v>
      </c>
      <c r="BK426" s="188">
        <f>SUM(BK427:BK441)</f>
        <v>0</v>
      </c>
    </row>
    <row r="427" spans="2:65" s="1" customFormat="1" ht="51" customHeight="1">
      <c r="B427" s="40"/>
      <c r="C427" s="191" t="s">
        <v>910</v>
      </c>
      <c r="D427" s="191" t="s">
        <v>156</v>
      </c>
      <c r="E427" s="192" t="s">
        <v>911</v>
      </c>
      <c r="F427" s="193" t="s">
        <v>912</v>
      </c>
      <c r="G427" s="194" t="s">
        <v>366</v>
      </c>
      <c r="H427" s="195">
        <v>1</v>
      </c>
      <c r="I427" s="196"/>
      <c r="J427" s="197">
        <f>ROUND(I427*H427,2)</f>
        <v>0</v>
      </c>
      <c r="K427" s="193" t="s">
        <v>567</v>
      </c>
      <c r="L427" s="60"/>
      <c r="M427" s="198" t="s">
        <v>21</v>
      </c>
      <c r="N427" s="199" t="s">
        <v>46</v>
      </c>
      <c r="O427" s="41"/>
      <c r="P427" s="200">
        <f>O427*H427</f>
        <v>0</v>
      </c>
      <c r="Q427" s="200">
        <v>0</v>
      </c>
      <c r="R427" s="200">
        <f>Q427*H427</f>
        <v>0</v>
      </c>
      <c r="S427" s="200">
        <v>0</v>
      </c>
      <c r="T427" s="201">
        <f>S427*H427</f>
        <v>0</v>
      </c>
      <c r="AR427" s="23" t="s">
        <v>242</v>
      </c>
      <c r="AT427" s="23" t="s">
        <v>156</v>
      </c>
      <c r="AU427" s="23" t="s">
        <v>85</v>
      </c>
      <c r="AY427" s="23" t="s">
        <v>154</v>
      </c>
      <c r="BE427" s="202">
        <f>IF(N427="základní",J427,0)</f>
        <v>0</v>
      </c>
      <c r="BF427" s="202">
        <f>IF(N427="snížená",J427,0)</f>
        <v>0</v>
      </c>
      <c r="BG427" s="202">
        <f>IF(N427="zákl. přenesená",J427,0)</f>
        <v>0</v>
      </c>
      <c r="BH427" s="202">
        <f>IF(N427="sníž. přenesená",J427,0)</f>
        <v>0</v>
      </c>
      <c r="BI427" s="202">
        <f>IF(N427="nulová",J427,0)</f>
        <v>0</v>
      </c>
      <c r="BJ427" s="23" t="s">
        <v>83</v>
      </c>
      <c r="BK427" s="202">
        <f>ROUND(I427*H427,2)</f>
        <v>0</v>
      </c>
      <c r="BL427" s="23" t="s">
        <v>242</v>
      </c>
      <c r="BM427" s="23" t="s">
        <v>913</v>
      </c>
    </row>
    <row r="428" spans="2:65" s="1" customFormat="1" ht="51" customHeight="1">
      <c r="B428" s="40"/>
      <c r="C428" s="191" t="s">
        <v>914</v>
      </c>
      <c r="D428" s="191" t="s">
        <v>156</v>
      </c>
      <c r="E428" s="192" t="s">
        <v>915</v>
      </c>
      <c r="F428" s="193" t="s">
        <v>916</v>
      </c>
      <c r="G428" s="194" t="s">
        <v>366</v>
      </c>
      <c r="H428" s="195">
        <v>1</v>
      </c>
      <c r="I428" s="196"/>
      <c r="J428" s="197">
        <f>ROUND(I428*H428,2)</f>
        <v>0</v>
      </c>
      <c r="K428" s="193" t="s">
        <v>567</v>
      </c>
      <c r="L428" s="60"/>
      <c r="M428" s="198" t="s">
        <v>21</v>
      </c>
      <c r="N428" s="199" t="s">
        <v>46</v>
      </c>
      <c r="O428" s="41"/>
      <c r="P428" s="200">
        <f>O428*H428</f>
        <v>0</v>
      </c>
      <c r="Q428" s="200">
        <v>0</v>
      </c>
      <c r="R428" s="200">
        <f>Q428*H428</f>
        <v>0</v>
      </c>
      <c r="S428" s="200">
        <v>0</v>
      </c>
      <c r="T428" s="201">
        <f>S428*H428</f>
        <v>0</v>
      </c>
      <c r="AR428" s="23" t="s">
        <v>242</v>
      </c>
      <c r="AT428" s="23" t="s">
        <v>156</v>
      </c>
      <c r="AU428" s="23" t="s">
        <v>85</v>
      </c>
      <c r="AY428" s="23" t="s">
        <v>154</v>
      </c>
      <c r="BE428" s="202">
        <f>IF(N428="základní",J428,0)</f>
        <v>0</v>
      </c>
      <c r="BF428" s="202">
        <f>IF(N428="snížená",J428,0)</f>
        <v>0</v>
      </c>
      <c r="BG428" s="202">
        <f>IF(N428="zákl. přenesená",J428,0)</f>
        <v>0</v>
      </c>
      <c r="BH428" s="202">
        <f>IF(N428="sníž. přenesená",J428,0)</f>
        <v>0</v>
      </c>
      <c r="BI428" s="202">
        <f>IF(N428="nulová",J428,0)</f>
        <v>0</v>
      </c>
      <c r="BJ428" s="23" t="s">
        <v>83</v>
      </c>
      <c r="BK428" s="202">
        <f>ROUND(I428*H428,2)</f>
        <v>0</v>
      </c>
      <c r="BL428" s="23" t="s">
        <v>242</v>
      </c>
      <c r="BM428" s="23" t="s">
        <v>917</v>
      </c>
    </row>
    <row r="429" spans="2:65" s="1" customFormat="1" ht="25.5" customHeight="1">
      <c r="B429" s="40"/>
      <c r="C429" s="191" t="s">
        <v>918</v>
      </c>
      <c r="D429" s="191" t="s">
        <v>156</v>
      </c>
      <c r="E429" s="192" t="s">
        <v>919</v>
      </c>
      <c r="F429" s="193" t="s">
        <v>920</v>
      </c>
      <c r="G429" s="194" t="s">
        <v>366</v>
      </c>
      <c r="H429" s="195">
        <v>13</v>
      </c>
      <c r="I429" s="196"/>
      <c r="J429" s="197">
        <f>ROUND(I429*H429,2)</f>
        <v>0</v>
      </c>
      <c r="K429" s="193" t="s">
        <v>160</v>
      </c>
      <c r="L429" s="60"/>
      <c r="M429" s="198" t="s">
        <v>21</v>
      </c>
      <c r="N429" s="199" t="s">
        <v>46</v>
      </c>
      <c r="O429" s="41"/>
      <c r="P429" s="200">
        <f>O429*H429</f>
        <v>0</v>
      </c>
      <c r="Q429" s="200">
        <v>0</v>
      </c>
      <c r="R429" s="200">
        <f>Q429*H429</f>
        <v>0</v>
      </c>
      <c r="S429" s="200">
        <v>0</v>
      </c>
      <c r="T429" s="201">
        <f>S429*H429</f>
        <v>0</v>
      </c>
      <c r="AR429" s="23" t="s">
        <v>242</v>
      </c>
      <c r="AT429" s="23" t="s">
        <v>156</v>
      </c>
      <c r="AU429" s="23" t="s">
        <v>85</v>
      </c>
      <c r="AY429" s="23" t="s">
        <v>154</v>
      </c>
      <c r="BE429" s="202">
        <f>IF(N429="základní",J429,0)</f>
        <v>0</v>
      </c>
      <c r="BF429" s="202">
        <f>IF(N429="snížená",J429,0)</f>
        <v>0</v>
      </c>
      <c r="BG429" s="202">
        <f>IF(N429="zákl. přenesená",J429,0)</f>
        <v>0</v>
      </c>
      <c r="BH429" s="202">
        <f>IF(N429="sníž. přenesená",J429,0)</f>
        <v>0</v>
      </c>
      <c r="BI429" s="202">
        <f>IF(N429="nulová",J429,0)</f>
        <v>0</v>
      </c>
      <c r="BJ429" s="23" t="s">
        <v>83</v>
      </c>
      <c r="BK429" s="202">
        <f>ROUND(I429*H429,2)</f>
        <v>0</v>
      </c>
      <c r="BL429" s="23" t="s">
        <v>242</v>
      </c>
      <c r="BM429" s="23" t="s">
        <v>921</v>
      </c>
    </row>
    <row r="430" spans="2:47" s="1" customFormat="1" ht="135">
      <c r="B430" s="40"/>
      <c r="C430" s="62"/>
      <c r="D430" s="203" t="s">
        <v>163</v>
      </c>
      <c r="E430" s="62"/>
      <c r="F430" s="204" t="s">
        <v>922</v>
      </c>
      <c r="G430" s="62"/>
      <c r="H430" s="62"/>
      <c r="I430" s="162"/>
      <c r="J430" s="62"/>
      <c r="K430" s="62"/>
      <c r="L430" s="60"/>
      <c r="M430" s="205"/>
      <c r="N430" s="41"/>
      <c r="O430" s="41"/>
      <c r="P430" s="41"/>
      <c r="Q430" s="41"/>
      <c r="R430" s="41"/>
      <c r="S430" s="41"/>
      <c r="T430" s="77"/>
      <c r="AT430" s="23" t="s">
        <v>163</v>
      </c>
      <c r="AU430" s="23" t="s">
        <v>85</v>
      </c>
    </row>
    <row r="431" spans="2:65" s="1" customFormat="1" ht="25.5" customHeight="1">
      <c r="B431" s="40"/>
      <c r="C431" s="191" t="s">
        <v>923</v>
      </c>
      <c r="D431" s="191" t="s">
        <v>156</v>
      </c>
      <c r="E431" s="192" t="s">
        <v>924</v>
      </c>
      <c r="F431" s="193" t="s">
        <v>925</v>
      </c>
      <c r="G431" s="194" t="s">
        <v>366</v>
      </c>
      <c r="H431" s="195">
        <v>1</v>
      </c>
      <c r="I431" s="196"/>
      <c r="J431" s="197">
        <f>ROUND(I431*H431,2)</f>
        <v>0</v>
      </c>
      <c r="K431" s="193" t="s">
        <v>160</v>
      </c>
      <c r="L431" s="60"/>
      <c r="M431" s="198" t="s">
        <v>21</v>
      </c>
      <c r="N431" s="199" t="s">
        <v>46</v>
      </c>
      <c r="O431" s="41"/>
      <c r="P431" s="200">
        <f>O431*H431</f>
        <v>0</v>
      </c>
      <c r="Q431" s="200">
        <v>0</v>
      </c>
      <c r="R431" s="200">
        <f>Q431*H431</f>
        <v>0</v>
      </c>
      <c r="S431" s="200">
        <v>0</v>
      </c>
      <c r="T431" s="201">
        <f>S431*H431</f>
        <v>0</v>
      </c>
      <c r="AR431" s="23" t="s">
        <v>242</v>
      </c>
      <c r="AT431" s="23" t="s">
        <v>156</v>
      </c>
      <c r="AU431" s="23" t="s">
        <v>85</v>
      </c>
      <c r="AY431" s="23" t="s">
        <v>154</v>
      </c>
      <c r="BE431" s="202">
        <f>IF(N431="základní",J431,0)</f>
        <v>0</v>
      </c>
      <c r="BF431" s="202">
        <f>IF(N431="snížená",J431,0)</f>
        <v>0</v>
      </c>
      <c r="BG431" s="202">
        <f>IF(N431="zákl. přenesená",J431,0)</f>
        <v>0</v>
      </c>
      <c r="BH431" s="202">
        <f>IF(N431="sníž. přenesená",J431,0)</f>
        <v>0</v>
      </c>
      <c r="BI431" s="202">
        <f>IF(N431="nulová",J431,0)</f>
        <v>0</v>
      </c>
      <c r="BJ431" s="23" t="s">
        <v>83</v>
      </c>
      <c r="BK431" s="202">
        <f>ROUND(I431*H431,2)</f>
        <v>0</v>
      </c>
      <c r="BL431" s="23" t="s">
        <v>242</v>
      </c>
      <c r="BM431" s="23" t="s">
        <v>926</v>
      </c>
    </row>
    <row r="432" spans="2:47" s="1" customFormat="1" ht="135">
      <c r="B432" s="40"/>
      <c r="C432" s="62"/>
      <c r="D432" s="203" t="s">
        <v>163</v>
      </c>
      <c r="E432" s="62"/>
      <c r="F432" s="204" t="s">
        <v>922</v>
      </c>
      <c r="G432" s="62"/>
      <c r="H432" s="62"/>
      <c r="I432" s="162"/>
      <c r="J432" s="62"/>
      <c r="K432" s="62"/>
      <c r="L432" s="60"/>
      <c r="M432" s="205"/>
      <c r="N432" s="41"/>
      <c r="O432" s="41"/>
      <c r="P432" s="41"/>
      <c r="Q432" s="41"/>
      <c r="R432" s="41"/>
      <c r="S432" s="41"/>
      <c r="T432" s="77"/>
      <c r="AT432" s="23" t="s">
        <v>163</v>
      </c>
      <c r="AU432" s="23" t="s">
        <v>85</v>
      </c>
    </row>
    <row r="433" spans="2:65" s="1" customFormat="1" ht="16.5" customHeight="1">
      <c r="B433" s="40"/>
      <c r="C433" s="217" t="s">
        <v>927</v>
      </c>
      <c r="D433" s="217" t="s">
        <v>189</v>
      </c>
      <c r="E433" s="218" t="s">
        <v>928</v>
      </c>
      <c r="F433" s="219" t="s">
        <v>929</v>
      </c>
      <c r="G433" s="220" t="s">
        <v>366</v>
      </c>
      <c r="H433" s="221">
        <v>10</v>
      </c>
      <c r="I433" s="222"/>
      <c r="J433" s="223">
        <f>ROUND(I433*H433,2)</f>
        <v>0</v>
      </c>
      <c r="K433" s="219" t="s">
        <v>160</v>
      </c>
      <c r="L433" s="224"/>
      <c r="M433" s="225" t="s">
        <v>21</v>
      </c>
      <c r="N433" s="226" t="s">
        <v>46</v>
      </c>
      <c r="O433" s="41"/>
      <c r="P433" s="200">
        <f>O433*H433</f>
        <v>0</v>
      </c>
      <c r="Q433" s="200">
        <v>0.0155</v>
      </c>
      <c r="R433" s="200">
        <f>Q433*H433</f>
        <v>0.155</v>
      </c>
      <c r="S433" s="200">
        <v>0</v>
      </c>
      <c r="T433" s="201">
        <f>S433*H433</f>
        <v>0</v>
      </c>
      <c r="AR433" s="23" t="s">
        <v>331</v>
      </c>
      <c r="AT433" s="23" t="s">
        <v>189</v>
      </c>
      <c r="AU433" s="23" t="s">
        <v>85</v>
      </c>
      <c r="AY433" s="23" t="s">
        <v>154</v>
      </c>
      <c r="BE433" s="202">
        <f>IF(N433="základní",J433,0)</f>
        <v>0</v>
      </c>
      <c r="BF433" s="202">
        <f>IF(N433="snížená",J433,0)</f>
        <v>0</v>
      </c>
      <c r="BG433" s="202">
        <f>IF(N433="zákl. přenesená",J433,0)</f>
        <v>0</v>
      </c>
      <c r="BH433" s="202">
        <f>IF(N433="sníž. přenesená",J433,0)</f>
        <v>0</v>
      </c>
      <c r="BI433" s="202">
        <f>IF(N433="nulová",J433,0)</f>
        <v>0</v>
      </c>
      <c r="BJ433" s="23" t="s">
        <v>83</v>
      </c>
      <c r="BK433" s="202">
        <f>ROUND(I433*H433,2)</f>
        <v>0</v>
      </c>
      <c r="BL433" s="23" t="s">
        <v>242</v>
      </c>
      <c r="BM433" s="23" t="s">
        <v>930</v>
      </c>
    </row>
    <row r="434" spans="2:65" s="1" customFormat="1" ht="16.5" customHeight="1">
      <c r="B434" s="40"/>
      <c r="C434" s="217" t="s">
        <v>931</v>
      </c>
      <c r="D434" s="217" t="s">
        <v>189</v>
      </c>
      <c r="E434" s="218" t="s">
        <v>932</v>
      </c>
      <c r="F434" s="219" t="s">
        <v>933</v>
      </c>
      <c r="G434" s="220" t="s">
        <v>366</v>
      </c>
      <c r="H434" s="221">
        <v>3</v>
      </c>
      <c r="I434" s="222"/>
      <c r="J434" s="223">
        <f>ROUND(I434*H434,2)</f>
        <v>0</v>
      </c>
      <c r="K434" s="219" t="s">
        <v>160</v>
      </c>
      <c r="L434" s="224"/>
      <c r="M434" s="225" t="s">
        <v>21</v>
      </c>
      <c r="N434" s="226" t="s">
        <v>46</v>
      </c>
      <c r="O434" s="41"/>
      <c r="P434" s="200">
        <f>O434*H434</f>
        <v>0</v>
      </c>
      <c r="Q434" s="200">
        <v>0.025</v>
      </c>
      <c r="R434" s="200">
        <f>Q434*H434</f>
        <v>0.07500000000000001</v>
      </c>
      <c r="S434" s="200">
        <v>0</v>
      </c>
      <c r="T434" s="201">
        <f>S434*H434</f>
        <v>0</v>
      </c>
      <c r="AR434" s="23" t="s">
        <v>331</v>
      </c>
      <c r="AT434" s="23" t="s">
        <v>189</v>
      </c>
      <c r="AU434" s="23" t="s">
        <v>85</v>
      </c>
      <c r="AY434" s="23" t="s">
        <v>154</v>
      </c>
      <c r="BE434" s="202">
        <f>IF(N434="základní",J434,0)</f>
        <v>0</v>
      </c>
      <c r="BF434" s="202">
        <f>IF(N434="snížená",J434,0)</f>
        <v>0</v>
      </c>
      <c r="BG434" s="202">
        <f>IF(N434="zákl. přenesená",J434,0)</f>
        <v>0</v>
      </c>
      <c r="BH434" s="202">
        <f>IF(N434="sníž. přenesená",J434,0)</f>
        <v>0</v>
      </c>
      <c r="BI434" s="202">
        <f>IF(N434="nulová",J434,0)</f>
        <v>0</v>
      </c>
      <c r="BJ434" s="23" t="s">
        <v>83</v>
      </c>
      <c r="BK434" s="202">
        <f>ROUND(I434*H434,2)</f>
        <v>0</v>
      </c>
      <c r="BL434" s="23" t="s">
        <v>242</v>
      </c>
      <c r="BM434" s="23" t="s">
        <v>934</v>
      </c>
    </row>
    <row r="435" spans="2:65" s="1" customFormat="1" ht="16.5" customHeight="1">
      <c r="B435" s="40"/>
      <c r="C435" s="217" t="s">
        <v>935</v>
      </c>
      <c r="D435" s="217" t="s">
        <v>189</v>
      </c>
      <c r="E435" s="218" t="s">
        <v>936</v>
      </c>
      <c r="F435" s="219" t="s">
        <v>937</v>
      </c>
      <c r="G435" s="220" t="s">
        <v>366</v>
      </c>
      <c r="H435" s="221">
        <v>1</v>
      </c>
      <c r="I435" s="222"/>
      <c r="J435" s="223">
        <f>ROUND(I435*H435,2)</f>
        <v>0</v>
      </c>
      <c r="K435" s="219" t="s">
        <v>160</v>
      </c>
      <c r="L435" s="224"/>
      <c r="M435" s="225" t="s">
        <v>21</v>
      </c>
      <c r="N435" s="226" t="s">
        <v>46</v>
      </c>
      <c r="O435" s="41"/>
      <c r="P435" s="200">
        <f>O435*H435</f>
        <v>0</v>
      </c>
      <c r="Q435" s="200">
        <v>0.027</v>
      </c>
      <c r="R435" s="200">
        <f>Q435*H435</f>
        <v>0.027</v>
      </c>
      <c r="S435" s="200">
        <v>0</v>
      </c>
      <c r="T435" s="201">
        <f>S435*H435</f>
        <v>0</v>
      </c>
      <c r="AR435" s="23" t="s">
        <v>331</v>
      </c>
      <c r="AT435" s="23" t="s">
        <v>189</v>
      </c>
      <c r="AU435" s="23" t="s">
        <v>85</v>
      </c>
      <c r="AY435" s="23" t="s">
        <v>154</v>
      </c>
      <c r="BE435" s="202">
        <f>IF(N435="základní",J435,0)</f>
        <v>0</v>
      </c>
      <c r="BF435" s="202">
        <f>IF(N435="snížená",J435,0)</f>
        <v>0</v>
      </c>
      <c r="BG435" s="202">
        <f>IF(N435="zákl. přenesená",J435,0)</f>
        <v>0</v>
      </c>
      <c r="BH435" s="202">
        <f>IF(N435="sníž. přenesená",J435,0)</f>
        <v>0</v>
      </c>
      <c r="BI435" s="202">
        <f>IF(N435="nulová",J435,0)</f>
        <v>0</v>
      </c>
      <c r="BJ435" s="23" t="s">
        <v>83</v>
      </c>
      <c r="BK435" s="202">
        <f>ROUND(I435*H435,2)</f>
        <v>0</v>
      </c>
      <c r="BL435" s="23" t="s">
        <v>242</v>
      </c>
      <c r="BM435" s="23" t="s">
        <v>938</v>
      </c>
    </row>
    <row r="436" spans="2:65" s="1" customFormat="1" ht="16.5" customHeight="1">
      <c r="B436" s="40"/>
      <c r="C436" s="217" t="s">
        <v>939</v>
      </c>
      <c r="D436" s="217" t="s">
        <v>189</v>
      </c>
      <c r="E436" s="218" t="s">
        <v>940</v>
      </c>
      <c r="F436" s="219" t="s">
        <v>941</v>
      </c>
      <c r="G436" s="220" t="s">
        <v>366</v>
      </c>
      <c r="H436" s="221">
        <v>14</v>
      </c>
      <c r="I436" s="222"/>
      <c r="J436" s="223">
        <f>ROUND(I436*H436,2)</f>
        <v>0</v>
      </c>
      <c r="K436" s="219" t="s">
        <v>160</v>
      </c>
      <c r="L436" s="224"/>
      <c r="M436" s="225" t="s">
        <v>21</v>
      </c>
      <c r="N436" s="226" t="s">
        <v>46</v>
      </c>
      <c r="O436" s="41"/>
      <c r="P436" s="200">
        <f>O436*H436</f>
        <v>0</v>
      </c>
      <c r="Q436" s="200">
        <v>0.0012</v>
      </c>
      <c r="R436" s="200">
        <f>Q436*H436</f>
        <v>0.0168</v>
      </c>
      <c r="S436" s="200">
        <v>0</v>
      </c>
      <c r="T436" s="201">
        <f>S436*H436</f>
        <v>0</v>
      </c>
      <c r="AR436" s="23" t="s">
        <v>331</v>
      </c>
      <c r="AT436" s="23" t="s">
        <v>189</v>
      </c>
      <c r="AU436" s="23" t="s">
        <v>85</v>
      </c>
      <c r="AY436" s="23" t="s">
        <v>154</v>
      </c>
      <c r="BE436" s="202">
        <f>IF(N436="základní",J436,0)</f>
        <v>0</v>
      </c>
      <c r="BF436" s="202">
        <f>IF(N436="snížená",J436,0)</f>
        <v>0</v>
      </c>
      <c r="BG436" s="202">
        <f>IF(N436="zákl. přenesená",J436,0)</f>
        <v>0</v>
      </c>
      <c r="BH436" s="202">
        <f>IF(N436="sníž. přenesená",J436,0)</f>
        <v>0</v>
      </c>
      <c r="BI436" s="202">
        <f>IF(N436="nulová",J436,0)</f>
        <v>0</v>
      </c>
      <c r="BJ436" s="23" t="s">
        <v>83</v>
      </c>
      <c r="BK436" s="202">
        <f>ROUND(I436*H436,2)</f>
        <v>0</v>
      </c>
      <c r="BL436" s="23" t="s">
        <v>242</v>
      </c>
      <c r="BM436" s="23" t="s">
        <v>942</v>
      </c>
    </row>
    <row r="437" spans="2:65" s="1" customFormat="1" ht="16.5" customHeight="1">
      <c r="B437" s="40"/>
      <c r="C437" s="191" t="s">
        <v>943</v>
      </c>
      <c r="D437" s="191" t="s">
        <v>156</v>
      </c>
      <c r="E437" s="192" t="s">
        <v>944</v>
      </c>
      <c r="F437" s="193" t="s">
        <v>945</v>
      </c>
      <c r="G437" s="194" t="s">
        <v>366</v>
      </c>
      <c r="H437" s="195">
        <v>4</v>
      </c>
      <c r="I437" s="196"/>
      <c r="J437" s="197">
        <f>ROUND(I437*H437,2)</f>
        <v>0</v>
      </c>
      <c r="K437" s="193" t="s">
        <v>160</v>
      </c>
      <c r="L437" s="60"/>
      <c r="M437" s="198" t="s">
        <v>21</v>
      </c>
      <c r="N437" s="199" t="s">
        <v>46</v>
      </c>
      <c r="O437" s="41"/>
      <c r="P437" s="200">
        <f>O437*H437</f>
        <v>0</v>
      </c>
      <c r="Q437" s="200">
        <v>0</v>
      </c>
      <c r="R437" s="200">
        <f>Q437*H437</f>
        <v>0</v>
      </c>
      <c r="S437" s="200">
        <v>0</v>
      </c>
      <c r="T437" s="201">
        <f>S437*H437</f>
        <v>0</v>
      </c>
      <c r="AR437" s="23" t="s">
        <v>242</v>
      </c>
      <c r="AT437" s="23" t="s">
        <v>156</v>
      </c>
      <c r="AU437" s="23" t="s">
        <v>85</v>
      </c>
      <c r="AY437" s="23" t="s">
        <v>154</v>
      </c>
      <c r="BE437" s="202">
        <f>IF(N437="základní",J437,0)</f>
        <v>0</v>
      </c>
      <c r="BF437" s="202">
        <f>IF(N437="snížená",J437,0)</f>
        <v>0</v>
      </c>
      <c r="BG437" s="202">
        <f>IF(N437="zákl. přenesená",J437,0)</f>
        <v>0</v>
      </c>
      <c r="BH437" s="202">
        <f>IF(N437="sníž. přenesená",J437,0)</f>
        <v>0</v>
      </c>
      <c r="BI437" s="202">
        <f>IF(N437="nulová",J437,0)</f>
        <v>0</v>
      </c>
      <c r="BJ437" s="23" t="s">
        <v>83</v>
      </c>
      <c r="BK437" s="202">
        <f>ROUND(I437*H437,2)</f>
        <v>0</v>
      </c>
      <c r="BL437" s="23" t="s">
        <v>242</v>
      </c>
      <c r="BM437" s="23" t="s">
        <v>946</v>
      </c>
    </row>
    <row r="438" spans="2:47" s="1" customFormat="1" ht="27">
      <c r="B438" s="40"/>
      <c r="C438" s="62"/>
      <c r="D438" s="203" t="s">
        <v>163</v>
      </c>
      <c r="E438" s="62"/>
      <c r="F438" s="204" t="s">
        <v>947</v>
      </c>
      <c r="G438" s="62"/>
      <c r="H438" s="62"/>
      <c r="I438" s="162"/>
      <c r="J438" s="62"/>
      <c r="K438" s="62"/>
      <c r="L438" s="60"/>
      <c r="M438" s="205"/>
      <c r="N438" s="41"/>
      <c r="O438" s="41"/>
      <c r="P438" s="41"/>
      <c r="Q438" s="41"/>
      <c r="R438" s="41"/>
      <c r="S438" s="41"/>
      <c r="T438" s="77"/>
      <c r="AT438" s="23" t="s">
        <v>163</v>
      </c>
      <c r="AU438" s="23" t="s">
        <v>85</v>
      </c>
    </row>
    <row r="439" spans="2:65" s="1" customFormat="1" ht="16.5" customHeight="1">
      <c r="B439" s="40"/>
      <c r="C439" s="217" t="s">
        <v>948</v>
      </c>
      <c r="D439" s="217" t="s">
        <v>189</v>
      </c>
      <c r="E439" s="218" t="s">
        <v>949</v>
      </c>
      <c r="F439" s="219" t="s">
        <v>950</v>
      </c>
      <c r="G439" s="220" t="s">
        <v>366</v>
      </c>
      <c r="H439" s="221">
        <v>4</v>
      </c>
      <c r="I439" s="222"/>
      <c r="J439" s="223">
        <f>ROUND(I439*H439,2)</f>
        <v>0</v>
      </c>
      <c r="K439" s="219" t="s">
        <v>160</v>
      </c>
      <c r="L439" s="224"/>
      <c r="M439" s="225" t="s">
        <v>21</v>
      </c>
      <c r="N439" s="226" t="s">
        <v>46</v>
      </c>
      <c r="O439" s="41"/>
      <c r="P439" s="200">
        <f>O439*H439</f>
        <v>0</v>
      </c>
      <c r="Q439" s="200">
        <v>0.0047</v>
      </c>
      <c r="R439" s="200">
        <f>Q439*H439</f>
        <v>0.0188</v>
      </c>
      <c r="S439" s="200">
        <v>0</v>
      </c>
      <c r="T439" s="201">
        <f>S439*H439</f>
        <v>0</v>
      </c>
      <c r="AR439" s="23" t="s">
        <v>331</v>
      </c>
      <c r="AT439" s="23" t="s">
        <v>189</v>
      </c>
      <c r="AU439" s="23" t="s">
        <v>85</v>
      </c>
      <c r="AY439" s="23" t="s">
        <v>154</v>
      </c>
      <c r="BE439" s="202">
        <f>IF(N439="základní",J439,0)</f>
        <v>0</v>
      </c>
      <c r="BF439" s="202">
        <f>IF(N439="snížená",J439,0)</f>
        <v>0</v>
      </c>
      <c r="BG439" s="202">
        <f>IF(N439="zákl. přenesená",J439,0)</f>
        <v>0</v>
      </c>
      <c r="BH439" s="202">
        <f>IF(N439="sníž. přenesená",J439,0)</f>
        <v>0</v>
      </c>
      <c r="BI439" s="202">
        <f>IF(N439="nulová",J439,0)</f>
        <v>0</v>
      </c>
      <c r="BJ439" s="23" t="s">
        <v>83</v>
      </c>
      <c r="BK439" s="202">
        <f>ROUND(I439*H439,2)</f>
        <v>0</v>
      </c>
      <c r="BL439" s="23" t="s">
        <v>242</v>
      </c>
      <c r="BM439" s="23" t="s">
        <v>951</v>
      </c>
    </row>
    <row r="440" spans="2:65" s="1" customFormat="1" ht="38.25" customHeight="1">
      <c r="B440" s="40"/>
      <c r="C440" s="191" t="s">
        <v>952</v>
      </c>
      <c r="D440" s="191" t="s">
        <v>156</v>
      </c>
      <c r="E440" s="192" t="s">
        <v>953</v>
      </c>
      <c r="F440" s="193" t="s">
        <v>954</v>
      </c>
      <c r="G440" s="194" t="s">
        <v>192</v>
      </c>
      <c r="H440" s="195">
        <v>0.293</v>
      </c>
      <c r="I440" s="196"/>
      <c r="J440" s="197">
        <f>ROUND(I440*H440,2)</f>
        <v>0</v>
      </c>
      <c r="K440" s="193" t="s">
        <v>160</v>
      </c>
      <c r="L440" s="60"/>
      <c r="M440" s="198" t="s">
        <v>21</v>
      </c>
      <c r="N440" s="199" t="s">
        <v>46</v>
      </c>
      <c r="O440" s="41"/>
      <c r="P440" s="200">
        <f>O440*H440</f>
        <v>0</v>
      </c>
      <c r="Q440" s="200">
        <v>0</v>
      </c>
      <c r="R440" s="200">
        <f>Q440*H440</f>
        <v>0</v>
      </c>
      <c r="S440" s="200">
        <v>0</v>
      </c>
      <c r="T440" s="201">
        <f>S440*H440</f>
        <v>0</v>
      </c>
      <c r="AR440" s="23" t="s">
        <v>242</v>
      </c>
      <c r="AT440" s="23" t="s">
        <v>156</v>
      </c>
      <c r="AU440" s="23" t="s">
        <v>85</v>
      </c>
      <c r="AY440" s="23" t="s">
        <v>154</v>
      </c>
      <c r="BE440" s="202">
        <f>IF(N440="základní",J440,0)</f>
        <v>0</v>
      </c>
      <c r="BF440" s="202">
        <f>IF(N440="snížená",J440,0)</f>
        <v>0</v>
      </c>
      <c r="BG440" s="202">
        <f>IF(N440="zákl. přenesená",J440,0)</f>
        <v>0</v>
      </c>
      <c r="BH440" s="202">
        <f>IF(N440="sníž. přenesená",J440,0)</f>
        <v>0</v>
      </c>
      <c r="BI440" s="202">
        <f>IF(N440="nulová",J440,0)</f>
        <v>0</v>
      </c>
      <c r="BJ440" s="23" t="s">
        <v>83</v>
      </c>
      <c r="BK440" s="202">
        <f>ROUND(I440*H440,2)</f>
        <v>0</v>
      </c>
      <c r="BL440" s="23" t="s">
        <v>242</v>
      </c>
      <c r="BM440" s="23" t="s">
        <v>955</v>
      </c>
    </row>
    <row r="441" spans="2:47" s="1" customFormat="1" ht="121.5">
      <c r="B441" s="40"/>
      <c r="C441" s="62"/>
      <c r="D441" s="203" t="s">
        <v>163</v>
      </c>
      <c r="E441" s="62"/>
      <c r="F441" s="204" t="s">
        <v>956</v>
      </c>
      <c r="G441" s="62"/>
      <c r="H441" s="62"/>
      <c r="I441" s="162"/>
      <c r="J441" s="62"/>
      <c r="K441" s="62"/>
      <c r="L441" s="60"/>
      <c r="M441" s="205"/>
      <c r="N441" s="41"/>
      <c r="O441" s="41"/>
      <c r="P441" s="41"/>
      <c r="Q441" s="41"/>
      <c r="R441" s="41"/>
      <c r="S441" s="41"/>
      <c r="T441" s="77"/>
      <c r="AT441" s="23" t="s">
        <v>163</v>
      </c>
      <c r="AU441" s="23" t="s">
        <v>85</v>
      </c>
    </row>
    <row r="442" spans="2:63" s="10" customFormat="1" ht="29.85" customHeight="1">
      <c r="B442" s="175"/>
      <c r="C442" s="176"/>
      <c r="D442" s="177" t="s">
        <v>74</v>
      </c>
      <c r="E442" s="189" t="s">
        <v>957</v>
      </c>
      <c r="F442" s="189" t="s">
        <v>958</v>
      </c>
      <c r="G442" s="176"/>
      <c r="H442" s="176"/>
      <c r="I442" s="179"/>
      <c r="J442" s="190">
        <f>BK442</f>
        <v>0</v>
      </c>
      <c r="K442" s="176"/>
      <c r="L442" s="181"/>
      <c r="M442" s="182"/>
      <c r="N442" s="183"/>
      <c r="O442" s="183"/>
      <c r="P442" s="184">
        <f>SUM(P443:P456)</f>
        <v>0</v>
      </c>
      <c r="Q442" s="183"/>
      <c r="R442" s="184">
        <f>SUM(R443:R456)</f>
        <v>1.1259136</v>
      </c>
      <c r="S442" s="183"/>
      <c r="T442" s="185">
        <f>SUM(T443:T456)</f>
        <v>0</v>
      </c>
      <c r="AR442" s="186" t="s">
        <v>85</v>
      </c>
      <c r="AT442" s="187" t="s">
        <v>74</v>
      </c>
      <c r="AU442" s="187" t="s">
        <v>83</v>
      </c>
      <c r="AY442" s="186" t="s">
        <v>154</v>
      </c>
      <c r="BK442" s="188">
        <f>SUM(BK443:BK456)</f>
        <v>0</v>
      </c>
    </row>
    <row r="443" spans="2:65" s="1" customFormat="1" ht="25.5" customHeight="1">
      <c r="B443" s="40"/>
      <c r="C443" s="191" t="s">
        <v>959</v>
      </c>
      <c r="D443" s="191" t="s">
        <v>156</v>
      </c>
      <c r="E443" s="192" t="s">
        <v>960</v>
      </c>
      <c r="F443" s="193" t="s">
        <v>961</v>
      </c>
      <c r="G443" s="194" t="s">
        <v>237</v>
      </c>
      <c r="H443" s="195">
        <v>32.96</v>
      </c>
      <c r="I443" s="196"/>
      <c r="J443" s="197">
        <f>ROUND(I443*H443,2)</f>
        <v>0</v>
      </c>
      <c r="K443" s="193" t="s">
        <v>160</v>
      </c>
      <c r="L443" s="60"/>
      <c r="M443" s="198" t="s">
        <v>21</v>
      </c>
      <c r="N443" s="199" t="s">
        <v>46</v>
      </c>
      <c r="O443" s="41"/>
      <c r="P443" s="200">
        <f>O443*H443</f>
        <v>0</v>
      </c>
      <c r="Q443" s="200">
        <v>0.00367</v>
      </c>
      <c r="R443" s="200">
        <f>Q443*H443</f>
        <v>0.1209632</v>
      </c>
      <c r="S443" s="200">
        <v>0</v>
      </c>
      <c r="T443" s="201">
        <f>S443*H443</f>
        <v>0</v>
      </c>
      <c r="AR443" s="23" t="s">
        <v>242</v>
      </c>
      <c r="AT443" s="23" t="s">
        <v>156</v>
      </c>
      <c r="AU443" s="23" t="s">
        <v>85</v>
      </c>
      <c r="AY443" s="23" t="s">
        <v>154</v>
      </c>
      <c r="BE443" s="202">
        <f>IF(N443="základní",J443,0)</f>
        <v>0</v>
      </c>
      <c r="BF443" s="202">
        <f>IF(N443="snížená",J443,0)</f>
        <v>0</v>
      </c>
      <c r="BG443" s="202">
        <f>IF(N443="zákl. přenesená",J443,0)</f>
        <v>0</v>
      </c>
      <c r="BH443" s="202">
        <f>IF(N443="sníž. přenesená",J443,0)</f>
        <v>0</v>
      </c>
      <c r="BI443" s="202">
        <f>IF(N443="nulová",J443,0)</f>
        <v>0</v>
      </c>
      <c r="BJ443" s="23" t="s">
        <v>83</v>
      </c>
      <c r="BK443" s="202">
        <f>ROUND(I443*H443,2)</f>
        <v>0</v>
      </c>
      <c r="BL443" s="23" t="s">
        <v>242</v>
      </c>
      <c r="BM443" s="23" t="s">
        <v>962</v>
      </c>
    </row>
    <row r="444" spans="2:51" s="11" customFormat="1" ht="13.5">
      <c r="B444" s="206"/>
      <c r="C444" s="207"/>
      <c r="D444" s="203" t="s">
        <v>165</v>
      </c>
      <c r="E444" s="208" t="s">
        <v>21</v>
      </c>
      <c r="F444" s="209" t="s">
        <v>963</v>
      </c>
      <c r="G444" s="207"/>
      <c r="H444" s="210">
        <v>32.96</v>
      </c>
      <c r="I444" s="211"/>
      <c r="J444" s="207"/>
      <c r="K444" s="207"/>
      <c r="L444" s="212"/>
      <c r="M444" s="213"/>
      <c r="N444" s="214"/>
      <c r="O444" s="214"/>
      <c r="P444" s="214"/>
      <c r="Q444" s="214"/>
      <c r="R444" s="214"/>
      <c r="S444" s="214"/>
      <c r="T444" s="215"/>
      <c r="AT444" s="216" t="s">
        <v>165</v>
      </c>
      <c r="AU444" s="216" t="s">
        <v>85</v>
      </c>
      <c r="AV444" s="11" t="s">
        <v>85</v>
      </c>
      <c r="AW444" s="11" t="s">
        <v>38</v>
      </c>
      <c r="AX444" s="11" t="s">
        <v>83</v>
      </c>
      <c r="AY444" s="216" t="s">
        <v>154</v>
      </c>
    </row>
    <row r="445" spans="2:65" s="1" customFormat="1" ht="25.5" customHeight="1">
      <c r="B445" s="40"/>
      <c r="C445" s="217" t="s">
        <v>964</v>
      </c>
      <c r="D445" s="217" t="s">
        <v>189</v>
      </c>
      <c r="E445" s="218" t="s">
        <v>965</v>
      </c>
      <c r="F445" s="219" t="s">
        <v>966</v>
      </c>
      <c r="G445" s="220" t="s">
        <v>237</v>
      </c>
      <c r="H445" s="221">
        <v>39.552</v>
      </c>
      <c r="I445" s="222"/>
      <c r="J445" s="223">
        <f>ROUND(I445*H445,2)</f>
        <v>0</v>
      </c>
      <c r="K445" s="219" t="s">
        <v>160</v>
      </c>
      <c r="L445" s="224"/>
      <c r="M445" s="225" t="s">
        <v>21</v>
      </c>
      <c r="N445" s="226" t="s">
        <v>46</v>
      </c>
      <c r="O445" s="41"/>
      <c r="P445" s="200">
        <f>O445*H445</f>
        <v>0</v>
      </c>
      <c r="Q445" s="200">
        <v>0.0192</v>
      </c>
      <c r="R445" s="200">
        <f>Q445*H445</f>
        <v>0.7593983999999999</v>
      </c>
      <c r="S445" s="200">
        <v>0</v>
      </c>
      <c r="T445" s="201">
        <f>S445*H445</f>
        <v>0</v>
      </c>
      <c r="AR445" s="23" t="s">
        <v>331</v>
      </c>
      <c r="AT445" s="23" t="s">
        <v>189</v>
      </c>
      <c r="AU445" s="23" t="s">
        <v>85</v>
      </c>
      <c r="AY445" s="23" t="s">
        <v>154</v>
      </c>
      <c r="BE445" s="202">
        <f>IF(N445="základní",J445,0)</f>
        <v>0</v>
      </c>
      <c r="BF445" s="202">
        <f>IF(N445="snížená",J445,0)</f>
        <v>0</v>
      </c>
      <c r="BG445" s="202">
        <f>IF(N445="zákl. přenesená",J445,0)</f>
        <v>0</v>
      </c>
      <c r="BH445" s="202">
        <f>IF(N445="sníž. přenesená",J445,0)</f>
        <v>0</v>
      </c>
      <c r="BI445" s="202">
        <f>IF(N445="nulová",J445,0)</f>
        <v>0</v>
      </c>
      <c r="BJ445" s="23" t="s">
        <v>83</v>
      </c>
      <c r="BK445" s="202">
        <f>ROUND(I445*H445,2)</f>
        <v>0</v>
      </c>
      <c r="BL445" s="23" t="s">
        <v>242</v>
      </c>
      <c r="BM445" s="23" t="s">
        <v>967</v>
      </c>
    </row>
    <row r="446" spans="2:47" s="1" customFormat="1" ht="81">
      <c r="B446" s="40"/>
      <c r="C446" s="62"/>
      <c r="D446" s="203" t="s">
        <v>538</v>
      </c>
      <c r="E446" s="62"/>
      <c r="F446" s="204" t="s">
        <v>968</v>
      </c>
      <c r="G446" s="62"/>
      <c r="H446" s="62"/>
      <c r="I446" s="162"/>
      <c r="J446" s="62"/>
      <c r="K446" s="62"/>
      <c r="L446" s="60"/>
      <c r="M446" s="205"/>
      <c r="N446" s="41"/>
      <c r="O446" s="41"/>
      <c r="P446" s="41"/>
      <c r="Q446" s="41"/>
      <c r="R446" s="41"/>
      <c r="S446" s="41"/>
      <c r="T446" s="77"/>
      <c r="AT446" s="23" t="s">
        <v>538</v>
      </c>
      <c r="AU446" s="23" t="s">
        <v>85</v>
      </c>
    </row>
    <row r="447" spans="2:51" s="11" customFormat="1" ht="13.5">
      <c r="B447" s="206"/>
      <c r="C447" s="207"/>
      <c r="D447" s="203" t="s">
        <v>165</v>
      </c>
      <c r="E447" s="207"/>
      <c r="F447" s="209" t="s">
        <v>969</v>
      </c>
      <c r="G447" s="207"/>
      <c r="H447" s="210">
        <v>39.552</v>
      </c>
      <c r="I447" s="211"/>
      <c r="J447" s="207"/>
      <c r="K447" s="207"/>
      <c r="L447" s="212"/>
      <c r="M447" s="213"/>
      <c r="N447" s="214"/>
      <c r="O447" s="214"/>
      <c r="P447" s="214"/>
      <c r="Q447" s="214"/>
      <c r="R447" s="214"/>
      <c r="S447" s="214"/>
      <c r="T447" s="215"/>
      <c r="AT447" s="216" t="s">
        <v>165</v>
      </c>
      <c r="AU447" s="216" t="s">
        <v>85</v>
      </c>
      <c r="AV447" s="11" t="s">
        <v>85</v>
      </c>
      <c r="AW447" s="11" t="s">
        <v>6</v>
      </c>
      <c r="AX447" s="11" t="s">
        <v>83</v>
      </c>
      <c r="AY447" s="216" t="s">
        <v>154</v>
      </c>
    </row>
    <row r="448" spans="2:65" s="1" customFormat="1" ht="16.5" customHeight="1">
      <c r="B448" s="40"/>
      <c r="C448" s="191" t="s">
        <v>970</v>
      </c>
      <c r="D448" s="191" t="s">
        <v>156</v>
      </c>
      <c r="E448" s="192" t="s">
        <v>971</v>
      </c>
      <c r="F448" s="193" t="s">
        <v>972</v>
      </c>
      <c r="G448" s="194" t="s">
        <v>237</v>
      </c>
      <c r="H448" s="195">
        <v>32.96</v>
      </c>
      <c r="I448" s="196"/>
      <c r="J448" s="197">
        <f>ROUND(I448*H448,2)</f>
        <v>0</v>
      </c>
      <c r="K448" s="193" t="s">
        <v>160</v>
      </c>
      <c r="L448" s="60"/>
      <c r="M448" s="198" t="s">
        <v>21</v>
      </c>
      <c r="N448" s="199" t="s">
        <v>46</v>
      </c>
      <c r="O448" s="41"/>
      <c r="P448" s="200">
        <f>O448*H448</f>
        <v>0</v>
      </c>
      <c r="Q448" s="200">
        <v>0.0003</v>
      </c>
      <c r="R448" s="200">
        <f>Q448*H448</f>
        <v>0.009888</v>
      </c>
      <c r="S448" s="200">
        <v>0</v>
      </c>
      <c r="T448" s="201">
        <f>S448*H448</f>
        <v>0</v>
      </c>
      <c r="AR448" s="23" t="s">
        <v>242</v>
      </c>
      <c r="AT448" s="23" t="s">
        <v>156</v>
      </c>
      <c r="AU448" s="23" t="s">
        <v>85</v>
      </c>
      <c r="AY448" s="23" t="s">
        <v>154</v>
      </c>
      <c r="BE448" s="202">
        <f>IF(N448="základní",J448,0)</f>
        <v>0</v>
      </c>
      <c r="BF448" s="202">
        <f>IF(N448="snížená",J448,0)</f>
        <v>0</v>
      </c>
      <c r="BG448" s="202">
        <f>IF(N448="zákl. přenesená",J448,0)</f>
        <v>0</v>
      </c>
      <c r="BH448" s="202">
        <f>IF(N448="sníž. přenesená",J448,0)</f>
        <v>0</v>
      </c>
      <c r="BI448" s="202">
        <f>IF(N448="nulová",J448,0)</f>
        <v>0</v>
      </c>
      <c r="BJ448" s="23" t="s">
        <v>83</v>
      </c>
      <c r="BK448" s="202">
        <f>ROUND(I448*H448,2)</f>
        <v>0</v>
      </c>
      <c r="BL448" s="23" t="s">
        <v>242</v>
      </c>
      <c r="BM448" s="23" t="s">
        <v>973</v>
      </c>
    </row>
    <row r="449" spans="2:47" s="1" customFormat="1" ht="40.5">
      <c r="B449" s="40"/>
      <c r="C449" s="62"/>
      <c r="D449" s="203" t="s">
        <v>163</v>
      </c>
      <c r="E449" s="62"/>
      <c r="F449" s="204" t="s">
        <v>974</v>
      </c>
      <c r="G449" s="62"/>
      <c r="H449" s="62"/>
      <c r="I449" s="162"/>
      <c r="J449" s="62"/>
      <c r="K449" s="62"/>
      <c r="L449" s="60"/>
      <c r="M449" s="205"/>
      <c r="N449" s="41"/>
      <c r="O449" s="41"/>
      <c r="P449" s="41"/>
      <c r="Q449" s="41"/>
      <c r="R449" s="41"/>
      <c r="S449" s="41"/>
      <c r="T449" s="77"/>
      <c r="AT449" s="23" t="s">
        <v>163</v>
      </c>
      <c r="AU449" s="23" t="s">
        <v>85</v>
      </c>
    </row>
    <row r="450" spans="2:65" s="1" customFormat="1" ht="16.5" customHeight="1">
      <c r="B450" s="40"/>
      <c r="C450" s="191" t="s">
        <v>975</v>
      </c>
      <c r="D450" s="191" t="s">
        <v>156</v>
      </c>
      <c r="E450" s="192" t="s">
        <v>976</v>
      </c>
      <c r="F450" s="193" t="s">
        <v>977</v>
      </c>
      <c r="G450" s="194" t="s">
        <v>366</v>
      </c>
      <c r="H450" s="195">
        <v>131.84</v>
      </c>
      <c r="I450" s="196"/>
      <c r="J450" s="197">
        <f>ROUND(I450*H450,2)</f>
        <v>0</v>
      </c>
      <c r="K450" s="193" t="s">
        <v>160</v>
      </c>
      <c r="L450" s="60"/>
      <c r="M450" s="198" t="s">
        <v>21</v>
      </c>
      <c r="N450" s="199" t="s">
        <v>46</v>
      </c>
      <c r="O450" s="41"/>
      <c r="P450" s="200">
        <f>O450*H450</f>
        <v>0</v>
      </c>
      <c r="Q450" s="200">
        <v>0</v>
      </c>
      <c r="R450" s="200">
        <f>Q450*H450</f>
        <v>0</v>
      </c>
      <c r="S450" s="200">
        <v>0</v>
      </c>
      <c r="T450" s="201">
        <f>S450*H450</f>
        <v>0</v>
      </c>
      <c r="AR450" s="23" t="s">
        <v>242</v>
      </c>
      <c r="AT450" s="23" t="s">
        <v>156</v>
      </c>
      <c r="AU450" s="23" t="s">
        <v>85</v>
      </c>
      <c r="AY450" s="23" t="s">
        <v>154</v>
      </c>
      <c r="BE450" s="202">
        <f>IF(N450="základní",J450,0)</f>
        <v>0</v>
      </c>
      <c r="BF450" s="202">
        <f>IF(N450="snížená",J450,0)</f>
        <v>0</v>
      </c>
      <c r="BG450" s="202">
        <f>IF(N450="zákl. přenesená",J450,0)</f>
        <v>0</v>
      </c>
      <c r="BH450" s="202">
        <f>IF(N450="sníž. přenesená",J450,0)</f>
        <v>0</v>
      </c>
      <c r="BI450" s="202">
        <f>IF(N450="nulová",J450,0)</f>
        <v>0</v>
      </c>
      <c r="BJ450" s="23" t="s">
        <v>83</v>
      </c>
      <c r="BK450" s="202">
        <f>ROUND(I450*H450,2)</f>
        <v>0</v>
      </c>
      <c r="BL450" s="23" t="s">
        <v>242</v>
      </c>
      <c r="BM450" s="23" t="s">
        <v>978</v>
      </c>
    </row>
    <row r="451" spans="2:47" s="1" customFormat="1" ht="40.5">
      <c r="B451" s="40"/>
      <c r="C451" s="62"/>
      <c r="D451" s="203" t="s">
        <v>163</v>
      </c>
      <c r="E451" s="62"/>
      <c r="F451" s="204" t="s">
        <v>974</v>
      </c>
      <c r="G451" s="62"/>
      <c r="H451" s="62"/>
      <c r="I451" s="162"/>
      <c r="J451" s="62"/>
      <c r="K451" s="62"/>
      <c r="L451" s="60"/>
      <c r="M451" s="205"/>
      <c r="N451" s="41"/>
      <c r="O451" s="41"/>
      <c r="P451" s="41"/>
      <c r="Q451" s="41"/>
      <c r="R451" s="41"/>
      <c r="S451" s="41"/>
      <c r="T451" s="77"/>
      <c r="AT451" s="23" t="s">
        <v>163</v>
      </c>
      <c r="AU451" s="23" t="s">
        <v>85</v>
      </c>
    </row>
    <row r="452" spans="2:51" s="11" customFormat="1" ht="13.5">
      <c r="B452" s="206"/>
      <c r="C452" s="207"/>
      <c r="D452" s="203" t="s">
        <v>165</v>
      </c>
      <c r="E452" s="208" t="s">
        <v>21</v>
      </c>
      <c r="F452" s="209" t="s">
        <v>979</v>
      </c>
      <c r="G452" s="207"/>
      <c r="H452" s="210">
        <v>131.84</v>
      </c>
      <c r="I452" s="211"/>
      <c r="J452" s="207"/>
      <c r="K452" s="207"/>
      <c r="L452" s="212"/>
      <c r="M452" s="213"/>
      <c r="N452" s="214"/>
      <c r="O452" s="214"/>
      <c r="P452" s="214"/>
      <c r="Q452" s="214"/>
      <c r="R452" s="214"/>
      <c r="S452" s="214"/>
      <c r="T452" s="215"/>
      <c r="AT452" s="216" t="s">
        <v>165</v>
      </c>
      <c r="AU452" s="216" t="s">
        <v>85</v>
      </c>
      <c r="AV452" s="11" t="s">
        <v>85</v>
      </c>
      <c r="AW452" s="11" t="s">
        <v>38</v>
      </c>
      <c r="AX452" s="11" t="s">
        <v>83</v>
      </c>
      <c r="AY452" s="216" t="s">
        <v>154</v>
      </c>
    </row>
    <row r="453" spans="2:65" s="1" customFormat="1" ht="25.5" customHeight="1">
      <c r="B453" s="40"/>
      <c r="C453" s="191" t="s">
        <v>980</v>
      </c>
      <c r="D453" s="191" t="s">
        <v>156</v>
      </c>
      <c r="E453" s="192" t="s">
        <v>981</v>
      </c>
      <c r="F453" s="193" t="s">
        <v>982</v>
      </c>
      <c r="G453" s="194" t="s">
        <v>237</v>
      </c>
      <c r="H453" s="195">
        <v>32.96</v>
      </c>
      <c r="I453" s="196"/>
      <c r="J453" s="197">
        <f>ROUND(I453*H453,2)</f>
        <v>0</v>
      </c>
      <c r="K453" s="193" t="s">
        <v>160</v>
      </c>
      <c r="L453" s="60"/>
      <c r="M453" s="198" t="s">
        <v>21</v>
      </c>
      <c r="N453" s="199" t="s">
        <v>46</v>
      </c>
      <c r="O453" s="41"/>
      <c r="P453" s="200">
        <f>O453*H453</f>
        <v>0</v>
      </c>
      <c r="Q453" s="200">
        <v>0.00715</v>
      </c>
      <c r="R453" s="200">
        <f>Q453*H453</f>
        <v>0.235664</v>
      </c>
      <c r="S453" s="200">
        <v>0</v>
      </c>
      <c r="T453" s="201">
        <f>S453*H453</f>
        <v>0</v>
      </c>
      <c r="AR453" s="23" t="s">
        <v>242</v>
      </c>
      <c r="AT453" s="23" t="s">
        <v>156</v>
      </c>
      <c r="AU453" s="23" t="s">
        <v>85</v>
      </c>
      <c r="AY453" s="23" t="s">
        <v>154</v>
      </c>
      <c r="BE453" s="202">
        <f>IF(N453="základní",J453,0)</f>
        <v>0</v>
      </c>
      <c r="BF453" s="202">
        <f>IF(N453="snížená",J453,0)</f>
        <v>0</v>
      </c>
      <c r="BG453" s="202">
        <f>IF(N453="zákl. přenesená",J453,0)</f>
        <v>0</v>
      </c>
      <c r="BH453" s="202">
        <f>IF(N453="sníž. přenesená",J453,0)</f>
        <v>0</v>
      </c>
      <c r="BI453" s="202">
        <f>IF(N453="nulová",J453,0)</f>
        <v>0</v>
      </c>
      <c r="BJ453" s="23" t="s">
        <v>83</v>
      </c>
      <c r="BK453" s="202">
        <f>ROUND(I453*H453,2)</f>
        <v>0</v>
      </c>
      <c r="BL453" s="23" t="s">
        <v>242</v>
      </c>
      <c r="BM453" s="23" t="s">
        <v>983</v>
      </c>
    </row>
    <row r="454" spans="2:47" s="1" customFormat="1" ht="27">
      <c r="B454" s="40"/>
      <c r="C454" s="62"/>
      <c r="D454" s="203" t="s">
        <v>163</v>
      </c>
      <c r="E454" s="62"/>
      <c r="F454" s="204" t="s">
        <v>984</v>
      </c>
      <c r="G454" s="62"/>
      <c r="H454" s="62"/>
      <c r="I454" s="162"/>
      <c r="J454" s="62"/>
      <c r="K454" s="62"/>
      <c r="L454" s="60"/>
      <c r="M454" s="205"/>
      <c r="N454" s="41"/>
      <c r="O454" s="41"/>
      <c r="P454" s="41"/>
      <c r="Q454" s="41"/>
      <c r="R454" s="41"/>
      <c r="S454" s="41"/>
      <c r="T454" s="77"/>
      <c r="AT454" s="23" t="s">
        <v>163</v>
      </c>
      <c r="AU454" s="23" t="s">
        <v>85</v>
      </c>
    </row>
    <row r="455" spans="2:65" s="1" customFormat="1" ht="38.25" customHeight="1">
      <c r="B455" s="40"/>
      <c r="C455" s="191" t="s">
        <v>985</v>
      </c>
      <c r="D455" s="191" t="s">
        <v>156</v>
      </c>
      <c r="E455" s="192" t="s">
        <v>986</v>
      </c>
      <c r="F455" s="193" t="s">
        <v>987</v>
      </c>
      <c r="G455" s="194" t="s">
        <v>192</v>
      </c>
      <c r="H455" s="195">
        <v>1.126</v>
      </c>
      <c r="I455" s="196"/>
      <c r="J455" s="197">
        <f>ROUND(I455*H455,2)</f>
        <v>0</v>
      </c>
      <c r="K455" s="193" t="s">
        <v>160</v>
      </c>
      <c r="L455" s="60"/>
      <c r="M455" s="198" t="s">
        <v>21</v>
      </c>
      <c r="N455" s="199" t="s">
        <v>46</v>
      </c>
      <c r="O455" s="41"/>
      <c r="P455" s="200">
        <f>O455*H455</f>
        <v>0</v>
      </c>
      <c r="Q455" s="200">
        <v>0</v>
      </c>
      <c r="R455" s="200">
        <f>Q455*H455</f>
        <v>0</v>
      </c>
      <c r="S455" s="200">
        <v>0</v>
      </c>
      <c r="T455" s="201">
        <f>S455*H455</f>
        <v>0</v>
      </c>
      <c r="AR455" s="23" t="s">
        <v>242</v>
      </c>
      <c r="AT455" s="23" t="s">
        <v>156</v>
      </c>
      <c r="AU455" s="23" t="s">
        <v>85</v>
      </c>
      <c r="AY455" s="23" t="s">
        <v>154</v>
      </c>
      <c r="BE455" s="202">
        <f>IF(N455="základní",J455,0)</f>
        <v>0</v>
      </c>
      <c r="BF455" s="202">
        <f>IF(N455="snížená",J455,0)</f>
        <v>0</v>
      </c>
      <c r="BG455" s="202">
        <f>IF(N455="zákl. přenesená",J455,0)</f>
        <v>0</v>
      </c>
      <c r="BH455" s="202">
        <f>IF(N455="sníž. přenesená",J455,0)</f>
        <v>0</v>
      </c>
      <c r="BI455" s="202">
        <f>IF(N455="nulová",J455,0)</f>
        <v>0</v>
      </c>
      <c r="BJ455" s="23" t="s">
        <v>83</v>
      </c>
      <c r="BK455" s="202">
        <f>ROUND(I455*H455,2)</f>
        <v>0</v>
      </c>
      <c r="BL455" s="23" t="s">
        <v>242</v>
      </c>
      <c r="BM455" s="23" t="s">
        <v>988</v>
      </c>
    </row>
    <row r="456" spans="2:47" s="1" customFormat="1" ht="121.5">
      <c r="B456" s="40"/>
      <c r="C456" s="62"/>
      <c r="D456" s="203" t="s">
        <v>163</v>
      </c>
      <c r="E456" s="62"/>
      <c r="F456" s="204" t="s">
        <v>561</v>
      </c>
      <c r="G456" s="62"/>
      <c r="H456" s="62"/>
      <c r="I456" s="162"/>
      <c r="J456" s="62"/>
      <c r="K456" s="62"/>
      <c r="L456" s="60"/>
      <c r="M456" s="205"/>
      <c r="N456" s="41"/>
      <c r="O456" s="41"/>
      <c r="P456" s="41"/>
      <c r="Q456" s="41"/>
      <c r="R456" s="41"/>
      <c r="S456" s="41"/>
      <c r="T456" s="77"/>
      <c r="AT456" s="23" t="s">
        <v>163</v>
      </c>
      <c r="AU456" s="23" t="s">
        <v>85</v>
      </c>
    </row>
    <row r="457" spans="2:63" s="10" customFormat="1" ht="29.85" customHeight="1">
      <c r="B457" s="175"/>
      <c r="C457" s="176"/>
      <c r="D457" s="177" t="s">
        <v>74</v>
      </c>
      <c r="E457" s="189" t="s">
        <v>989</v>
      </c>
      <c r="F457" s="189" t="s">
        <v>990</v>
      </c>
      <c r="G457" s="176"/>
      <c r="H457" s="176"/>
      <c r="I457" s="179"/>
      <c r="J457" s="190">
        <f>BK457</f>
        <v>0</v>
      </c>
      <c r="K457" s="176"/>
      <c r="L457" s="181"/>
      <c r="M457" s="182"/>
      <c r="N457" s="183"/>
      <c r="O457" s="183"/>
      <c r="P457" s="184">
        <f>SUM(P458:P480)</f>
        <v>0</v>
      </c>
      <c r="Q457" s="183"/>
      <c r="R457" s="184">
        <f>SUM(R458:R480)</f>
        <v>1.9503384000000001</v>
      </c>
      <c r="S457" s="183"/>
      <c r="T457" s="185">
        <f>SUM(T458:T480)</f>
        <v>0</v>
      </c>
      <c r="AR457" s="186" t="s">
        <v>85</v>
      </c>
      <c r="AT457" s="187" t="s">
        <v>74</v>
      </c>
      <c r="AU457" s="187" t="s">
        <v>83</v>
      </c>
      <c r="AY457" s="186" t="s">
        <v>154</v>
      </c>
      <c r="BK457" s="188">
        <f>SUM(BK458:BK480)</f>
        <v>0</v>
      </c>
    </row>
    <row r="458" spans="2:65" s="1" customFormat="1" ht="25.5" customHeight="1">
      <c r="B458" s="40"/>
      <c r="C458" s="191" t="s">
        <v>991</v>
      </c>
      <c r="D458" s="191" t="s">
        <v>156</v>
      </c>
      <c r="E458" s="192" t="s">
        <v>992</v>
      </c>
      <c r="F458" s="193" t="s">
        <v>993</v>
      </c>
      <c r="G458" s="194" t="s">
        <v>237</v>
      </c>
      <c r="H458" s="195">
        <v>110.847</v>
      </c>
      <c r="I458" s="196"/>
      <c r="J458" s="197">
        <f>ROUND(I458*H458,2)</f>
        <v>0</v>
      </c>
      <c r="K458" s="193" t="s">
        <v>160</v>
      </c>
      <c r="L458" s="60"/>
      <c r="M458" s="198" t="s">
        <v>21</v>
      </c>
      <c r="N458" s="199" t="s">
        <v>46</v>
      </c>
      <c r="O458" s="41"/>
      <c r="P458" s="200">
        <f>O458*H458</f>
        <v>0</v>
      </c>
      <c r="Q458" s="200">
        <v>0.003</v>
      </c>
      <c r="R458" s="200">
        <f>Q458*H458</f>
        <v>0.332541</v>
      </c>
      <c r="S458" s="200">
        <v>0</v>
      </c>
      <c r="T458" s="201">
        <f>S458*H458</f>
        <v>0</v>
      </c>
      <c r="AR458" s="23" t="s">
        <v>242</v>
      </c>
      <c r="AT458" s="23" t="s">
        <v>156</v>
      </c>
      <c r="AU458" s="23" t="s">
        <v>85</v>
      </c>
      <c r="AY458" s="23" t="s">
        <v>154</v>
      </c>
      <c r="BE458" s="202">
        <f>IF(N458="základní",J458,0)</f>
        <v>0</v>
      </c>
      <c r="BF458" s="202">
        <f>IF(N458="snížená",J458,0)</f>
        <v>0</v>
      </c>
      <c r="BG458" s="202">
        <f>IF(N458="zákl. přenesená",J458,0)</f>
        <v>0</v>
      </c>
      <c r="BH458" s="202">
        <f>IF(N458="sníž. přenesená",J458,0)</f>
        <v>0</v>
      </c>
      <c r="BI458" s="202">
        <f>IF(N458="nulová",J458,0)</f>
        <v>0</v>
      </c>
      <c r="BJ458" s="23" t="s">
        <v>83</v>
      </c>
      <c r="BK458" s="202">
        <f>ROUND(I458*H458,2)</f>
        <v>0</v>
      </c>
      <c r="BL458" s="23" t="s">
        <v>242</v>
      </c>
      <c r="BM458" s="23" t="s">
        <v>994</v>
      </c>
    </row>
    <row r="459" spans="2:51" s="11" customFormat="1" ht="13.5">
      <c r="B459" s="206"/>
      <c r="C459" s="207"/>
      <c r="D459" s="203" t="s">
        <v>165</v>
      </c>
      <c r="E459" s="208" t="s">
        <v>21</v>
      </c>
      <c r="F459" s="209" t="s">
        <v>995</v>
      </c>
      <c r="G459" s="207"/>
      <c r="H459" s="210">
        <v>15.132</v>
      </c>
      <c r="I459" s="211"/>
      <c r="J459" s="207"/>
      <c r="K459" s="207"/>
      <c r="L459" s="212"/>
      <c r="M459" s="213"/>
      <c r="N459" s="214"/>
      <c r="O459" s="214"/>
      <c r="P459" s="214"/>
      <c r="Q459" s="214"/>
      <c r="R459" s="214"/>
      <c r="S459" s="214"/>
      <c r="T459" s="215"/>
      <c r="AT459" s="216" t="s">
        <v>165</v>
      </c>
      <c r="AU459" s="216" t="s">
        <v>85</v>
      </c>
      <c r="AV459" s="11" t="s">
        <v>85</v>
      </c>
      <c r="AW459" s="11" t="s">
        <v>38</v>
      </c>
      <c r="AX459" s="11" t="s">
        <v>75</v>
      </c>
      <c r="AY459" s="216" t="s">
        <v>154</v>
      </c>
    </row>
    <row r="460" spans="2:51" s="11" customFormat="1" ht="13.5">
      <c r="B460" s="206"/>
      <c r="C460" s="207"/>
      <c r="D460" s="203" t="s">
        <v>165</v>
      </c>
      <c r="E460" s="208" t="s">
        <v>21</v>
      </c>
      <c r="F460" s="209" t="s">
        <v>996</v>
      </c>
      <c r="G460" s="207"/>
      <c r="H460" s="210">
        <v>28.965</v>
      </c>
      <c r="I460" s="211"/>
      <c r="J460" s="207"/>
      <c r="K460" s="207"/>
      <c r="L460" s="212"/>
      <c r="M460" s="213"/>
      <c r="N460" s="214"/>
      <c r="O460" s="214"/>
      <c r="P460" s="214"/>
      <c r="Q460" s="214"/>
      <c r="R460" s="214"/>
      <c r="S460" s="214"/>
      <c r="T460" s="215"/>
      <c r="AT460" s="216" t="s">
        <v>165</v>
      </c>
      <c r="AU460" s="216" t="s">
        <v>85</v>
      </c>
      <c r="AV460" s="11" t="s">
        <v>85</v>
      </c>
      <c r="AW460" s="11" t="s">
        <v>38</v>
      </c>
      <c r="AX460" s="11" t="s">
        <v>75</v>
      </c>
      <c r="AY460" s="216" t="s">
        <v>154</v>
      </c>
    </row>
    <row r="461" spans="2:51" s="11" customFormat="1" ht="13.5">
      <c r="B461" s="206"/>
      <c r="C461" s="207"/>
      <c r="D461" s="203" t="s">
        <v>165</v>
      </c>
      <c r="E461" s="208" t="s">
        <v>21</v>
      </c>
      <c r="F461" s="209" t="s">
        <v>997</v>
      </c>
      <c r="G461" s="207"/>
      <c r="H461" s="210">
        <v>9.84</v>
      </c>
      <c r="I461" s="211"/>
      <c r="J461" s="207"/>
      <c r="K461" s="207"/>
      <c r="L461" s="212"/>
      <c r="M461" s="213"/>
      <c r="N461" s="214"/>
      <c r="O461" s="214"/>
      <c r="P461" s="214"/>
      <c r="Q461" s="214"/>
      <c r="R461" s="214"/>
      <c r="S461" s="214"/>
      <c r="T461" s="215"/>
      <c r="AT461" s="216" t="s">
        <v>165</v>
      </c>
      <c r="AU461" s="216" t="s">
        <v>85</v>
      </c>
      <c r="AV461" s="11" t="s">
        <v>85</v>
      </c>
      <c r="AW461" s="11" t="s">
        <v>38</v>
      </c>
      <c r="AX461" s="11" t="s">
        <v>75</v>
      </c>
      <c r="AY461" s="216" t="s">
        <v>154</v>
      </c>
    </row>
    <row r="462" spans="2:51" s="11" customFormat="1" ht="13.5">
      <c r="B462" s="206"/>
      <c r="C462" s="207"/>
      <c r="D462" s="203" t="s">
        <v>165</v>
      </c>
      <c r="E462" s="208" t="s">
        <v>21</v>
      </c>
      <c r="F462" s="209" t="s">
        <v>998</v>
      </c>
      <c r="G462" s="207"/>
      <c r="H462" s="210">
        <v>12.87</v>
      </c>
      <c r="I462" s="211"/>
      <c r="J462" s="207"/>
      <c r="K462" s="207"/>
      <c r="L462" s="212"/>
      <c r="M462" s="213"/>
      <c r="N462" s="214"/>
      <c r="O462" s="214"/>
      <c r="P462" s="214"/>
      <c r="Q462" s="214"/>
      <c r="R462" s="214"/>
      <c r="S462" s="214"/>
      <c r="T462" s="215"/>
      <c r="AT462" s="216" t="s">
        <v>165</v>
      </c>
      <c r="AU462" s="216" t="s">
        <v>85</v>
      </c>
      <c r="AV462" s="11" t="s">
        <v>85</v>
      </c>
      <c r="AW462" s="11" t="s">
        <v>38</v>
      </c>
      <c r="AX462" s="11" t="s">
        <v>75</v>
      </c>
      <c r="AY462" s="216" t="s">
        <v>154</v>
      </c>
    </row>
    <row r="463" spans="2:51" s="11" customFormat="1" ht="13.5">
      <c r="B463" s="206"/>
      <c r="C463" s="207"/>
      <c r="D463" s="203" t="s">
        <v>165</v>
      </c>
      <c r="E463" s="208" t="s">
        <v>21</v>
      </c>
      <c r="F463" s="209" t="s">
        <v>999</v>
      </c>
      <c r="G463" s="207"/>
      <c r="H463" s="210">
        <v>21.885</v>
      </c>
      <c r="I463" s="211"/>
      <c r="J463" s="207"/>
      <c r="K463" s="207"/>
      <c r="L463" s="212"/>
      <c r="M463" s="213"/>
      <c r="N463" s="214"/>
      <c r="O463" s="214"/>
      <c r="P463" s="214"/>
      <c r="Q463" s="214"/>
      <c r="R463" s="214"/>
      <c r="S463" s="214"/>
      <c r="T463" s="215"/>
      <c r="AT463" s="216" t="s">
        <v>165</v>
      </c>
      <c r="AU463" s="216" t="s">
        <v>85</v>
      </c>
      <c r="AV463" s="11" t="s">
        <v>85</v>
      </c>
      <c r="AW463" s="11" t="s">
        <v>38</v>
      </c>
      <c r="AX463" s="11" t="s">
        <v>75</v>
      </c>
      <c r="AY463" s="216" t="s">
        <v>154</v>
      </c>
    </row>
    <row r="464" spans="2:51" s="11" customFormat="1" ht="13.5">
      <c r="B464" s="206"/>
      <c r="C464" s="207"/>
      <c r="D464" s="203" t="s">
        <v>165</v>
      </c>
      <c r="E464" s="208" t="s">
        <v>21</v>
      </c>
      <c r="F464" s="209" t="s">
        <v>1000</v>
      </c>
      <c r="G464" s="207"/>
      <c r="H464" s="210">
        <v>12</v>
      </c>
      <c r="I464" s="211"/>
      <c r="J464" s="207"/>
      <c r="K464" s="207"/>
      <c r="L464" s="212"/>
      <c r="M464" s="213"/>
      <c r="N464" s="214"/>
      <c r="O464" s="214"/>
      <c r="P464" s="214"/>
      <c r="Q464" s="214"/>
      <c r="R464" s="214"/>
      <c r="S464" s="214"/>
      <c r="T464" s="215"/>
      <c r="AT464" s="216" t="s">
        <v>165</v>
      </c>
      <c r="AU464" s="216" t="s">
        <v>85</v>
      </c>
      <c r="AV464" s="11" t="s">
        <v>85</v>
      </c>
      <c r="AW464" s="11" t="s">
        <v>38</v>
      </c>
      <c r="AX464" s="11" t="s">
        <v>75</v>
      </c>
      <c r="AY464" s="216" t="s">
        <v>154</v>
      </c>
    </row>
    <row r="465" spans="2:51" s="11" customFormat="1" ht="13.5">
      <c r="B465" s="206"/>
      <c r="C465" s="207"/>
      <c r="D465" s="203" t="s">
        <v>165</v>
      </c>
      <c r="E465" s="208" t="s">
        <v>21</v>
      </c>
      <c r="F465" s="209" t="s">
        <v>1001</v>
      </c>
      <c r="G465" s="207"/>
      <c r="H465" s="210">
        <v>10.155</v>
      </c>
      <c r="I465" s="211"/>
      <c r="J465" s="207"/>
      <c r="K465" s="207"/>
      <c r="L465" s="212"/>
      <c r="M465" s="213"/>
      <c r="N465" s="214"/>
      <c r="O465" s="214"/>
      <c r="P465" s="214"/>
      <c r="Q465" s="214"/>
      <c r="R465" s="214"/>
      <c r="S465" s="214"/>
      <c r="T465" s="215"/>
      <c r="AT465" s="216" t="s">
        <v>165</v>
      </c>
      <c r="AU465" s="216" t="s">
        <v>85</v>
      </c>
      <c r="AV465" s="11" t="s">
        <v>85</v>
      </c>
      <c r="AW465" s="11" t="s">
        <v>38</v>
      </c>
      <c r="AX465" s="11" t="s">
        <v>75</v>
      </c>
      <c r="AY465" s="216" t="s">
        <v>154</v>
      </c>
    </row>
    <row r="466" spans="2:51" s="12" customFormat="1" ht="13.5">
      <c r="B466" s="227"/>
      <c r="C466" s="228"/>
      <c r="D466" s="203" t="s">
        <v>165</v>
      </c>
      <c r="E466" s="229" t="s">
        <v>21</v>
      </c>
      <c r="F466" s="230" t="s">
        <v>241</v>
      </c>
      <c r="G466" s="228"/>
      <c r="H466" s="231">
        <v>110.847</v>
      </c>
      <c r="I466" s="232"/>
      <c r="J466" s="228"/>
      <c r="K466" s="228"/>
      <c r="L466" s="233"/>
      <c r="M466" s="234"/>
      <c r="N466" s="235"/>
      <c r="O466" s="235"/>
      <c r="P466" s="235"/>
      <c r="Q466" s="235"/>
      <c r="R466" s="235"/>
      <c r="S466" s="235"/>
      <c r="T466" s="236"/>
      <c r="AT466" s="237" t="s">
        <v>165</v>
      </c>
      <c r="AU466" s="237" t="s">
        <v>85</v>
      </c>
      <c r="AV466" s="12" t="s">
        <v>161</v>
      </c>
      <c r="AW466" s="12" t="s">
        <v>38</v>
      </c>
      <c r="AX466" s="12" t="s">
        <v>83</v>
      </c>
      <c r="AY466" s="237" t="s">
        <v>154</v>
      </c>
    </row>
    <row r="467" spans="2:65" s="1" customFormat="1" ht="16.5" customHeight="1">
      <c r="B467" s="40"/>
      <c r="C467" s="217" t="s">
        <v>1002</v>
      </c>
      <c r="D467" s="217" t="s">
        <v>189</v>
      </c>
      <c r="E467" s="218" t="s">
        <v>1003</v>
      </c>
      <c r="F467" s="219" t="s">
        <v>1004</v>
      </c>
      <c r="G467" s="220" t="s">
        <v>237</v>
      </c>
      <c r="H467" s="221">
        <v>127.474</v>
      </c>
      <c r="I467" s="222"/>
      <c r="J467" s="223">
        <f>ROUND(I467*H467,2)</f>
        <v>0</v>
      </c>
      <c r="K467" s="219" t="s">
        <v>160</v>
      </c>
      <c r="L467" s="224"/>
      <c r="M467" s="225" t="s">
        <v>21</v>
      </c>
      <c r="N467" s="226" t="s">
        <v>46</v>
      </c>
      <c r="O467" s="41"/>
      <c r="P467" s="200">
        <f>O467*H467</f>
        <v>0</v>
      </c>
      <c r="Q467" s="200">
        <v>0.0126</v>
      </c>
      <c r="R467" s="200">
        <f>Q467*H467</f>
        <v>1.6061724000000002</v>
      </c>
      <c r="S467" s="200">
        <v>0</v>
      </c>
      <c r="T467" s="201">
        <f>S467*H467</f>
        <v>0</v>
      </c>
      <c r="AR467" s="23" t="s">
        <v>331</v>
      </c>
      <c r="AT467" s="23" t="s">
        <v>189</v>
      </c>
      <c r="AU467" s="23" t="s">
        <v>85</v>
      </c>
      <c r="AY467" s="23" t="s">
        <v>154</v>
      </c>
      <c r="BE467" s="202">
        <f>IF(N467="základní",J467,0)</f>
        <v>0</v>
      </c>
      <c r="BF467" s="202">
        <f>IF(N467="snížená",J467,0)</f>
        <v>0</v>
      </c>
      <c r="BG467" s="202">
        <f>IF(N467="zákl. přenesená",J467,0)</f>
        <v>0</v>
      </c>
      <c r="BH467" s="202">
        <f>IF(N467="sníž. přenesená",J467,0)</f>
        <v>0</v>
      </c>
      <c r="BI467" s="202">
        <f>IF(N467="nulová",J467,0)</f>
        <v>0</v>
      </c>
      <c r="BJ467" s="23" t="s">
        <v>83</v>
      </c>
      <c r="BK467" s="202">
        <f>ROUND(I467*H467,2)</f>
        <v>0</v>
      </c>
      <c r="BL467" s="23" t="s">
        <v>242</v>
      </c>
      <c r="BM467" s="23" t="s">
        <v>1005</v>
      </c>
    </row>
    <row r="468" spans="2:47" s="1" customFormat="1" ht="27">
      <c r="B468" s="40"/>
      <c r="C468" s="62"/>
      <c r="D468" s="203" t="s">
        <v>538</v>
      </c>
      <c r="E468" s="62"/>
      <c r="F468" s="204" t="s">
        <v>1006</v>
      </c>
      <c r="G468" s="62"/>
      <c r="H468" s="62"/>
      <c r="I468" s="162"/>
      <c r="J468" s="62"/>
      <c r="K468" s="62"/>
      <c r="L468" s="60"/>
      <c r="M468" s="205"/>
      <c r="N468" s="41"/>
      <c r="O468" s="41"/>
      <c r="P468" s="41"/>
      <c r="Q468" s="41"/>
      <c r="R468" s="41"/>
      <c r="S468" s="41"/>
      <c r="T468" s="77"/>
      <c r="AT468" s="23" t="s">
        <v>538</v>
      </c>
      <c r="AU468" s="23" t="s">
        <v>85</v>
      </c>
    </row>
    <row r="469" spans="2:51" s="11" customFormat="1" ht="13.5">
      <c r="B469" s="206"/>
      <c r="C469" s="207"/>
      <c r="D469" s="203" t="s">
        <v>165</v>
      </c>
      <c r="E469" s="207"/>
      <c r="F469" s="209" t="s">
        <v>1007</v>
      </c>
      <c r="G469" s="207"/>
      <c r="H469" s="210">
        <v>127.474</v>
      </c>
      <c r="I469" s="211"/>
      <c r="J469" s="207"/>
      <c r="K469" s="207"/>
      <c r="L469" s="212"/>
      <c r="M469" s="213"/>
      <c r="N469" s="214"/>
      <c r="O469" s="214"/>
      <c r="P469" s="214"/>
      <c r="Q469" s="214"/>
      <c r="R469" s="214"/>
      <c r="S469" s="214"/>
      <c r="T469" s="215"/>
      <c r="AT469" s="216" t="s">
        <v>165</v>
      </c>
      <c r="AU469" s="216" t="s">
        <v>85</v>
      </c>
      <c r="AV469" s="11" t="s">
        <v>85</v>
      </c>
      <c r="AW469" s="11" t="s">
        <v>6</v>
      </c>
      <c r="AX469" s="11" t="s">
        <v>83</v>
      </c>
      <c r="AY469" s="216" t="s">
        <v>154</v>
      </c>
    </row>
    <row r="470" spans="2:65" s="1" customFormat="1" ht="25.5" customHeight="1">
      <c r="B470" s="40"/>
      <c r="C470" s="191" t="s">
        <v>1008</v>
      </c>
      <c r="D470" s="191" t="s">
        <v>156</v>
      </c>
      <c r="E470" s="192" t="s">
        <v>1009</v>
      </c>
      <c r="F470" s="193" t="s">
        <v>1010</v>
      </c>
      <c r="G470" s="194" t="s">
        <v>245</v>
      </c>
      <c r="H470" s="195">
        <v>37.5</v>
      </c>
      <c r="I470" s="196"/>
      <c r="J470" s="197">
        <f>ROUND(I470*H470,2)</f>
        <v>0</v>
      </c>
      <c r="K470" s="193" t="s">
        <v>160</v>
      </c>
      <c r="L470" s="60"/>
      <c r="M470" s="198" t="s">
        <v>21</v>
      </c>
      <c r="N470" s="199" t="s">
        <v>46</v>
      </c>
      <c r="O470" s="41"/>
      <c r="P470" s="200">
        <f>O470*H470</f>
        <v>0</v>
      </c>
      <c r="Q470" s="200">
        <v>0.00031</v>
      </c>
      <c r="R470" s="200">
        <f>Q470*H470</f>
        <v>0.011625</v>
      </c>
      <c r="S470" s="200">
        <v>0</v>
      </c>
      <c r="T470" s="201">
        <f>S470*H470</f>
        <v>0</v>
      </c>
      <c r="AR470" s="23" t="s">
        <v>242</v>
      </c>
      <c r="AT470" s="23" t="s">
        <v>156</v>
      </c>
      <c r="AU470" s="23" t="s">
        <v>85</v>
      </c>
      <c r="AY470" s="23" t="s">
        <v>154</v>
      </c>
      <c r="BE470" s="202">
        <f>IF(N470="základní",J470,0)</f>
        <v>0</v>
      </c>
      <c r="BF470" s="202">
        <f>IF(N470="snížená",J470,0)</f>
        <v>0</v>
      </c>
      <c r="BG470" s="202">
        <f>IF(N470="zákl. přenesená",J470,0)</f>
        <v>0</v>
      </c>
      <c r="BH470" s="202">
        <f>IF(N470="sníž. přenesená",J470,0)</f>
        <v>0</v>
      </c>
      <c r="BI470" s="202">
        <f>IF(N470="nulová",J470,0)</f>
        <v>0</v>
      </c>
      <c r="BJ470" s="23" t="s">
        <v>83</v>
      </c>
      <c r="BK470" s="202">
        <f>ROUND(I470*H470,2)</f>
        <v>0</v>
      </c>
      <c r="BL470" s="23" t="s">
        <v>242</v>
      </c>
      <c r="BM470" s="23" t="s">
        <v>1011</v>
      </c>
    </row>
    <row r="471" spans="2:47" s="1" customFormat="1" ht="40.5">
      <c r="B471" s="40"/>
      <c r="C471" s="62"/>
      <c r="D471" s="203" t="s">
        <v>163</v>
      </c>
      <c r="E471" s="62"/>
      <c r="F471" s="204" t="s">
        <v>1012</v>
      </c>
      <c r="G471" s="62"/>
      <c r="H471" s="62"/>
      <c r="I471" s="162"/>
      <c r="J471" s="62"/>
      <c r="K471" s="62"/>
      <c r="L471" s="60"/>
      <c r="M471" s="205"/>
      <c r="N471" s="41"/>
      <c r="O471" s="41"/>
      <c r="P471" s="41"/>
      <c r="Q471" s="41"/>
      <c r="R471" s="41"/>
      <c r="S471" s="41"/>
      <c r="T471" s="77"/>
      <c r="AT471" s="23" t="s">
        <v>163</v>
      </c>
      <c r="AU471" s="23" t="s">
        <v>85</v>
      </c>
    </row>
    <row r="472" spans="2:51" s="11" customFormat="1" ht="13.5">
      <c r="B472" s="206"/>
      <c r="C472" s="207"/>
      <c r="D472" s="203" t="s">
        <v>165</v>
      </c>
      <c r="E472" s="208" t="s">
        <v>21</v>
      </c>
      <c r="F472" s="209" t="s">
        <v>1013</v>
      </c>
      <c r="G472" s="207"/>
      <c r="H472" s="210">
        <v>37.5</v>
      </c>
      <c r="I472" s="211"/>
      <c r="J472" s="207"/>
      <c r="K472" s="207"/>
      <c r="L472" s="212"/>
      <c r="M472" s="213"/>
      <c r="N472" s="214"/>
      <c r="O472" s="214"/>
      <c r="P472" s="214"/>
      <c r="Q472" s="214"/>
      <c r="R472" s="214"/>
      <c r="S472" s="214"/>
      <c r="T472" s="215"/>
      <c r="AT472" s="216" t="s">
        <v>165</v>
      </c>
      <c r="AU472" s="216" t="s">
        <v>85</v>
      </c>
      <c r="AV472" s="11" t="s">
        <v>85</v>
      </c>
      <c r="AW472" s="11" t="s">
        <v>38</v>
      </c>
      <c r="AX472" s="11" t="s">
        <v>83</v>
      </c>
      <c r="AY472" s="216" t="s">
        <v>154</v>
      </c>
    </row>
    <row r="473" spans="2:65" s="1" customFormat="1" ht="16.5" customHeight="1">
      <c r="B473" s="40"/>
      <c r="C473" s="191" t="s">
        <v>1014</v>
      </c>
      <c r="D473" s="191" t="s">
        <v>156</v>
      </c>
      <c r="E473" s="192" t="s">
        <v>1015</v>
      </c>
      <c r="F473" s="193" t="s">
        <v>1016</v>
      </c>
      <c r="G473" s="194" t="s">
        <v>366</v>
      </c>
      <c r="H473" s="195">
        <v>20</v>
      </c>
      <c r="I473" s="196"/>
      <c r="J473" s="197">
        <f>ROUND(I473*H473,2)</f>
        <v>0</v>
      </c>
      <c r="K473" s="193" t="s">
        <v>160</v>
      </c>
      <c r="L473" s="60"/>
      <c r="M473" s="198" t="s">
        <v>21</v>
      </c>
      <c r="N473" s="199" t="s">
        <v>46</v>
      </c>
      <c r="O473" s="41"/>
      <c r="P473" s="200">
        <f>O473*H473</f>
        <v>0</v>
      </c>
      <c r="Q473" s="200">
        <v>0</v>
      </c>
      <c r="R473" s="200">
        <f>Q473*H473</f>
        <v>0</v>
      </c>
      <c r="S473" s="200">
        <v>0</v>
      </c>
      <c r="T473" s="201">
        <f>S473*H473</f>
        <v>0</v>
      </c>
      <c r="AR473" s="23" t="s">
        <v>242</v>
      </c>
      <c r="AT473" s="23" t="s">
        <v>156</v>
      </c>
      <c r="AU473" s="23" t="s">
        <v>85</v>
      </c>
      <c r="AY473" s="23" t="s">
        <v>154</v>
      </c>
      <c r="BE473" s="202">
        <f>IF(N473="základní",J473,0)</f>
        <v>0</v>
      </c>
      <c r="BF473" s="202">
        <f>IF(N473="snížená",J473,0)</f>
        <v>0</v>
      </c>
      <c r="BG473" s="202">
        <f>IF(N473="zákl. přenesená",J473,0)</f>
        <v>0</v>
      </c>
      <c r="BH473" s="202">
        <f>IF(N473="sníž. přenesená",J473,0)</f>
        <v>0</v>
      </c>
      <c r="BI473" s="202">
        <f>IF(N473="nulová",J473,0)</f>
        <v>0</v>
      </c>
      <c r="BJ473" s="23" t="s">
        <v>83</v>
      </c>
      <c r="BK473" s="202">
        <f>ROUND(I473*H473,2)</f>
        <v>0</v>
      </c>
      <c r="BL473" s="23" t="s">
        <v>242</v>
      </c>
      <c r="BM473" s="23" t="s">
        <v>1017</v>
      </c>
    </row>
    <row r="474" spans="2:47" s="1" customFormat="1" ht="40.5">
      <c r="B474" s="40"/>
      <c r="C474" s="62"/>
      <c r="D474" s="203" t="s">
        <v>163</v>
      </c>
      <c r="E474" s="62"/>
      <c r="F474" s="204" t="s">
        <v>1012</v>
      </c>
      <c r="G474" s="62"/>
      <c r="H474" s="62"/>
      <c r="I474" s="162"/>
      <c r="J474" s="62"/>
      <c r="K474" s="62"/>
      <c r="L474" s="60"/>
      <c r="M474" s="205"/>
      <c r="N474" s="41"/>
      <c r="O474" s="41"/>
      <c r="P474" s="41"/>
      <c r="Q474" s="41"/>
      <c r="R474" s="41"/>
      <c r="S474" s="41"/>
      <c r="T474" s="77"/>
      <c r="AT474" s="23" t="s">
        <v>163</v>
      </c>
      <c r="AU474" s="23" t="s">
        <v>85</v>
      </c>
    </row>
    <row r="475" spans="2:65" s="1" customFormat="1" ht="16.5" customHeight="1">
      <c r="B475" s="40"/>
      <c r="C475" s="191" t="s">
        <v>1018</v>
      </c>
      <c r="D475" s="191" t="s">
        <v>156</v>
      </c>
      <c r="E475" s="192" t="s">
        <v>1019</v>
      </c>
      <c r="F475" s="193" t="s">
        <v>1020</v>
      </c>
      <c r="G475" s="194" t="s">
        <v>366</v>
      </c>
      <c r="H475" s="195">
        <v>10</v>
      </c>
      <c r="I475" s="196"/>
      <c r="J475" s="197">
        <f>ROUND(I475*H475,2)</f>
        <v>0</v>
      </c>
      <c r="K475" s="193" t="s">
        <v>160</v>
      </c>
      <c r="L475" s="60"/>
      <c r="M475" s="198" t="s">
        <v>21</v>
      </c>
      <c r="N475" s="199" t="s">
        <v>46</v>
      </c>
      <c r="O475" s="41"/>
      <c r="P475" s="200">
        <f>O475*H475</f>
        <v>0</v>
      </c>
      <c r="Q475" s="200">
        <v>0</v>
      </c>
      <c r="R475" s="200">
        <f>Q475*H475</f>
        <v>0</v>
      </c>
      <c r="S475" s="200">
        <v>0</v>
      </c>
      <c r="T475" s="201">
        <f>S475*H475</f>
        <v>0</v>
      </c>
      <c r="AR475" s="23" t="s">
        <v>242</v>
      </c>
      <c r="AT475" s="23" t="s">
        <v>156</v>
      </c>
      <c r="AU475" s="23" t="s">
        <v>85</v>
      </c>
      <c r="AY475" s="23" t="s">
        <v>154</v>
      </c>
      <c r="BE475" s="202">
        <f>IF(N475="základní",J475,0)</f>
        <v>0</v>
      </c>
      <c r="BF475" s="202">
        <f>IF(N475="snížená",J475,0)</f>
        <v>0</v>
      </c>
      <c r="BG475" s="202">
        <f>IF(N475="zákl. přenesená",J475,0)</f>
        <v>0</v>
      </c>
      <c r="BH475" s="202">
        <f>IF(N475="sníž. přenesená",J475,0)</f>
        <v>0</v>
      </c>
      <c r="BI475" s="202">
        <f>IF(N475="nulová",J475,0)</f>
        <v>0</v>
      </c>
      <c r="BJ475" s="23" t="s">
        <v>83</v>
      </c>
      <c r="BK475" s="202">
        <f>ROUND(I475*H475,2)</f>
        <v>0</v>
      </c>
      <c r="BL475" s="23" t="s">
        <v>242</v>
      </c>
      <c r="BM475" s="23" t="s">
        <v>1021</v>
      </c>
    </row>
    <row r="476" spans="2:47" s="1" customFormat="1" ht="40.5">
      <c r="B476" s="40"/>
      <c r="C476" s="62"/>
      <c r="D476" s="203" t="s">
        <v>163</v>
      </c>
      <c r="E476" s="62"/>
      <c r="F476" s="204" t="s">
        <v>1012</v>
      </c>
      <c r="G476" s="62"/>
      <c r="H476" s="62"/>
      <c r="I476" s="162"/>
      <c r="J476" s="62"/>
      <c r="K476" s="62"/>
      <c r="L476" s="60"/>
      <c r="M476" s="205"/>
      <c r="N476" s="41"/>
      <c r="O476" s="41"/>
      <c r="P476" s="41"/>
      <c r="Q476" s="41"/>
      <c r="R476" s="41"/>
      <c r="S476" s="41"/>
      <c r="T476" s="77"/>
      <c r="AT476" s="23" t="s">
        <v>163</v>
      </c>
      <c r="AU476" s="23" t="s">
        <v>85</v>
      </c>
    </row>
    <row r="477" spans="2:65" s="1" customFormat="1" ht="16.5" customHeight="1">
      <c r="B477" s="40"/>
      <c r="C477" s="191" t="s">
        <v>1022</v>
      </c>
      <c r="D477" s="191" t="s">
        <v>156</v>
      </c>
      <c r="E477" s="192" t="s">
        <v>1023</v>
      </c>
      <c r="F477" s="193" t="s">
        <v>1024</v>
      </c>
      <c r="G477" s="194" t="s">
        <v>366</v>
      </c>
      <c r="H477" s="195">
        <v>3</v>
      </c>
      <c r="I477" s="196"/>
      <c r="J477" s="197">
        <f>ROUND(I477*H477,2)</f>
        <v>0</v>
      </c>
      <c r="K477" s="193" t="s">
        <v>160</v>
      </c>
      <c r="L477" s="60"/>
      <c r="M477" s="198" t="s">
        <v>21</v>
      </c>
      <c r="N477" s="199" t="s">
        <v>46</v>
      </c>
      <c r="O477" s="41"/>
      <c r="P477" s="200">
        <f>O477*H477</f>
        <v>0</v>
      </c>
      <c r="Q477" s="200">
        <v>0</v>
      </c>
      <c r="R477" s="200">
        <f>Q477*H477</f>
        <v>0</v>
      </c>
      <c r="S477" s="200">
        <v>0</v>
      </c>
      <c r="T477" s="201">
        <f>S477*H477</f>
        <v>0</v>
      </c>
      <c r="AR477" s="23" t="s">
        <v>242</v>
      </c>
      <c r="AT477" s="23" t="s">
        <v>156</v>
      </c>
      <c r="AU477" s="23" t="s">
        <v>85</v>
      </c>
      <c r="AY477" s="23" t="s">
        <v>154</v>
      </c>
      <c r="BE477" s="202">
        <f>IF(N477="základní",J477,0)</f>
        <v>0</v>
      </c>
      <c r="BF477" s="202">
        <f>IF(N477="snížená",J477,0)</f>
        <v>0</v>
      </c>
      <c r="BG477" s="202">
        <f>IF(N477="zákl. přenesená",J477,0)</f>
        <v>0</v>
      </c>
      <c r="BH477" s="202">
        <f>IF(N477="sníž. přenesená",J477,0)</f>
        <v>0</v>
      </c>
      <c r="BI477" s="202">
        <f>IF(N477="nulová",J477,0)</f>
        <v>0</v>
      </c>
      <c r="BJ477" s="23" t="s">
        <v>83</v>
      </c>
      <c r="BK477" s="202">
        <f>ROUND(I477*H477,2)</f>
        <v>0</v>
      </c>
      <c r="BL477" s="23" t="s">
        <v>242</v>
      </c>
      <c r="BM477" s="23" t="s">
        <v>1025</v>
      </c>
    </row>
    <row r="478" spans="2:47" s="1" customFormat="1" ht="40.5">
      <c r="B478" s="40"/>
      <c r="C478" s="62"/>
      <c r="D478" s="203" t="s">
        <v>163</v>
      </c>
      <c r="E478" s="62"/>
      <c r="F478" s="204" t="s">
        <v>1012</v>
      </c>
      <c r="G478" s="62"/>
      <c r="H478" s="62"/>
      <c r="I478" s="162"/>
      <c r="J478" s="62"/>
      <c r="K478" s="62"/>
      <c r="L478" s="60"/>
      <c r="M478" s="205"/>
      <c r="N478" s="41"/>
      <c r="O478" s="41"/>
      <c r="P478" s="41"/>
      <c r="Q478" s="41"/>
      <c r="R478" s="41"/>
      <c r="S478" s="41"/>
      <c r="T478" s="77"/>
      <c r="AT478" s="23" t="s">
        <v>163</v>
      </c>
      <c r="AU478" s="23" t="s">
        <v>85</v>
      </c>
    </row>
    <row r="479" spans="2:65" s="1" customFormat="1" ht="38.25" customHeight="1">
      <c r="B479" s="40"/>
      <c r="C479" s="191" t="s">
        <v>1026</v>
      </c>
      <c r="D479" s="191" t="s">
        <v>156</v>
      </c>
      <c r="E479" s="192" t="s">
        <v>1027</v>
      </c>
      <c r="F479" s="193" t="s">
        <v>1028</v>
      </c>
      <c r="G479" s="194" t="s">
        <v>192</v>
      </c>
      <c r="H479" s="195">
        <v>1.95</v>
      </c>
      <c r="I479" s="196"/>
      <c r="J479" s="197">
        <f>ROUND(I479*H479,2)</f>
        <v>0</v>
      </c>
      <c r="K479" s="193" t="s">
        <v>160</v>
      </c>
      <c r="L479" s="60"/>
      <c r="M479" s="198" t="s">
        <v>21</v>
      </c>
      <c r="N479" s="199" t="s">
        <v>46</v>
      </c>
      <c r="O479" s="41"/>
      <c r="P479" s="200">
        <f>O479*H479</f>
        <v>0</v>
      </c>
      <c r="Q479" s="200">
        <v>0</v>
      </c>
      <c r="R479" s="200">
        <f>Q479*H479</f>
        <v>0</v>
      </c>
      <c r="S479" s="200">
        <v>0</v>
      </c>
      <c r="T479" s="201">
        <f>S479*H479</f>
        <v>0</v>
      </c>
      <c r="AR479" s="23" t="s">
        <v>242</v>
      </c>
      <c r="AT479" s="23" t="s">
        <v>156</v>
      </c>
      <c r="AU479" s="23" t="s">
        <v>85</v>
      </c>
      <c r="AY479" s="23" t="s">
        <v>154</v>
      </c>
      <c r="BE479" s="202">
        <f>IF(N479="základní",J479,0)</f>
        <v>0</v>
      </c>
      <c r="BF479" s="202">
        <f>IF(N479="snížená",J479,0)</f>
        <v>0</v>
      </c>
      <c r="BG479" s="202">
        <f>IF(N479="zákl. přenesená",J479,0)</f>
        <v>0</v>
      </c>
      <c r="BH479" s="202">
        <f>IF(N479="sníž. přenesená",J479,0)</f>
        <v>0</v>
      </c>
      <c r="BI479" s="202">
        <f>IF(N479="nulová",J479,0)</f>
        <v>0</v>
      </c>
      <c r="BJ479" s="23" t="s">
        <v>83</v>
      </c>
      <c r="BK479" s="202">
        <f>ROUND(I479*H479,2)</f>
        <v>0</v>
      </c>
      <c r="BL479" s="23" t="s">
        <v>242</v>
      </c>
      <c r="BM479" s="23" t="s">
        <v>1029</v>
      </c>
    </row>
    <row r="480" spans="2:47" s="1" customFormat="1" ht="121.5">
      <c r="B480" s="40"/>
      <c r="C480" s="62"/>
      <c r="D480" s="203" t="s">
        <v>163</v>
      </c>
      <c r="E480" s="62"/>
      <c r="F480" s="204" t="s">
        <v>561</v>
      </c>
      <c r="G480" s="62"/>
      <c r="H480" s="62"/>
      <c r="I480" s="162"/>
      <c r="J480" s="62"/>
      <c r="K480" s="62"/>
      <c r="L480" s="60"/>
      <c r="M480" s="205"/>
      <c r="N480" s="41"/>
      <c r="O480" s="41"/>
      <c r="P480" s="41"/>
      <c r="Q480" s="41"/>
      <c r="R480" s="41"/>
      <c r="S480" s="41"/>
      <c r="T480" s="77"/>
      <c r="AT480" s="23" t="s">
        <v>163</v>
      </c>
      <c r="AU480" s="23" t="s">
        <v>85</v>
      </c>
    </row>
    <row r="481" spans="2:63" s="10" customFormat="1" ht="29.85" customHeight="1">
      <c r="B481" s="175"/>
      <c r="C481" s="176"/>
      <c r="D481" s="177" t="s">
        <v>74</v>
      </c>
      <c r="E481" s="189" t="s">
        <v>1030</v>
      </c>
      <c r="F481" s="189" t="s">
        <v>1031</v>
      </c>
      <c r="G481" s="176"/>
      <c r="H481" s="176"/>
      <c r="I481" s="179"/>
      <c r="J481" s="190">
        <f>BK481</f>
        <v>0</v>
      </c>
      <c r="K481" s="176"/>
      <c r="L481" s="181"/>
      <c r="M481" s="182"/>
      <c r="N481" s="183"/>
      <c r="O481" s="183"/>
      <c r="P481" s="184">
        <f>SUM(P482:P486)</f>
        <v>0</v>
      </c>
      <c r="Q481" s="183"/>
      <c r="R481" s="184">
        <f>SUM(R482:R486)</f>
        <v>0.007875</v>
      </c>
      <c r="S481" s="183"/>
      <c r="T481" s="185">
        <f>SUM(T482:T486)</f>
        <v>0</v>
      </c>
      <c r="AR481" s="186" t="s">
        <v>85</v>
      </c>
      <c r="AT481" s="187" t="s">
        <v>74</v>
      </c>
      <c r="AU481" s="187" t="s">
        <v>83</v>
      </c>
      <c r="AY481" s="186" t="s">
        <v>154</v>
      </c>
      <c r="BK481" s="188">
        <f>SUM(BK482:BK486)</f>
        <v>0</v>
      </c>
    </row>
    <row r="482" spans="2:65" s="1" customFormat="1" ht="25.5" customHeight="1">
      <c r="B482" s="40"/>
      <c r="C482" s="191" t="s">
        <v>1032</v>
      </c>
      <c r="D482" s="191" t="s">
        <v>156</v>
      </c>
      <c r="E482" s="192" t="s">
        <v>1033</v>
      </c>
      <c r="F482" s="193" t="s">
        <v>1034</v>
      </c>
      <c r="G482" s="194" t="s">
        <v>237</v>
      </c>
      <c r="H482" s="195">
        <v>17.5</v>
      </c>
      <c r="I482" s="196"/>
      <c r="J482" s="197">
        <f>ROUND(I482*H482,2)</f>
        <v>0</v>
      </c>
      <c r="K482" s="193" t="s">
        <v>160</v>
      </c>
      <c r="L482" s="60"/>
      <c r="M482" s="198" t="s">
        <v>21</v>
      </c>
      <c r="N482" s="199" t="s">
        <v>46</v>
      </c>
      <c r="O482" s="41"/>
      <c r="P482" s="200">
        <f>O482*H482</f>
        <v>0</v>
      </c>
      <c r="Q482" s="200">
        <v>7E-05</v>
      </c>
      <c r="R482" s="200">
        <f>Q482*H482</f>
        <v>0.001225</v>
      </c>
      <c r="S482" s="200">
        <v>0</v>
      </c>
      <c r="T482" s="201">
        <f>S482*H482</f>
        <v>0</v>
      </c>
      <c r="AR482" s="23" t="s">
        <v>242</v>
      </c>
      <c r="AT482" s="23" t="s">
        <v>156</v>
      </c>
      <c r="AU482" s="23" t="s">
        <v>85</v>
      </c>
      <c r="AY482" s="23" t="s">
        <v>154</v>
      </c>
      <c r="BE482" s="202">
        <f>IF(N482="základní",J482,0)</f>
        <v>0</v>
      </c>
      <c r="BF482" s="202">
        <f>IF(N482="snížená",J482,0)</f>
        <v>0</v>
      </c>
      <c r="BG482" s="202">
        <f>IF(N482="zákl. přenesená",J482,0)</f>
        <v>0</v>
      </c>
      <c r="BH482" s="202">
        <f>IF(N482="sníž. přenesená",J482,0)</f>
        <v>0</v>
      </c>
      <c r="BI482" s="202">
        <f>IF(N482="nulová",J482,0)</f>
        <v>0</v>
      </c>
      <c r="BJ482" s="23" t="s">
        <v>83</v>
      </c>
      <c r="BK482" s="202">
        <f>ROUND(I482*H482,2)</f>
        <v>0</v>
      </c>
      <c r="BL482" s="23" t="s">
        <v>242</v>
      </c>
      <c r="BM482" s="23" t="s">
        <v>1035</v>
      </c>
    </row>
    <row r="483" spans="2:51" s="11" customFormat="1" ht="13.5">
      <c r="B483" s="206"/>
      <c r="C483" s="207"/>
      <c r="D483" s="203" t="s">
        <v>165</v>
      </c>
      <c r="E483" s="208" t="s">
        <v>21</v>
      </c>
      <c r="F483" s="209" t="s">
        <v>1036</v>
      </c>
      <c r="G483" s="207"/>
      <c r="H483" s="210">
        <v>17.5</v>
      </c>
      <c r="I483" s="211"/>
      <c r="J483" s="207"/>
      <c r="K483" s="207"/>
      <c r="L483" s="212"/>
      <c r="M483" s="213"/>
      <c r="N483" s="214"/>
      <c r="O483" s="214"/>
      <c r="P483" s="214"/>
      <c r="Q483" s="214"/>
      <c r="R483" s="214"/>
      <c r="S483" s="214"/>
      <c r="T483" s="215"/>
      <c r="AT483" s="216" t="s">
        <v>165</v>
      </c>
      <c r="AU483" s="216" t="s">
        <v>85</v>
      </c>
      <c r="AV483" s="11" t="s">
        <v>85</v>
      </c>
      <c r="AW483" s="11" t="s">
        <v>38</v>
      </c>
      <c r="AX483" s="11" t="s">
        <v>83</v>
      </c>
      <c r="AY483" s="216" t="s">
        <v>154</v>
      </c>
    </row>
    <row r="484" spans="2:65" s="1" customFormat="1" ht="16.5" customHeight="1">
      <c r="B484" s="40"/>
      <c r="C484" s="191" t="s">
        <v>1037</v>
      </c>
      <c r="D484" s="191" t="s">
        <v>156</v>
      </c>
      <c r="E484" s="192" t="s">
        <v>1038</v>
      </c>
      <c r="F484" s="193" t="s">
        <v>1039</v>
      </c>
      <c r="G484" s="194" t="s">
        <v>237</v>
      </c>
      <c r="H484" s="195">
        <v>17.5</v>
      </c>
      <c r="I484" s="196"/>
      <c r="J484" s="197">
        <f>ROUND(I484*H484,2)</f>
        <v>0</v>
      </c>
      <c r="K484" s="193" t="s">
        <v>160</v>
      </c>
      <c r="L484" s="60"/>
      <c r="M484" s="198" t="s">
        <v>21</v>
      </c>
      <c r="N484" s="199" t="s">
        <v>46</v>
      </c>
      <c r="O484" s="41"/>
      <c r="P484" s="200">
        <f>O484*H484</f>
        <v>0</v>
      </c>
      <c r="Q484" s="200">
        <v>0.00014</v>
      </c>
      <c r="R484" s="200">
        <f>Q484*H484</f>
        <v>0.00245</v>
      </c>
      <c r="S484" s="200">
        <v>0</v>
      </c>
      <c r="T484" s="201">
        <f>S484*H484</f>
        <v>0</v>
      </c>
      <c r="AR484" s="23" t="s">
        <v>242</v>
      </c>
      <c r="AT484" s="23" t="s">
        <v>156</v>
      </c>
      <c r="AU484" s="23" t="s">
        <v>85</v>
      </c>
      <c r="AY484" s="23" t="s">
        <v>154</v>
      </c>
      <c r="BE484" s="202">
        <f>IF(N484="základní",J484,0)</f>
        <v>0</v>
      </c>
      <c r="BF484" s="202">
        <f>IF(N484="snížená",J484,0)</f>
        <v>0</v>
      </c>
      <c r="BG484" s="202">
        <f>IF(N484="zákl. přenesená",J484,0)</f>
        <v>0</v>
      </c>
      <c r="BH484" s="202">
        <f>IF(N484="sníž. přenesená",J484,0)</f>
        <v>0</v>
      </c>
      <c r="BI484" s="202">
        <f>IF(N484="nulová",J484,0)</f>
        <v>0</v>
      </c>
      <c r="BJ484" s="23" t="s">
        <v>83</v>
      </c>
      <c r="BK484" s="202">
        <f>ROUND(I484*H484,2)</f>
        <v>0</v>
      </c>
      <c r="BL484" s="23" t="s">
        <v>242</v>
      </c>
      <c r="BM484" s="23" t="s">
        <v>1040</v>
      </c>
    </row>
    <row r="485" spans="2:65" s="1" customFormat="1" ht="16.5" customHeight="1">
      <c r="B485" s="40"/>
      <c r="C485" s="191" t="s">
        <v>1041</v>
      </c>
      <c r="D485" s="191" t="s">
        <v>156</v>
      </c>
      <c r="E485" s="192" t="s">
        <v>1042</v>
      </c>
      <c r="F485" s="193" t="s">
        <v>1043</v>
      </c>
      <c r="G485" s="194" t="s">
        <v>237</v>
      </c>
      <c r="H485" s="195">
        <v>17.5</v>
      </c>
      <c r="I485" s="196"/>
      <c r="J485" s="197">
        <f>ROUND(I485*H485,2)</f>
        <v>0</v>
      </c>
      <c r="K485" s="193" t="s">
        <v>160</v>
      </c>
      <c r="L485" s="60"/>
      <c r="M485" s="198" t="s">
        <v>21</v>
      </c>
      <c r="N485" s="199" t="s">
        <v>46</v>
      </c>
      <c r="O485" s="41"/>
      <c r="P485" s="200">
        <f>O485*H485</f>
        <v>0</v>
      </c>
      <c r="Q485" s="200">
        <v>0.00012</v>
      </c>
      <c r="R485" s="200">
        <f>Q485*H485</f>
        <v>0.0021</v>
      </c>
      <c r="S485" s="200">
        <v>0</v>
      </c>
      <c r="T485" s="201">
        <f>S485*H485</f>
        <v>0</v>
      </c>
      <c r="AR485" s="23" t="s">
        <v>242</v>
      </c>
      <c r="AT485" s="23" t="s">
        <v>156</v>
      </c>
      <c r="AU485" s="23" t="s">
        <v>85</v>
      </c>
      <c r="AY485" s="23" t="s">
        <v>154</v>
      </c>
      <c r="BE485" s="202">
        <f>IF(N485="základní",J485,0)</f>
        <v>0</v>
      </c>
      <c r="BF485" s="202">
        <f>IF(N485="snížená",J485,0)</f>
        <v>0</v>
      </c>
      <c r="BG485" s="202">
        <f>IF(N485="zákl. přenesená",J485,0)</f>
        <v>0</v>
      </c>
      <c r="BH485" s="202">
        <f>IF(N485="sníž. přenesená",J485,0)</f>
        <v>0</v>
      </c>
      <c r="BI485" s="202">
        <f>IF(N485="nulová",J485,0)</f>
        <v>0</v>
      </c>
      <c r="BJ485" s="23" t="s">
        <v>83</v>
      </c>
      <c r="BK485" s="202">
        <f>ROUND(I485*H485,2)</f>
        <v>0</v>
      </c>
      <c r="BL485" s="23" t="s">
        <v>242</v>
      </c>
      <c r="BM485" s="23" t="s">
        <v>1044</v>
      </c>
    </row>
    <row r="486" spans="2:65" s="1" customFormat="1" ht="25.5" customHeight="1">
      <c r="B486" s="40"/>
      <c r="C486" s="191" t="s">
        <v>1045</v>
      </c>
      <c r="D486" s="191" t="s">
        <v>156</v>
      </c>
      <c r="E486" s="192" t="s">
        <v>1046</v>
      </c>
      <c r="F486" s="193" t="s">
        <v>1047</v>
      </c>
      <c r="G486" s="194" t="s">
        <v>237</v>
      </c>
      <c r="H486" s="195">
        <v>17.5</v>
      </c>
      <c r="I486" s="196"/>
      <c r="J486" s="197">
        <f>ROUND(I486*H486,2)</f>
        <v>0</v>
      </c>
      <c r="K486" s="193" t="s">
        <v>160</v>
      </c>
      <c r="L486" s="60"/>
      <c r="M486" s="198" t="s">
        <v>21</v>
      </c>
      <c r="N486" s="199" t="s">
        <v>46</v>
      </c>
      <c r="O486" s="41"/>
      <c r="P486" s="200">
        <f>O486*H486</f>
        <v>0</v>
      </c>
      <c r="Q486" s="200">
        <v>0.00012</v>
      </c>
      <c r="R486" s="200">
        <f>Q486*H486</f>
        <v>0.0021</v>
      </c>
      <c r="S486" s="200">
        <v>0</v>
      </c>
      <c r="T486" s="201">
        <f>S486*H486</f>
        <v>0</v>
      </c>
      <c r="AR486" s="23" t="s">
        <v>242</v>
      </c>
      <c r="AT486" s="23" t="s">
        <v>156</v>
      </c>
      <c r="AU486" s="23" t="s">
        <v>85</v>
      </c>
      <c r="AY486" s="23" t="s">
        <v>154</v>
      </c>
      <c r="BE486" s="202">
        <f>IF(N486="základní",J486,0)</f>
        <v>0</v>
      </c>
      <c r="BF486" s="202">
        <f>IF(N486="snížená",J486,0)</f>
        <v>0</v>
      </c>
      <c r="BG486" s="202">
        <f>IF(N486="zákl. přenesená",J486,0)</f>
        <v>0</v>
      </c>
      <c r="BH486" s="202">
        <f>IF(N486="sníž. přenesená",J486,0)</f>
        <v>0</v>
      </c>
      <c r="BI486" s="202">
        <f>IF(N486="nulová",J486,0)</f>
        <v>0</v>
      </c>
      <c r="BJ486" s="23" t="s">
        <v>83</v>
      </c>
      <c r="BK486" s="202">
        <f>ROUND(I486*H486,2)</f>
        <v>0</v>
      </c>
      <c r="BL486" s="23" t="s">
        <v>242</v>
      </c>
      <c r="BM486" s="23" t="s">
        <v>1048</v>
      </c>
    </row>
    <row r="487" spans="2:63" s="10" customFormat="1" ht="29.85" customHeight="1">
      <c r="B487" s="175"/>
      <c r="C487" s="176"/>
      <c r="D487" s="177" t="s">
        <v>74</v>
      </c>
      <c r="E487" s="189" t="s">
        <v>1049</v>
      </c>
      <c r="F487" s="189" t="s">
        <v>1050</v>
      </c>
      <c r="G487" s="176"/>
      <c r="H487" s="176"/>
      <c r="I487" s="179"/>
      <c r="J487" s="190">
        <f>BK487</f>
        <v>0</v>
      </c>
      <c r="K487" s="176"/>
      <c r="L487" s="181"/>
      <c r="M487" s="182"/>
      <c r="N487" s="183"/>
      <c r="O487" s="183"/>
      <c r="P487" s="184">
        <f>SUM(P488:P506)</f>
        <v>0</v>
      </c>
      <c r="Q487" s="183"/>
      <c r="R487" s="184">
        <f>SUM(R488:R506)</f>
        <v>0.030736419999999997</v>
      </c>
      <c r="S487" s="183"/>
      <c r="T487" s="185">
        <f>SUM(T488:T506)</f>
        <v>0.01773255</v>
      </c>
      <c r="AR487" s="186" t="s">
        <v>85</v>
      </c>
      <c r="AT487" s="187" t="s">
        <v>74</v>
      </c>
      <c r="AU487" s="187" t="s">
        <v>83</v>
      </c>
      <c r="AY487" s="186" t="s">
        <v>154</v>
      </c>
      <c r="BK487" s="188">
        <f>SUM(BK488:BK506)</f>
        <v>0</v>
      </c>
    </row>
    <row r="488" spans="2:65" s="1" customFormat="1" ht="16.5" customHeight="1">
      <c r="B488" s="40"/>
      <c r="C488" s="191" t="s">
        <v>1051</v>
      </c>
      <c r="D488" s="191" t="s">
        <v>156</v>
      </c>
      <c r="E488" s="192" t="s">
        <v>1052</v>
      </c>
      <c r="F488" s="193" t="s">
        <v>1053</v>
      </c>
      <c r="G488" s="194" t="s">
        <v>237</v>
      </c>
      <c r="H488" s="195">
        <v>118.217</v>
      </c>
      <c r="I488" s="196"/>
      <c r="J488" s="197">
        <f>ROUND(I488*H488,2)</f>
        <v>0</v>
      </c>
      <c r="K488" s="193" t="s">
        <v>160</v>
      </c>
      <c r="L488" s="60"/>
      <c r="M488" s="198" t="s">
        <v>21</v>
      </c>
      <c r="N488" s="199" t="s">
        <v>46</v>
      </c>
      <c r="O488" s="41"/>
      <c r="P488" s="200">
        <f>O488*H488</f>
        <v>0</v>
      </c>
      <c r="Q488" s="200">
        <v>0</v>
      </c>
      <c r="R488" s="200">
        <f>Q488*H488</f>
        <v>0</v>
      </c>
      <c r="S488" s="200">
        <v>0.00015</v>
      </c>
      <c r="T488" s="201">
        <f>S488*H488</f>
        <v>0.01773255</v>
      </c>
      <c r="AR488" s="23" t="s">
        <v>242</v>
      </c>
      <c r="AT488" s="23" t="s">
        <v>156</v>
      </c>
      <c r="AU488" s="23" t="s">
        <v>85</v>
      </c>
      <c r="AY488" s="23" t="s">
        <v>154</v>
      </c>
      <c r="BE488" s="202">
        <f>IF(N488="základní",J488,0)</f>
        <v>0</v>
      </c>
      <c r="BF488" s="202">
        <f>IF(N488="snížená",J488,0)</f>
        <v>0</v>
      </c>
      <c r="BG488" s="202">
        <f>IF(N488="zákl. přenesená",J488,0)</f>
        <v>0</v>
      </c>
      <c r="BH488" s="202">
        <f>IF(N488="sníž. přenesená",J488,0)</f>
        <v>0</v>
      </c>
      <c r="BI488" s="202">
        <f>IF(N488="nulová",J488,0)</f>
        <v>0</v>
      </c>
      <c r="BJ488" s="23" t="s">
        <v>83</v>
      </c>
      <c r="BK488" s="202">
        <f>ROUND(I488*H488,2)</f>
        <v>0</v>
      </c>
      <c r="BL488" s="23" t="s">
        <v>242</v>
      </c>
      <c r="BM488" s="23" t="s">
        <v>1054</v>
      </c>
    </row>
    <row r="489" spans="2:51" s="11" customFormat="1" ht="13.5">
      <c r="B489" s="206"/>
      <c r="C489" s="207"/>
      <c r="D489" s="203" t="s">
        <v>165</v>
      </c>
      <c r="E489" s="208" t="s">
        <v>21</v>
      </c>
      <c r="F489" s="209" t="s">
        <v>1055</v>
      </c>
      <c r="G489" s="207"/>
      <c r="H489" s="210">
        <v>19.883</v>
      </c>
      <c r="I489" s="211"/>
      <c r="J489" s="207"/>
      <c r="K489" s="207"/>
      <c r="L489" s="212"/>
      <c r="M489" s="213"/>
      <c r="N489" s="214"/>
      <c r="O489" s="214"/>
      <c r="P489" s="214"/>
      <c r="Q489" s="214"/>
      <c r="R489" s="214"/>
      <c r="S489" s="214"/>
      <c r="T489" s="215"/>
      <c r="AT489" s="216" t="s">
        <v>165</v>
      </c>
      <c r="AU489" s="216" t="s">
        <v>85</v>
      </c>
      <c r="AV489" s="11" t="s">
        <v>85</v>
      </c>
      <c r="AW489" s="11" t="s">
        <v>38</v>
      </c>
      <c r="AX489" s="11" t="s">
        <v>75</v>
      </c>
      <c r="AY489" s="216" t="s">
        <v>154</v>
      </c>
    </row>
    <row r="490" spans="2:51" s="11" customFormat="1" ht="13.5">
      <c r="B490" s="206"/>
      <c r="C490" s="207"/>
      <c r="D490" s="203" t="s">
        <v>165</v>
      </c>
      <c r="E490" s="208" t="s">
        <v>21</v>
      </c>
      <c r="F490" s="209" t="s">
        <v>1056</v>
      </c>
      <c r="G490" s="207"/>
      <c r="H490" s="210">
        <v>24.094</v>
      </c>
      <c r="I490" s="211"/>
      <c r="J490" s="207"/>
      <c r="K490" s="207"/>
      <c r="L490" s="212"/>
      <c r="M490" s="213"/>
      <c r="N490" s="214"/>
      <c r="O490" s="214"/>
      <c r="P490" s="214"/>
      <c r="Q490" s="214"/>
      <c r="R490" s="214"/>
      <c r="S490" s="214"/>
      <c r="T490" s="215"/>
      <c r="AT490" s="216" t="s">
        <v>165</v>
      </c>
      <c r="AU490" s="216" t="s">
        <v>85</v>
      </c>
      <c r="AV490" s="11" t="s">
        <v>85</v>
      </c>
      <c r="AW490" s="11" t="s">
        <v>38</v>
      </c>
      <c r="AX490" s="11" t="s">
        <v>75</v>
      </c>
      <c r="AY490" s="216" t="s">
        <v>154</v>
      </c>
    </row>
    <row r="491" spans="2:51" s="11" customFormat="1" ht="13.5">
      <c r="B491" s="206"/>
      <c r="C491" s="207"/>
      <c r="D491" s="203" t="s">
        <v>165</v>
      </c>
      <c r="E491" s="208" t="s">
        <v>21</v>
      </c>
      <c r="F491" s="209" t="s">
        <v>1057</v>
      </c>
      <c r="G491" s="207"/>
      <c r="H491" s="210">
        <v>11.394</v>
      </c>
      <c r="I491" s="211"/>
      <c r="J491" s="207"/>
      <c r="K491" s="207"/>
      <c r="L491" s="212"/>
      <c r="M491" s="213"/>
      <c r="N491" s="214"/>
      <c r="O491" s="214"/>
      <c r="P491" s="214"/>
      <c r="Q491" s="214"/>
      <c r="R491" s="214"/>
      <c r="S491" s="214"/>
      <c r="T491" s="215"/>
      <c r="AT491" s="216" t="s">
        <v>165</v>
      </c>
      <c r="AU491" s="216" t="s">
        <v>85</v>
      </c>
      <c r="AV491" s="11" t="s">
        <v>85</v>
      </c>
      <c r="AW491" s="11" t="s">
        <v>38</v>
      </c>
      <c r="AX491" s="11" t="s">
        <v>75</v>
      </c>
      <c r="AY491" s="216" t="s">
        <v>154</v>
      </c>
    </row>
    <row r="492" spans="2:51" s="11" customFormat="1" ht="13.5">
      <c r="B492" s="206"/>
      <c r="C492" s="207"/>
      <c r="D492" s="203" t="s">
        <v>165</v>
      </c>
      <c r="E492" s="208" t="s">
        <v>21</v>
      </c>
      <c r="F492" s="209" t="s">
        <v>1058</v>
      </c>
      <c r="G492" s="207"/>
      <c r="H492" s="210">
        <v>16.522</v>
      </c>
      <c r="I492" s="211"/>
      <c r="J492" s="207"/>
      <c r="K492" s="207"/>
      <c r="L492" s="212"/>
      <c r="M492" s="213"/>
      <c r="N492" s="214"/>
      <c r="O492" s="214"/>
      <c r="P492" s="214"/>
      <c r="Q492" s="214"/>
      <c r="R492" s="214"/>
      <c r="S492" s="214"/>
      <c r="T492" s="215"/>
      <c r="AT492" s="216" t="s">
        <v>165</v>
      </c>
      <c r="AU492" s="216" t="s">
        <v>85</v>
      </c>
      <c r="AV492" s="11" t="s">
        <v>85</v>
      </c>
      <c r="AW492" s="11" t="s">
        <v>38</v>
      </c>
      <c r="AX492" s="11" t="s">
        <v>75</v>
      </c>
      <c r="AY492" s="216" t="s">
        <v>154</v>
      </c>
    </row>
    <row r="493" spans="2:51" s="11" customFormat="1" ht="13.5">
      <c r="B493" s="206"/>
      <c r="C493" s="207"/>
      <c r="D493" s="203" t="s">
        <v>165</v>
      </c>
      <c r="E493" s="208" t="s">
        <v>21</v>
      </c>
      <c r="F493" s="209" t="s">
        <v>1059</v>
      </c>
      <c r="G493" s="207"/>
      <c r="H493" s="210">
        <v>19.356</v>
      </c>
      <c r="I493" s="211"/>
      <c r="J493" s="207"/>
      <c r="K493" s="207"/>
      <c r="L493" s="212"/>
      <c r="M493" s="213"/>
      <c r="N493" s="214"/>
      <c r="O493" s="214"/>
      <c r="P493" s="214"/>
      <c r="Q493" s="214"/>
      <c r="R493" s="214"/>
      <c r="S493" s="214"/>
      <c r="T493" s="215"/>
      <c r="AT493" s="216" t="s">
        <v>165</v>
      </c>
      <c r="AU493" s="216" t="s">
        <v>85</v>
      </c>
      <c r="AV493" s="11" t="s">
        <v>85</v>
      </c>
      <c r="AW493" s="11" t="s">
        <v>38</v>
      </c>
      <c r="AX493" s="11" t="s">
        <v>75</v>
      </c>
      <c r="AY493" s="216" t="s">
        <v>154</v>
      </c>
    </row>
    <row r="494" spans="2:51" s="11" customFormat="1" ht="13.5">
      <c r="B494" s="206"/>
      <c r="C494" s="207"/>
      <c r="D494" s="203" t="s">
        <v>165</v>
      </c>
      <c r="E494" s="208" t="s">
        <v>21</v>
      </c>
      <c r="F494" s="209" t="s">
        <v>1060</v>
      </c>
      <c r="G494" s="207"/>
      <c r="H494" s="210">
        <v>15.08</v>
      </c>
      <c r="I494" s="211"/>
      <c r="J494" s="207"/>
      <c r="K494" s="207"/>
      <c r="L494" s="212"/>
      <c r="M494" s="213"/>
      <c r="N494" s="214"/>
      <c r="O494" s="214"/>
      <c r="P494" s="214"/>
      <c r="Q494" s="214"/>
      <c r="R494" s="214"/>
      <c r="S494" s="214"/>
      <c r="T494" s="215"/>
      <c r="AT494" s="216" t="s">
        <v>165</v>
      </c>
      <c r="AU494" s="216" t="s">
        <v>85</v>
      </c>
      <c r="AV494" s="11" t="s">
        <v>85</v>
      </c>
      <c r="AW494" s="11" t="s">
        <v>38</v>
      </c>
      <c r="AX494" s="11" t="s">
        <v>75</v>
      </c>
      <c r="AY494" s="216" t="s">
        <v>154</v>
      </c>
    </row>
    <row r="495" spans="2:51" s="11" customFormat="1" ht="13.5">
      <c r="B495" s="206"/>
      <c r="C495" s="207"/>
      <c r="D495" s="203" t="s">
        <v>165</v>
      </c>
      <c r="E495" s="208" t="s">
        <v>21</v>
      </c>
      <c r="F495" s="209" t="s">
        <v>1061</v>
      </c>
      <c r="G495" s="207"/>
      <c r="H495" s="210">
        <v>11.888</v>
      </c>
      <c r="I495" s="211"/>
      <c r="J495" s="207"/>
      <c r="K495" s="207"/>
      <c r="L495" s="212"/>
      <c r="M495" s="213"/>
      <c r="N495" s="214"/>
      <c r="O495" s="214"/>
      <c r="P495" s="214"/>
      <c r="Q495" s="214"/>
      <c r="R495" s="214"/>
      <c r="S495" s="214"/>
      <c r="T495" s="215"/>
      <c r="AT495" s="216" t="s">
        <v>165</v>
      </c>
      <c r="AU495" s="216" t="s">
        <v>85</v>
      </c>
      <c r="AV495" s="11" t="s">
        <v>85</v>
      </c>
      <c r="AW495" s="11" t="s">
        <v>38</v>
      </c>
      <c r="AX495" s="11" t="s">
        <v>75</v>
      </c>
      <c r="AY495" s="216" t="s">
        <v>154</v>
      </c>
    </row>
    <row r="496" spans="2:51" s="12" customFormat="1" ht="13.5">
      <c r="B496" s="227"/>
      <c r="C496" s="228"/>
      <c r="D496" s="203" t="s">
        <v>165</v>
      </c>
      <c r="E496" s="229" t="s">
        <v>21</v>
      </c>
      <c r="F496" s="230" t="s">
        <v>241</v>
      </c>
      <c r="G496" s="228"/>
      <c r="H496" s="231">
        <v>118.217</v>
      </c>
      <c r="I496" s="232"/>
      <c r="J496" s="228"/>
      <c r="K496" s="228"/>
      <c r="L496" s="233"/>
      <c r="M496" s="234"/>
      <c r="N496" s="235"/>
      <c r="O496" s="235"/>
      <c r="P496" s="235"/>
      <c r="Q496" s="235"/>
      <c r="R496" s="235"/>
      <c r="S496" s="235"/>
      <c r="T496" s="236"/>
      <c r="AT496" s="237" t="s">
        <v>165</v>
      </c>
      <c r="AU496" s="237" t="s">
        <v>85</v>
      </c>
      <c r="AV496" s="12" t="s">
        <v>161</v>
      </c>
      <c r="AW496" s="12" t="s">
        <v>38</v>
      </c>
      <c r="AX496" s="12" t="s">
        <v>83</v>
      </c>
      <c r="AY496" s="237" t="s">
        <v>154</v>
      </c>
    </row>
    <row r="497" spans="2:65" s="1" customFormat="1" ht="16.5" customHeight="1">
      <c r="B497" s="40"/>
      <c r="C497" s="191" t="s">
        <v>1062</v>
      </c>
      <c r="D497" s="191" t="s">
        <v>156</v>
      </c>
      <c r="E497" s="192" t="s">
        <v>1063</v>
      </c>
      <c r="F497" s="193" t="s">
        <v>1064</v>
      </c>
      <c r="G497" s="194" t="s">
        <v>237</v>
      </c>
      <c r="H497" s="195">
        <v>118.217</v>
      </c>
      <c r="I497" s="196"/>
      <c r="J497" s="197">
        <f>ROUND(I497*H497,2)</f>
        <v>0</v>
      </c>
      <c r="K497" s="193" t="s">
        <v>160</v>
      </c>
      <c r="L497" s="60"/>
      <c r="M497" s="198" t="s">
        <v>21</v>
      </c>
      <c r="N497" s="199" t="s">
        <v>46</v>
      </c>
      <c r="O497" s="41"/>
      <c r="P497" s="200">
        <f>O497*H497</f>
        <v>0</v>
      </c>
      <c r="Q497" s="200">
        <v>0</v>
      </c>
      <c r="R497" s="200">
        <f>Q497*H497</f>
        <v>0</v>
      </c>
      <c r="S497" s="200">
        <v>0</v>
      </c>
      <c r="T497" s="201">
        <f>S497*H497</f>
        <v>0</v>
      </c>
      <c r="AR497" s="23" t="s">
        <v>242</v>
      </c>
      <c r="AT497" s="23" t="s">
        <v>156</v>
      </c>
      <c r="AU497" s="23" t="s">
        <v>85</v>
      </c>
      <c r="AY497" s="23" t="s">
        <v>154</v>
      </c>
      <c r="BE497" s="202">
        <f>IF(N497="základní",J497,0)</f>
        <v>0</v>
      </c>
      <c r="BF497" s="202">
        <f>IF(N497="snížená",J497,0)</f>
        <v>0</v>
      </c>
      <c r="BG497" s="202">
        <f>IF(N497="zákl. přenesená",J497,0)</f>
        <v>0</v>
      </c>
      <c r="BH497" s="202">
        <f>IF(N497="sníž. přenesená",J497,0)</f>
        <v>0</v>
      </c>
      <c r="BI497" s="202">
        <f>IF(N497="nulová",J497,0)</f>
        <v>0</v>
      </c>
      <c r="BJ497" s="23" t="s">
        <v>83</v>
      </c>
      <c r="BK497" s="202">
        <f>ROUND(I497*H497,2)</f>
        <v>0</v>
      </c>
      <c r="BL497" s="23" t="s">
        <v>242</v>
      </c>
      <c r="BM497" s="23" t="s">
        <v>1065</v>
      </c>
    </row>
    <row r="498" spans="2:65" s="1" customFormat="1" ht="25.5" customHeight="1">
      <c r="B498" s="40"/>
      <c r="C498" s="191" t="s">
        <v>1066</v>
      </c>
      <c r="D498" s="191" t="s">
        <v>156</v>
      </c>
      <c r="E498" s="192" t="s">
        <v>1067</v>
      </c>
      <c r="F498" s="193" t="s">
        <v>1068</v>
      </c>
      <c r="G498" s="194" t="s">
        <v>245</v>
      </c>
      <c r="H498" s="195">
        <v>30</v>
      </c>
      <c r="I498" s="196"/>
      <c r="J498" s="197">
        <f>ROUND(I498*H498,2)</f>
        <v>0</v>
      </c>
      <c r="K498" s="193" t="s">
        <v>160</v>
      </c>
      <c r="L498" s="60"/>
      <c r="M498" s="198" t="s">
        <v>21</v>
      </c>
      <c r="N498" s="199" t="s">
        <v>46</v>
      </c>
      <c r="O498" s="41"/>
      <c r="P498" s="200">
        <f>O498*H498</f>
        <v>0</v>
      </c>
      <c r="Q498" s="200">
        <v>0</v>
      </c>
      <c r="R498" s="200">
        <f>Q498*H498</f>
        <v>0</v>
      </c>
      <c r="S498" s="200">
        <v>0</v>
      </c>
      <c r="T498" s="201">
        <f>S498*H498</f>
        <v>0</v>
      </c>
      <c r="AR498" s="23" t="s">
        <v>242</v>
      </c>
      <c r="AT498" s="23" t="s">
        <v>156</v>
      </c>
      <c r="AU498" s="23" t="s">
        <v>85</v>
      </c>
      <c r="AY498" s="23" t="s">
        <v>154</v>
      </c>
      <c r="BE498" s="202">
        <f>IF(N498="základní",J498,0)</f>
        <v>0</v>
      </c>
      <c r="BF498" s="202">
        <f>IF(N498="snížená",J498,0)</f>
        <v>0</v>
      </c>
      <c r="BG498" s="202">
        <f>IF(N498="zákl. přenesená",J498,0)</f>
        <v>0</v>
      </c>
      <c r="BH498" s="202">
        <f>IF(N498="sníž. přenesená",J498,0)</f>
        <v>0</v>
      </c>
      <c r="BI498" s="202">
        <f>IF(N498="nulová",J498,0)</f>
        <v>0</v>
      </c>
      <c r="BJ498" s="23" t="s">
        <v>83</v>
      </c>
      <c r="BK498" s="202">
        <f>ROUND(I498*H498,2)</f>
        <v>0</v>
      </c>
      <c r="BL498" s="23" t="s">
        <v>242</v>
      </c>
      <c r="BM498" s="23" t="s">
        <v>1069</v>
      </c>
    </row>
    <row r="499" spans="2:47" s="1" customFormat="1" ht="40.5">
      <c r="B499" s="40"/>
      <c r="C499" s="62"/>
      <c r="D499" s="203" t="s">
        <v>163</v>
      </c>
      <c r="E499" s="62"/>
      <c r="F499" s="204" t="s">
        <v>1070</v>
      </c>
      <c r="G499" s="62"/>
      <c r="H499" s="62"/>
      <c r="I499" s="162"/>
      <c r="J499" s="62"/>
      <c r="K499" s="62"/>
      <c r="L499" s="60"/>
      <c r="M499" s="205"/>
      <c r="N499" s="41"/>
      <c r="O499" s="41"/>
      <c r="P499" s="41"/>
      <c r="Q499" s="41"/>
      <c r="R499" s="41"/>
      <c r="S499" s="41"/>
      <c r="T499" s="77"/>
      <c r="AT499" s="23" t="s">
        <v>163</v>
      </c>
      <c r="AU499" s="23" t="s">
        <v>85</v>
      </c>
    </row>
    <row r="500" spans="2:65" s="1" customFormat="1" ht="16.5" customHeight="1">
      <c r="B500" s="40"/>
      <c r="C500" s="217" t="s">
        <v>1071</v>
      </c>
      <c r="D500" s="217" t="s">
        <v>189</v>
      </c>
      <c r="E500" s="218" t="s">
        <v>1072</v>
      </c>
      <c r="F500" s="219" t="s">
        <v>1073</v>
      </c>
      <c r="G500" s="220" t="s">
        <v>245</v>
      </c>
      <c r="H500" s="221">
        <v>31.5</v>
      </c>
      <c r="I500" s="222"/>
      <c r="J500" s="223">
        <f>ROUND(I500*H500,2)</f>
        <v>0</v>
      </c>
      <c r="K500" s="219" t="s">
        <v>160</v>
      </c>
      <c r="L500" s="224"/>
      <c r="M500" s="225" t="s">
        <v>21</v>
      </c>
      <c r="N500" s="226" t="s">
        <v>46</v>
      </c>
      <c r="O500" s="41"/>
      <c r="P500" s="200">
        <f>O500*H500</f>
        <v>0</v>
      </c>
      <c r="Q500" s="200">
        <v>0</v>
      </c>
      <c r="R500" s="200">
        <f>Q500*H500</f>
        <v>0</v>
      </c>
      <c r="S500" s="200">
        <v>0</v>
      </c>
      <c r="T500" s="201">
        <f>S500*H500</f>
        <v>0</v>
      </c>
      <c r="AR500" s="23" t="s">
        <v>331</v>
      </c>
      <c r="AT500" s="23" t="s">
        <v>189</v>
      </c>
      <c r="AU500" s="23" t="s">
        <v>85</v>
      </c>
      <c r="AY500" s="23" t="s">
        <v>154</v>
      </c>
      <c r="BE500" s="202">
        <f>IF(N500="základní",J500,0)</f>
        <v>0</v>
      </c>
      <c r="BF500" s="202">
        <f>IF(N500="snížená",J500,0)</f>
        <v>0</v>
      </c>
      <c r="BG500" s="202">
        <f>IF(N500="zákl. přenesená",J500,0)</f>
        <v>0</v>
      </c>
      <c r="BH500" s="202">
        <f>IF(N500="sníž. přenesená",J500,0)</f>
        <v>0</v>
      </c>
      <c r="BI500" s="202">
        <f>IF(N500="nulová",J500,0)</f>
        <v>0</v>
      </c>
      <c r="BJ500" s="23" t="s">
        <v>83</v>
      </c>
      <c r="BK500" s="202">
        <f>ROUND(I500*H500,2)</f>
        <v>0</v>
      </c>
      <c r="BL500" s="23" t="s">
        <v>242</v>
      </c>
      <c r="BM500" s="23" t="s">
        <v>1074</v>
      </c>
    </row>
    <row r="501" spans="2:51" s="11" customFormat="1" ht="13.5">
      <c r="B501" s="206"/>
      <c r="C501" s="207"/>
      <c r="D501" s="203" t="s">
        <v>165</v>
      </c>
      <c r="E501" s="207"/>
      <c r="F501" s="209" t="s">
        <v>1075</v>
      </c>
      <c r="G501" s="207"/>
      <c r="H501" s="210">
        <v>31.5</v>
      </c>
      <c r="I501" s="211"/>
      <c r="J501" s="207"/>
      <c r="K501" s="207"/>
      <c r="L501" s="212"/>
      <c r="M501" s="213"/>
      <c r="N501" s="214"/>
      <c r="O501" s="214"/>
      <c r="P501" s="214"/>
      <c r="Q501" s="214"/>
      <c r="R501" s="214"/>
      <c r="S501" s="214"/>
      <c r="T501" s="215"/>
      <c r="AT501" s="216" t="s">
        <v>165</v>
      </c>
      <c r="AU501" s="216" t="s">
        <v>85</v>
      </c>
      <c r="AV501" s="11" t="s">
        <v>85</v>
      </c>
      <c r="AW501" s="11" t="s">
        <v>6</v>
      </c>
      <c r="AX501" s="11" t="s">
        <v>83</v>
      </c>
      <c r="AY501" s="216" t="s">
        <v>154</v>
      </c>
    </row>
    <row r="502" spans="2:65" s="1" customFormat="1" ht="25.5" customHeight="1">
      <c r="B502" s="40"/>
      <c r="C502" s="191" t="s">
        <v>1076</v>
      </c>
      <c r="D502" s="191" t="s">
        <v>156</v>
      </c>
      <c r="E502" s="192" t="s">
        <v>1077</v>
      </c>
      <c r="F502" s="193" t="s">
        <v>1078</v>
      </c>
      <c r="G502" s="194" t="s">
        <v>237</v>
      </c>
      <c r="H502" s="195">
        <v>20</v>
      </c>
      <c r="I502" s="196"/>
      <c r="J502" s="197">
        <f>ROUND(I502*H502,2)</f>
        <v>0</v>
      </c>
      <c r="K502" s="193" t="s">
        <v>160</v>
      </c>
      <c r="L502" s="60"/>
      <c r="M502" s="198" t="s">
        <v>21</v>
      </c>
      <c r="N502" s="199" t="s">
        <v>46</v>
      </c>
      <c r="O502" s="41"/>
      <c r="P502" s="200">
        <f>O502*H502</f>
        <v>0</v>
      </c>
      <c r="Q502" s="200">
        <v>0</v>
      </c>
      <c r="R502" s="200">
        <f>Q502*H502</f>
        <v>0</v>
      </c>
      <c r="S502" s="200">
        <v>0</v>
      </c>
      <c r="T502" s="201">
        <f>S502*H502</f>
        <v>0</v>
      </c>
      <c r="AR502" s="23" t="s">
        <v>242</v>
      </c>
      <c r="AT502" s="23" t="s">
        <v>156</v>
      </c>
      <c r="AU502" s="23" t="s">
        <v>85</v>
      </c>
      <c r="AY502" s="23" t="s">
        <v>154</v>
      </c>
      <c r="BE502" s="202">
        <f>IF(N502="základní",J502,0)</f>
        <v>0</v>
      </c>
      <c r="BF502" s="202">
        <f>IF(N502="snížená",J502,0)</f>
        <v>0</v>
      </c>
      <c r="BG502" s="202">
        <f>IF(N502="zákl. přenesená",J502,0)</f>
        <v>0</v>
      </c>
      <c r="BH502" s="202">
        <f>IF(N502="sníž. přenesená",J502,0)</f>
        <v>0</v>
      </c>
      <c r="BI502" s="202">
        <f>IF(N502="nulová",J502,0)</f>
        <v>0</v>
      </c>
      <c r="BJ502" s="23" t="s">
        <v>83</v>
      </c>
      <c r="BK502" s="202">
        <f>ROUND(I502*H502,2)</f>
        <v>0</v>
      </c>
      <c r="BL502" s="23" t="s">
        <v>242</v>
      </c>
      <c r="BM502" s="23" t="s">
        <v>1079</v>
      </c>
    </row>
    <row r="503" spans="2:47" s="1" customFormat="1" ht="40.5">
      <c r="B503" s="40"/>
      <c r="C503" s="62"/>
      <c r="D503" s="203" t="s">
        <v>163</v>
      </c>
      <c r="E503" s="62"/>
      <c r="F503" s="204" t="s">
        <v>1080</v>
      </c>
      <c r="G503" s="62"/>
      <c r="H503" s="62"/>
      <c r="I503" s="162"/>
      <c r="J503" s="62"/>
      <c r="K503" s="62"/>
      <c r="L503" s="60"/>
      <c r="M503" s="205"/>
      <c r="N503" s="41"/>
      <c r="O503" s="41"/>
      <c r="P503" s="41"/>
      <c r="Q503" s="41"/>
      <c r="R503" s="41"/>
      <c r="S503" s="41"/>
      <c r="T503" s="77"/>
      <c r="AT503" s="23" t="s">
        <v>163</v>
      </c>
      <c r="AU503" s="23" t="s">
        <v>85</v>
      </c>
    </row>
    <row r="504" spans="2:65" s="1" customFormat="1" ht="16.5" customHeight="1">
      <c r="B504" s="40"/>
      <c r="C504" s="217" t="s">
        <v>1081</v>
      </c>
      <c r="D504" s="217" t="s">
        <v>189</v>
      </c>
      <c r="E504" s="218" t="s">
        <v>1082</v>
      </c>
      <c r="F504" s="219" t="s">
        <v>1083</v>
      </c>
      <c r="G504" s="220" t="s">
        <v>237</v>
      </c>
      <c r="H504" s="221">
        <v>21</v>
      </c>
      <c r="I504" s="222"/>
      <c r="J504" s="223">
        <f>ROUND(I504*H504,2)</f>
        <v>0</v>
      </c>
      <c r="K504" s="219" t="s">
        <v>160</v>
      </c>
      <c r="L504" s="224"/>
      <c r="M504" s="225" t="s">
        <v>21</v>
      </c>
      <c r="N504" s="226" t="s">
        <v>46</v>
      </c>
      <c r="O504" s="41"/>
      <c r="P504" s="200">
        <f>O504*H504</f>
        <v>0</v>
      </c>
      <c r="Q504" s="200">
        <v>0</v>
      </c>
      <c r="R504" s="200">
        <f>Q504*H504</f>
        <v>0</v>
      </c>
      <c r="S504" s="200">
        <v>0</v>
      </c>
      <c r="T504" s="201">
        <f>S504*H504</f>
        <v>0</v>
      </c>
      <c r="AR504" s="23" t="s">
        <v>331</v>
      </c>
      <c r="AT504" s="23" t="s">
        <v>189</v>
      </c>
      <c r="AU504" s="23" t="s">
        <v>85</v>
      </c>
      <c r="AY504" s="23" t="s">
        <v>154</v>
      </c>
      <c r="BE504" s="202">
        <f>IF(N504="základní",J504,0)</f>
        <v>0</v>
      </c>
      <c r="BF504" s="202">
        <f>IF(N504="snížená",J504,0)</f>
        <v>0</v>
      </c>
      <c r="BG504" s="202">
        <f>IF(N504="zákl. přenesená",J504,0)</f>
        <v>0</v>
      </c>
      <c r="BH504" s="202">
        <f>IF(N504="sníž. přenesená",J504,0)</f>
        <v>0</v>
      </c>
      <c r="BI504" s="202">
        <f>IF(N504="nulová",J504,0)</f>
        <v>0</v>
      </c>
      <c r="BJ504" s="23" t="s">
        <v>83</v>
      </c>
      <c r="BK504" s="202">
        <f>ROUND(I504*H504,2)</f>
        <v>0</v>
      </c>
      <c r="BL504" s="23" t="s">
        <v>242</v>
      </c>
      <c r="BM504" s="23" t="s">
        <v>1084</v>
      </c>
    </row>
    <row r="505" spans="2:51" s="11" customFormat="1" ht="13.5">
      <c r="B505" s="206"/>
      <c r="C505" s="207"/>
      <c r="D505" s="203" t="s">
        <v>165</v>
      </c>
      <c r="E505" s="207"/>
      <c r="F505" s="209" t="s">
        <v>1085</v>
      </c>
      <c r="G505" s="207"/>
      <c r="H505" s="210">
        <v>21</v>
      </c>
      <c r="I505" s="211"/>
      <c r="J505" s="207"/>
      <c r="K505" s="207"/>
      <c r="L505" s="212"/>
      <c r="M505" s="213"/>
      <c r="N505" s="214"/>
      <c r="O505" s="214"/>
      <c r="P505" s="214"/>
      <c r="Q505" s="214"/>
      <c r="R505" s="214"/>
      <c r="S505" s="214"/>
      <c r="T505" s="215"/>
      <c r="AT505" s="216" t="s">
        <v>165</v>
      </c>
      <c r="AU505" s="216" t="s">
        <v>85</v>
      </c>
      <c r="AV505" s="11" t="s">
        <v>85</v>
      </c>
      <c r="AW505" s="11" t="s">
        <v>6</v>
      </c>
      <c r="AX505" s="11" t="s">
        <v>83</v>
      </c>
      <c r="AY505" s="216" t="s">
        <v>154</v>
      </c>
    </row>
    <row r="506" spans="2:65" s="1" customFormat="1" ht="25.5" customHeight="1">
      <c r="B506" s="40"/>
      <c r="C506" s="191" t="s">
        <v>1086</v>
      </c>
      <c r="D506" s="191" t="s">
        <v>156</v>
      </c>
      <c r="E506" s="192" t="s">
        <v>1087</v>
      </c>
      <c r="F506" s="193" t="s">
        <v>1088</v>
      </c>
      <c r="G506" s="194" t="s">
        <v>237</v>
      </c>
      <c r="H506" s="195">
        <v>118.217</v>
      </c>
      <c r="I506" s="196"/>
      <c r="J506" s="197">
        <f>ROUND(I506*H506,2)</f>
        <v>0</v>
      </c>
      <c r="K506" s="193" t="s">
        <v>160</v>
      </c>
      <c r="L506" s="60"/>
      <c r="M506" s="198" t="s">
        <v>21</v>
      </c>
      <c r="N506" s="199" t="s">
        <v>46</v>
      </c>
      <c r="O506" s="41"/>
      <c r="P506" s="200">
        <f>O506*H506</f>
        <v>0</v>
      </c>
      <c r="Q506" s="200">
        <v>0.00026</v>
      </c>
      <c r="R506" s="200">
        <f>Q506*H506</f>
        <v>0.030736419999999997</v>
      </c>
      <c r="S506" s="200">
        <v>0</v>
      </c>
      <c r="T506" s="201">
        <f>S506*H506</f>
        <v>0</v>
      </c>
      <c r="AR506" s="23" t="s">
        <v>242</v>
      </c>
      <c r="AT506" s="23" t="s">
        <v>156</v>
      </c>
      <c r="AU506" s="23" t="s">
        <v>85</v>
      </c>
      <c r="AY506" s="23" t="s">
        <v>154</v>
      </c>
      <c r="BE506" s="202">
        <f>IF(N506="základní",J506,0)</f>
        <v>0</v>
      </c>
      <c r="BF506" s="202">
        <f>IF(N506="snížená",J506,0)</f>
        <v>0</v>
      </c>
      <c r="BG506" s="202">
        <f>IF(N506="zákl. přenesená",J506,0)</f>
        <v>0</v>
      </c>
      <c r="BH506" s="202">
        <f>IF(N506="sníž. přenesená",J506,0)</f>
        <v>0</v>
      </c>
      <c r="BI506" s="202">
        <f>IF(N506="nulová",J506,0)</f>
        <v>0</v>
      </c>
      <c r="BJ506" s="23" t="s">
        <v>83</v>
      </c>
      <c r="BK506" s="202">
        <f>ROUND(I506*H506,2)</f>
        <v>0</v>
      </c>
      <c r="BL506" s="23" t="s">
        <v>242</v>
      </c>
      <c r="BM506" s="23" t="s">
        <v>1089</v>
      </c>
    </row>
    <row r="507" spans="2:63" s="10" customFormat="1" ht="37.35" customHeight="1">
      <c r="B507" s="175"/>
      <c r="C507" s="176"/>
      <c r="D507" s="177" t="s">
        <v>74</v>
      </c>
      <c r="E507" s="178" t="s">
        <v>1090</v>
      </c>
      <c r="F507" s="178" t="s">
        <v>1091</v>
      </c>
      <c r="G507" s="176"/>
      <c r="H507" s="176"/>
      <c r="I507" s="179"/>
      <c r="J507" s="180">
        <f>BK507</f>
        <v>0</v>
      </c>
      <c r="K507" s="176"/>
      <c r="L507" s="181"/>
      <c r="M507" s="182"/>
      <c r="N507" s="183"/>
      <c r="O507" s="183"/>
      <c r="P507" s="184">
        <f>P508</f>
        <v>0</v>
      </c>
      <c r="Q507" s="183"/>
      <c r="R507" s="184">
        <f>R508</f>
        <v>0</v>
      </c>
      <c r="S507" s="183"/>
      <c r="T507" s="185">
        <f>T508</f>
        <v>0</v>
      </c>
      <c r="AR507" s="186" t="s">
        <v>178</v>
      </c>
      <c r="AT507" s="187" t="s">
        <v>74</v>
      </c>
      <c r="AU507" s="187" t="s">
        <v>75</v>
      </c>
      <c r="AY507" s="186" t="s">
        <v>154</v>
      </c>
      <c r="BK507" s="188">
        <f>BK508</f>
        <v>0</v>
      </c>
    </row>
    <row r="508" spans="2:63" s="10" customFormat="1" ht="19.9" customHeight="1">
      <c r="B508" s="175"/>
      <c r="C508" s="176"/>
      <c r="D508" s="177" t="s">
        <v>74</v>
      </c>
      <c r="E508" s="189" t="s">
        <v>1092</v>
      </c>
      <c r="F508" s="189" t="s">
        <v>1093</v>
      </c>
      <c r="G508" s="176"/>
      <c r="H508" s="176"/>
      <c r="I508" s="179"/>
      <c r="J508" s="190">
        <f>BK508</f>
        <v>0</v>
      </c>
      <c r="K508" s="176"/>
      <c r="L508" s="181"/>
      <c r="M508" s="182"/>
      <c r="N508" s="183"/>
      <c r="O508" s="183"/>
      <c r="P508" s="184">
        <f>SUM(P509:P510)</f>
        <v>0</v>
      </c>
      <c r="Q508" s="183"/>
      <c r="R508" s="184">
        <f>SUM(R509:R510)</f>
        <v>0</v>
      </c>
      <c r="S508" s="183"/>
      <c r="T508" s="185">
        <f>SUM(T509:T510)</f>
        <v>0</v>
      </c>
      <c r="AR508" s="186" t="s">
        <v>178</v>
      </c>
      <c r="AT508" s="187" t="s">
        <v>74</v>
      </c>
      <c r="AU508" s="187" t="s">
        <v>83</v>
      </c>
      <c r="AY508" s="186" t="s">
        <v>154</v>
      </c>
      <c r="BK508" s="188">
        <f>SUM(BK509:BK510)</f>
        <v>0</v>
      </c>
    </row>
    <row r="509" spans="2:65" s="1" customFormat="1" ht="16.5" customHeight="1">
      <c r="B509" s="40"/>
      <c r="C509" s="191" t="s">
        <v>1094</v>
      </c>
      <c r="D509" s="191" t="s">
        <v>156</v>
      </c>
      <c r="E509" s="192" t="s">
        <v>1095</v>
      </c>
      <c r="F509" s="193" t="s">
        <v>1096</v>
      </c>
      <c r="G509" s="194" t="s">
        <v>813</v>
      </c>
      <c r="H509" s="195">
        <v>1</v>
      </c>
      <c r="I509" s="196"/>
      <c r="J509" s="197">
        <f>ROUND(I509*H509,2)</f>
        <v>0</v>
      </c>
      <c r="K509" s="193" t="s">
        <v>160</v>
      </c>
      <c r="L509" s="60"/>
      <c r="M509" s="198" t="s">
        <v>21</v>
      </c>
      <c r="N509" s="199" t="s">
        <v>46</v>
      </c>
      <c r="O509" s="41"/>
      <c r="P509" s="200">
        <f>O509*H509</f>
        <v>0</v>
      </c>
      <c r="Q509" s="200">
        <v>0</v>
      </c>
      <c r="R509" s="200">
        <f>Q509*H509</f>
        <v>0</v>
      </c>
      <c r="S509" s="200">
        <v>0</v>
      </c>
      <c r="T509" s="201">
        <f>S509*H509</f>
        <v>0</v>
      </c>
      <c r="AR509" s="23" t="s">
        <v>1097</v>
      </c>
      <c r="AT509" s="23" t="s">
        <v>156</v>
      </c>
      <c r="AU509" s="23" t="s">
        <v>85</v>
      </c>
      <c r="AY509" s="23" t="s">
        <v>154</v>
      </c>
      <c r="BE509" s="202">
        <f>IF(N509="základní",J509,0)</f>
        <v>0</v>
      </c>
      <c r="BF509" s="202">
        <f>IF(N509="snížená",J509,0)</f>
        <v>0</v>
      </c>
      <c r="BG509" s="202">
        <f>IF(N509="zákl. přenesená",J509,0)</f>
        <v>0</v>
      </c>
      <c r="BH509" s="202">
        <f>IF(N509="sníž. přenesená",J509,0)</f>
        <v>0</v>
      </c>
      <c r="BI509" s="202">
        <f>IF(N509="nulová",J509,0)</f>
        <v>0</v>
      </c>
      <c r="BJ509" s="23" t="s">
        <v>83</v>
      </c>
      <c r="BK509" s="202">
        <f>ROUND(I509*H509,2)</f>
        <v>0</v>
      </c>
      <c r="BL509" s="23" t="s">
        <v>1097</v>
      </c>
      <c r="BM509" s="23" t="s">
        <v>1098</v>
      </c>
    </row>
    <row r="510" spans="2:47" s="1" customFormat="1" ht="27">
      <c r="B510" s="40"/>
      <c r="C510" s="62"/>
      <c r="D510" s="203" t="s">
        <v>538</v>
      </c>
      <c r="E510" s="62"/>
      <c r="F510" s="204" t="s">
        <v>1099</v>
      </c>
      <c r="G510" s="62"/>
      <c r="H510" s="62"/>
      <c r="I510" s="162"/>
      <c r="J510" s="62"/>
      <c r="K510" s="62"/>
      <c r="L510" s="60"/>
      <c r="M510" s="238"/>
      <c r="N510" s="239"/>
      <c r="O510" s="239"/>
      <c r="P510" s="239"/>
      <c r="Q510" s="239"/>
      <c r="R510" s="239"/>
      <c r="S510" s="239"/>
      <c r="T510" s="240"/>
      <c r="AT510" s="23" t="s">
        <v>538</v>
      </c>
      <c r="AU510" s="23" t="s">
        <v>85</v>
      </c>
    </row>
    <row r="511" spans="2:12" s="1" customFormat="1" ht="6.95" customHeight="1">
      <c r="B511" s="55"/>
      <c r="C511" s="56"/>
      <c r="D511" s="56"/>
      <c r="E511" s="56"/>
      <c r="F511" s="56"/>
      <c r="G511" s="56"/>
      <c r="H511" s="56"/>
      <c r="I511" s="138"/>
      <c r="J511" s="56"/>
      <c r="K511" s="56"/>
      <c r="L511" s="60"/>
    </row>
  </sheetData>
  <sheetProtection algorithmName="SHA-512" hashValue="2RSIZmi+2VRU0EP0a01up/IDaxaX1VCXdowo0yrq+PcbfDGPZ7TxqUKYZ9zo90BQs+8DoZm9tuQLYYKjIIhztg==" saltValue="gC3wvnvuzQ1k7rXseQX/CpfVD9gioynqM7PwCbH+QtCFyFdJ1z7ws9FYpl+OIt1sKC6V3UksHnDi2ihGUaUbPA==" spinCount="100000" sheet="1" objects="1" scenarios="1" formatColumns="0" formatRows="0" autoFilter="0"/>
  <autoFilter ref="C102:K510"/>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50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98</v>
      </c>
      <c r="G1" s="376" t="s">
        <v>99</v>
      </c>
      <c r="H1" s="376"/>
      <c r="I1" s="114"/>
      <c r="J1" s="113" t="s">
        <v>100</v>
      </c>
      <c r="K1" s="112" t="s">
        <v>101</v>
      </c>
      <c r="L1" s="113" t="s">
        <v>102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88</v>
      </c>
    </row>
    <row r="3" spans="2:46" ht="6.95" customHeight="1">
      <c r="B3" s="24"/>
      <c r="C3" s="25"/>
      <c r="D3" s="25"/>
      <c r="E3" s="25"/>
      <c r="F3" s="25"/>
      <c r="G3" s="25"/>
      <c r="H3" s="25"/>
      <c r="I3" s="115"/>
      <c r="J3" s="25"/>
      <c r="K3" s="26"/>
      <c r="AT3" s="23" t="s">
        <v>85</v>
      </c>
    </row>
    <row r="4" spans="2:46" ht="36.95" customHeight="1">
      <c r="B4" s="27"/>
      <c r="C4" s="28"/>
      <c r="D4" s="29" t="s">
        <v>103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8" t="str">
        <f>'Rekapitulace stavby'!K6</f>
        <v>Výměna zdravotních instalací ZŠ Míru 152, Děčín XXXII – Boletice nad Labem</v>
      </c>
      <c r="F7" s="369"/>
      <c r="G7" s="369"/>
      <c r="H7" s="369"/>
      <c r="I7" s="116"/>
      <c r="J7" s="28"/>
      <c r="K7" s="30"/>
    </row>
    <row r="8" spans="2:11" s="1" customFormat="1" ht="13.5">
      <c r="B8" s="40"/>
      <c r="C8" s="41"/>
      <c r="D8" s="36" t="s">
        <v>104</v>
      </c>
      <c r="E8" s="41"/>
      <c r="F8" s="41"/>
      <c r="G8" s="41"/>
      <c r="H8" s="41"/>
      <c r="I8" s="117"/>
      <c r="J8" s="41"/>
      <c r="K8" s="44"/>
    </row>
    <row r="9" spans="2:11" s="1" customFormat="1" ht="36.95" customHeight="1">
      <c r="B9" s="40"/>
      <c r="C9" s="41"/>
      <c r="D9" s="41"/>
      <c r="E9" s="370" t="s">
        <v>1100</v>
      </c>
      <c r="F9" s="371"/>
      <c r="G9" s="371"/>
      <c r="H9" s="37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31. 10. 2018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29</v>
      </c>
      <c r="K14" s="44"/>
    </row>
    <row r="15" spans="2:11" s="1" customFormat="1" ht="18" customHeight="1">
      <c r="B15" s="40"/>
      <c r="C15" s="41"/>
      <c r="D15" s="41"/>
      <c r="E15" s="34" t="s">
        <v>30</v>
      </c>
      <c r="F15" s="41"/>
      <c r="G15" s="41"/>
      <c r="H15" s="41"/>
      <c r="I15" s="118" t="s">
        <v>31</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28</v>
      </c>
      <c r="J20" s="34" t="s">
        <v>35</v>
      </c>
      <c r="K20" s="44"/>
    </row>
    <row r="21" spans="2:11" s="1" customFormat="1" ht="18" customHeight="1">
      <c r="B21" s="40"/>
      <c r="C21" s="41"/>
      <c r="D21" s="41"/>
      <c r="E21" s="34" t="s">
        <v>36</v>
      </c>
      <c r="F21" s="41"/>
      <c r="G21" s="41"/>
      <c r="H21" s="41"/>
      <c r="I21" s="118" t="s">
        <v>31</v>
      </c>
      <c r="J21" s="34"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16.5" customHeight="1">
      <c r="B24" s="120"/>
      <c r="C24" s="121"/>
      <c r="D24" s="121"/>
      <c r="E24" s="337" t="s">
        <v>21</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41</v>
      </c>
      <c r="E27" s="41"/>
      <c r="F27" s="41"/>
      <c r="G27" s="41"/>
      <c r="H27" s="41"/>
      <c r="I27" s="117"/>
      <c r="J27" s="127">
        <f>ROUND(J104,2)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43</v>
      </c>
      <c r="G29" s="41"/>
      <c r="H29" s="41"/>
      <c r="I29" s="128" t="s">
        <v>42</v>
      </c>
      <c r="J29" s="45" t="s">
        <v>44</v>
      </c>
      <c r="K29" s="44"/>
    </row>
    <row r="30" spans="2:11" s="1" customFormat="1" ht="14.45" customHeight="1">
      <c r="B30" s="40"/>
      <c r="C30" s="41"/>
      <c r="D30" s="48" t="s">
        <v>45</v>
      </c>
      <c r="E30" s="48" t="s">
        <v>46</v>
      </c>
      <c r="F30" s="129">
        <f>ROUND(SUM(BE104:BE503),2)</f>
        <v>0</v>
      </c>
      <c r="G30" s="41"/>
      <c r="H30" s="41"/>
      <c r="I30" s="130">
        <v>0.21</v>
      </c>
      <c r="J30" s="129">
        <f>ROUND(ROUND((SUM(BE104:BE503)),2)*I30,2)</f>
        <v>0</v>
      </c>
      <c r="K30" s="44"/>
    </row>
    <row r="31" spans="2:11" s="1" customFormat="1" ht="14.45" customHeight="1">
      <c r="B31" s="40"/>
      <c r="C31" s="41"/>
      <c r="D31" s="41"/>
      <c r="E31" s="48" t="s">
        <v>47</v>
      </c>
      <c r="F31" s="129">
        <f>ROUND(SUM(BF104:BF503),2)</f>
        <v>0</v>
      </c>
      <c r="G31" s="41"/>
      <c r="H31" s="41"/>
      <c r="I31" s="130">
        <v>0.15</v>
      </c>
      <c r="J31" s="129">
        <f>ROUND(ROUND((SUM(BF104:BF503)),2)*I31,2)</f>
        <v>0</v>
      </c>
      <c r="K31" s="44"/>
    </row>
    <row r="32" spans="2:11" s="1" customFormat="1" ht="14.45" customHeight="1" hidden="1">
      <c r="B32" s="40"/>
      <c r="C32" s="41"/>
      <c r="D32" s="41"/>
      <c r="E32" s="48" t="s">
        <v>48</v>
      </c>
      <c r="F32" s="129">
        <f>ROUND(SUM(BG104:BG503),2)</f>
        <v>0</v>
      </c>
      <c r="G32" s="41"/>
      <c r="H32" s="41"/>
      <c r="I32" s="130">
        <v>0.21</v>
      </c>
      <c r="J32" s="129">
        <v>0</v>
      </c>
      <c r="K32" s="44"/>
    </row>
    <row r="33" spans="2:11" s="1" customFormat="1" ht="14.45" customHeight="1" hidden="1">
      <c r="B33" s="40"/>
      <c r="C33" s="41"/>
      <c r="D33" s="41"/>
      <c r="E33" s="48" t="s">
        <v>49</v>
      </c>
      <c r="F33" s="129">
        <f>ROUND(SUM(BH104:BH503),2)</f>
        <v>0</v>
      </c>
      <c r="G33" s="41"/>
      <c r="H33" s="41"/>
      <c r="I33" s="130">
        <v>0.15</v>
      </c>
      <c r="J33" s="129">
        <v>0</v>
      </c>
      <c r="K33" s="44"/>
    </row>
    <row r="34" spans="2:11" s="1" customFormat="1" ht="14.45" customHeight="1" hidden="1">
      <c r="B34" s="40"/>
      <c r="C34" s="41"/>
      <c r="D34" s="41"/>
      <c r="E34" s="48" t="s">
        <v>50</v>
      </c>
      <c r="F34" s="129">
        <f>ROUND(SUM(BI104:BI503),2)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51</v>
      </c>
      <c r="E36" s="78"/>
      <c r="F36" s="78"/>
      <c r="G36" s="133" t="s">
        <v>52</v>
      </c>
      <c r="H36" s="134" t="s">
        <v>53</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8" t="str">
        <f>E7</f>
        <v>Výměna zdravotních instalací ZŠ Míru 152, Děčín XXXII – Boletice nad Labem</v>
      </c>
      <c r="F45" s="369"/>
      <c r="G45" s="369"/>
      <c r="H45" s="369"/>
      <c r="I45" s="117"/>
      <c r="J45" s="41"/>
      <c r="K45" s="44"/>
    </row>
    <row r="46" spans="2:11" s="1" customFormat="1" ht="14.45" customHeight="1">
      <c r="B46" s="40"/>
      <c r="C46" s="36" t="s">
        <v>104</v>
      </c>
      <c r="D46" s="41"/>
      <c r="E46" s="41"/>
      <c r="F46" s="41"/>
      <c r="G46" s="41"/>
      <c r="H46" s="41"/>
      <c r="I46" s="117"/>
      <c r="J46" s="41"/>
      <c r="K46" s="44"/>
    </row>
    <row r="47" spans="2:11" s="1" customFormat="1" ht="17.25" customHeight="1">
      <c r="B47" s="40"/>
      <c r="C47" s="41"/>
      <c r="D47" s="41"/>
      <c r="E47" s="370" t="str">
        <f>E9</f>
        <v>SO2 - Budova č.2, učebny 1. stupně</v>
      </c>
      <c r="F47" s="371"/>
      <c r="G47" s="371"/>
      <c r="H47" s="37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ZŠ Míru 152, Děčín XXXII – Boletice nad Labem</v>
      </c>
      <c r="G49" s="41"/>
      <c r="H49" s="41"/>
      <c r="I49" s="118" t="s">
        <v>25</v>
      </c>
      <c r="J49" s="119" t="str">
        <f>IF(J12="","",J12)</f>
        <v>31. 10. 2018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Statutární město Děčín</v>
      </c>
      <c r="G51" s="41"/>
      <c r="H51" s="41"/>
      <c r="I51" s="118" t="s">
        <v>34</v>
      </c>
      <c r="J51" s="337" t="str">
        <f>E21</f>
        <v>Vladimír Vidai</v>
      </c>
      <c r="K51" s="44"/>
    </row>
    <row r="52" spans="2:11" s="1" customFormat="1" ht="14.45" customHeight="1">
      <c r="B52" s="40"/>
      <c r="C52" s="36" t="s">
        <v>32</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J104</f>
        <v>0</v>
      </c>
      <c r="K56" s="44"/>
      <c r="AU56" s="23" t="s">
        <v>110</v>
      </c>
    </row>
    <row r="57" spans="2:11" s="7" customFormat="1" ht="24.95" customHeight="1">
      <c r="B57" s="148"/>
      <c r="C57" s="149"/>
      <c r="D57" s="150" t="s">
        <v>111</v>
      </c>
      <c r="E57" s="151"/>
      <c r="F57" s="151"/>
      <c r="G57" s="151"/>
      <c r="H57" s="151"/>
      <c r="I57" s="152"/>
      <c r="J57" s="153">
        <f>J105</f>
        <v>0</v>
      </c>
      <c r="K57" s="154"/>
    </row>
    <row r="58" spans="2:11" s="8" customFormat="1" ht="19.9" customHeight="1">
      <c r="B58" s="155"/>
      <c r="C58" s="156"/>
      <c r="D58" s="157" t="s">
        <v>112</v>
      </c>
      <c r="E58" s="158"/>
      <c r="F58" s="158"/>
      <c r="G58" s="158"/>
      <c r="H58" s="158"/>
      <c r="I58" s="159"/>
      <c r="J58" s="160">
        <f>J106</f>
        <v>0</v>
      </c>
      <c r="K58" s="161"/>
    </row>
    <row r="59" spans="2:11" s="8" customFormat="1" ht="19.9" customHeight="1">
      <c r="B59" s="155"/>
      <c r="C59" s="156"/>
      <c r="D59" s="157" t="s">
        <v>113</v>
      </c>
      <c r="E59" s="158"/>
      <c r="F59" s="158"/>
      <c r="G59" s="158"/>
      <c r="H59" s="158"/>
      <c r="I59" s="159"/>
      <c r="J59" s="160">
        <f>J132</f>
        <v>0</v>
      </c>
      <c r="K59" s="161"/>
    </row>
    <row r="60" spans="2:11" s="8" customFormat="1" ht="19.9" customHeight="1">
      <c r="B60" s="155"/>
      <c r="C60" s="156"/>
      <c r="D60" s="157" t="s">
        <v>115</v>
      </c>
      <c r="E60" s="158"/>
      <c r="F60" s="158"/>
      <c r="G60" s="158"/>
      <c r="H60" s="158"/>
      <c r="I60" s="159"/>
      <c r="J60" s="160">
        <f>J156</f>
        <v>0</v>
      </c>
      <c r="K60" s="161"/>
    </row>
    <row r="61" spans="2:11" s="8" customFormat="1" ht="19.9" customHeight="1">
      <c r="B61" s="155"/>
      <c r="C61" s="156"/>
      <c r="D61" s="157" t="s">
        <v>116</v>
      </c>
      <c r="E61" s="158"/>
      <c r="F61" s="158"/>
      <c r="G61" s="158"/>
      <c r="H61" s="158"/>
      <c r="I61" s="159"/>
      <c r="J61" s="160">
        <f>J197</f>
        <v>0</v>
      </c>
      <c r="K61" s="161"/>
    </row>
    <row r="62" spans="2:11" s="8" customFormat="1" ht="19.9" customHeight="1">
      <c r="B62" s="155"/>
      <c r="C62" s="156"/>
      <c r="D62" s="157" t="s">
        <v>117</v>
      </c>
      <c r="E62" s="158"/>
      <c r="F62" s="158"/>
      <c r="G62" s="158"/>
      <c r="H62" s="158"/>
      <c r="I62" s="159"/>
      <c r="J62" s="160">
        <f>J202</f>
        <v>0</v>
      </c>
      <c r="K62" s="161"/>
    </row>
    <row r="63" spans="2:11" s="8" customFormat="1" ht="19.9" customHeight="1">
      <c r="B63" s="155"/>
      <c r="C63" s="156"/>
      <c r="D63" s="157" t="s">
        <v>1101</v>
      </c>
      <c r="E63" s="158"/>
      <c r="F63" s="158"/>
      <c r="G63" s="158"/>
      <c r="H63" s="158"/>
      <c r="I63" s="159"/>
      <c r="J63" s="160">
        <f>J208</f>
        <v>0</v>
      </c>
      <c r="K63" s="161"/>
    </row>
    <row r="64" spans="2:11" s="8" customFormat="1" ht="19.9" customHeight="1">
      <c r="B64" s="155"/>
      <c r="C64" s="156"/>
      <c r="D64" s="157" t="s">
        <v>118</v>
      </c>
      <c r="E64" s="158"/>
      <c r="F64" s="158"/>
      <c r="G64" s="158"/>
      <c r="H64" s="158"/>
      <c r="I64" s="159"/>
      <c r="J64" s="160">
        <f>J212</f>
        <v>0</v>
      </c>
      <c r="K64" s="161"/>
    </row>
    <row r="65" spans="2:11" s="8" customFormat="1" ht="19.9" customHeight="1">
      <c r="B65" s="155"/>
      <c r="C65" s="156"/>
      <c r="D65" s="157" t="s">
        <v>119</v>
      </c>
      <c r="E65" s="158"/>
      <c r="F65" s="158"/>
      <c r="G65" s="158"/>
      <c r="H65" s="158"/>
      <c r="I65" s="159"/>
      <c r="J65" s="160">
        <f>J216</f>
        <v>0</v>
      </c>
      <c r="K65" s="161"/>
    </row>
    <row r="66" spans="2:11" s="8" customFormat="1" ht="19.9" customHeight="1">
      <c r="B66" s="155"/>
      <c r="C66" s="156"/>
      <c r="D66" s="157" t="s">
        <v>120</v>
      </c>
      <c r="E66" s="158"/>
      <c r="F66" s="158"/>
      <c r="G66" s="158"/>
      <c r="H66" s="158"/>
      <c r="I66" s="159"/>
      <c r="J66" s="160">
        <f>J219</f>
        <v>0</v>
      </c>
      <c r="K66" s="161"/>
    </row>
    <row r="67" spans="2:11" s="8" customFormat="1" ht="19.9" customHeight="1">
      <c r="B67" s="155"/>
      <c r="C67" s="156"/>
      <c r="D67" s="157" t="s">
        <v>121</v>
      </c>
      <c r="E67" s="158"/>
      <c r="F67" s="158"/>
      <c r="G67" s="158"/>
      <c r="H67" s="158"/>
      <c r="I67" s="159"/>
      <c r="J67" s="160">
        <f>J264</f>
        <v>0</v>
      </c>
      <c r="K67" s="161"/>
    </row>
    <row r="68" spans="2:11" s="8" customFormat="1" ht="19.9" customHeight="1">
      <c r="B68" s="155"/>
      <c r="C68" s="156"/>
      <c r="D68" s="157" t="s">
        <v>122</v>
      </c>
      <c r="E68" s="158"/>
      <c r="F68" s="158"/>
      <c r="G68" s="158"/>
      <c r="H68" s="158"/>
      <c r="I68" s="159"/>
      <c r="J68" s="160">
        <f>J274</f>
        <v>0</v>
      </c>
      <c r="K68" s="161"/>
    </row>
    <row r="69" spans="2:11" s="7" customFormat="1" ht="24.95" customHeight="1">
      <c r="B69" s="148"/>
      <c r="C69" s="149"/>
      <c r="D69" s="150" t="s">
        <v>123</v>
      </c>
      <c r="E69" s="151"/>
      <c r="F69" s="151"/>
      <c r="G69" s="151"/>
      <c r="H69" s="151"/>
      <c r="I69" s="152"/>
      <c r="J69" s="153">
        <f>J277</f>
        <v>0</v>
      </c>
      <c r="K69" s="154"/>
    </row>
    <row r="70" spans="2:11" s="8" customFormat="1" ht="19.9" customHeight="1">
      <c r="B70" s="155"/>
      <c r="C70" s="156"/>
      <c r="D70" s="157" t="s">
        <v>124</v>
      </c>
      <c r="E70" s="158"/>
      <c r="F70" s="158"/>
      <c r="G70" s="158"/>
      <c r="H70" s="158"/>
      <c r="I70" s="159"/>
      <c r="J70" s="160">
        <f>J278</f>
        <v>0</v>
      </c>
      <c r="K70" s="161"/>
    </row>
    <row r="71" spans="2:11" s="8" customFormat="1" ht="19.9" customHeight="1">
      <c r="B71" s="155"/>
      <c r="C71" s="156"/>
      <c r="D71" s="157" t="s">
        <v>125</v>
      </c>
      <c r="E71" s="158"/>
      <c r="F71" s="158"/>
      <c r="G71" s="158"/>
      <c r="H71" s="158"/>
      <c r="I71" s="159"/>
      <c r="J71" s="160">
        <f>J294</f>
        <v>0</v>
      </c>
      <c r="K71" s="161"/>
    </row>
    <row r="72" spans="2:11" s="8" customFormat="1" ht="19.9" customHeight="1">
      <c r="B72" s="155"/>
      <c r="C72" s="156"/>
      <c r="D72" s="157" t="s">
        <v>126</v>
      </c>
      <c r="E72" s="158"/>
      <c r="F72" s="158"/>
      <c r="G72" s="158"/>
      <c r="H72" s="158"/>
      <c r="I72" s="159"/>
      <c r="J72" s="160">
        <f>J327</f>
        <v>0</v>
      </c>
      <c r="K72" s="161"/>
    </row>
    <row r="73" spans="2:11" s="8" customFormat="1" ht="19.9" customHeight="1">
      <c r="B73" s="155"/>
      <c r="C73" s="156"/>
      <c r="D73" s="157" t="s">
        <v>127</v>
      </c>
      <c r="E73" s="158"/>
      <c r="F73" s="158"/>
      <c r="G73" s="158"/>
      <c r="H73" s="158"/>
      <c r="I73" s="159"/>
      <c r="J73" s="160">
        <f>J347</f>
        <v>0</v>
      </c>
      <c r="K73" s="161"/>
    </row>
    <row r="74" spans="2:11" s="8" customFormat="1" ht="19.9" customHeight="1">
      <c r="B74" s="155"/>
      <c r="C74" s="156"/>
      <c r="D74" s="157" t="s">
        <v>128</v>
      </c>
      <c r="E74" s="158"/>
      <c r="F74" s="158"/>
      <c r="G74" s="158"/>
      <c r="H74" s="158"/>
      <c r="I74" s="159"/>
      <c r="J74" s="160">
        <f>J368</f>
        <v>0</v>
      </c>
      <c r="K74" s="161"/>
    </row>
    <row r="75" spans="2:11" s="8" customFormat="1" ht="19.9" customHeight="1">
      <c r="B75" s="155"/>
      <c r="C75" s="156"/>
      <c r="D75" s="157" t="s">
        <v>129</v>
      </c>
      <c r="E75" s="158"/>
      <c r="F75" s="158"/>
      <c r="G75" s="158"/>
      <c r="H75" s="158"/>
      <c r="I75" s="159"/>
      <c r="J75" s="160">
        <f>J387</f>
        <v>0</v>
      </c>
      <c r="K75" s="161"/>
    </row>
    <row r="76" spans="2:11" s="8" customFormat="1" ht="19.9" customHeight="1">
      <c r="B76" s="155"/>
      <c r="C76" s="156"/>
      <c r="D76" s="157" t="s">
        <v>130</v>
      </c>
      <c r="E76" s="158"/>
      <c r="F76" s="158"/>
      <c r="G76" s="158"/>
      <c r="H76" s="158"/>
      <c r="I76" s="159"/>
      <c r="J76" s="160">
        <f>J408</f>
        <v>0</v>
      </c>
      <c r="K76" s="161"/>
    </row>
    <row r="77" spans="2:11" s="8" customFormat="1" ht="19.9" customHeight="1">
      <c r="B77" s="155"/>
      <c r="C77" s="156"/>
      <c r="D77" s="157" t="s">
        <v>1102</v>
      </c>
      <c r="E77" s="158"/>
      <c r="F77" s="158"/>
      <c r="G77" s="158"/>
      <c r="H77" s="158"/>
      <c r="I77" s="159"/>
      <c r="J77" s="160">
        <f>J417</f>
        <v>0</v>
      </c>
      <c r="K77" s="161"/>
    </row>
    <row r="78" spans="2:11" s="8" customFormat="1" ht="19.9" customHeight="1">
      <c r="B78" s="155"/>
      <c r="C78" s="156"/>
      <c r="D78" s="157" t="s">
        <v>131</v>
      </c>
      <c r="E78" s="158"/>
      <c r="F78" s="158"/>
      <c r="G78" s="158"/>
      <c r="H78" s="158"/>
      <c r="I78" s="159"/>
      <c r="J78" s="160">
        <f>J419</f>
        <v>0</v>
      </c>
      <c r="K78" s="161"/>
    </row>
    <row r="79" spans="2:11" s="8" customFormat="1" ht="19.9" customHeight="1">
      <c r="B79" s="155"/>
      <c r="C79" s="156"/>
      <c r="D79" s="157" t="s">
        <v>132</v>
      </c>
      <c r="E79" s="158"/>
      <c r="F79" s="158"/>
      <c r="G79" s="158"/>
      <c r="H79" s="158"/>
      <c r="I79" s="159"/>
      <c r="J79" s="160">
        <f>J435</f>
        <v>0</v>
      </c>
      <c r="K79" s="161"/>
    </row>
    <row r="80" spans="2:11" s="8" customFormat="1" ht="19.9" customHeight="1">
      <c r="B80" s="155"/>
      <c r="C80" s="156"/>
      <c r="D80" s="157" t="s">
        <v>133</v>
      </c>
      <c r="E80" s="158"/>
      <c r="F80" s="158"/>
      <c r="G80" s="158"/>
      <c r="H80" s="158"/>
      <c r="I80" s="159"/>
      <c r="J80" s="160">
        <f>J450</f>
        <v>0</v>
      </c>
      <c r="K80" s="161"/>
    </row>
    <row r="81" spans="2:11" s="8" customFormat="1" ht="19.9" customHeight="1">
      <c r="B81" s="155"/>
      <c r="C81" s="156"/>
      <c r="D81" s="157" t="s">
        <v>134</v>
      </c>
      <c r="E81" s="158"/>
      <c r="F81" s="158"/>
      <c r="G81" s="158"/>
      <c r="H81" s="158"/>
      <c r="I81" s="159"/>
      <c r="J81" s="160">
        <f>J474</f>
        <v>0</v>
      </c>
      <c r="K81" s="161"/>
    </row>
    <row r="82" spans="2:11" s="8" customFormat="1" ht="19.9" customHeight="1">
      <c r="B82" s="155"/>
      <c r="C82" s="156"/>
      <c r="D82" s="157" t="s">
        <v>135</v>
      </c>
      <c r="E82" s="158"/>
      <c r="F82" s="158"/>
      <c r="G82" s="158"/>
      <c r="H82" s="158"/>
      <c r="I82" s="159"/>
      <c r="J82" s="160">
        <f>J480</f>
        <v>0</v>
      </c>
      <c r="K82" s="161"/>
    </row>
    <row r="83" spans="2:11" s="7" customFormat="1" ht="24.95" customHeight="1">
      <c r="B83" s="148"/>
      <c r="C83" s="149"/>
      <c r="D83" s="150" t="s">
        <v>136</v>
      </c>
      <c r="E83" s="151"/>
      <c r="F83" s="151"/>
      <c r="G83" s="151"/>
      <c r="H83" s="151"/>
      <c r="I83" s="152"/>
      <c r="J83" s="153">
        <f>J500</f>
        <v>0</v>
      </c>
      <c r="K83" s="154"/>
    </row>
    <row r="84" spans="2:11" s="8" customFormat="1" ht="19.9" customHeight="1">
      <c r="B84" s="155"/>
      <c r="C84" s="156"/>
      <c r="D84" s="157" t="s">
        <v>137</v>
      </c>
      <c r="E84" s="158"/>
      <c r="F84" s="158"/>
      <c r="G84" s="158"/>
      <c r="H84" s="158"/>
      <c r="I84" s="159"/>
      <c r="J84" s="160">
        <f>J501</f>
        <v>0</v>
      </c>
      <c r="K84" s="161"/>
    </row>
    <row r="85" spans="2:11" s="1" customFormat="1" ht="21.75" customHeight="1">
      <c r="B85" s="40"/>
      <c r="C85" s="41"/>
      <c r="D85" s="41"/>
      <c r="E85" s="41"/>
      <c r="F85" s="41"/>
      <c r="G85" s="41"/>
      <c r="H85" s="41"/>
      <c r="I85" s="117"/>
      <c r="J85" s="41"/>
      <c r="K85" s="44"/>
    </row>
    <row r="86" spans="2:11" s="1" customFormat="1" ht="6.95" customHeight="1">
      <c r="B86" s="55"/>
      <c r="C86" s="56"/>
      <c r="D86" s="56"/>
      <c r="E86" s="56"/>
      <c r="F86" s="56"/>
      <c r="G86" s="56"/>
      <c r="H86" s="56"/>
      <c r="I86" s="138"/>
      <c r="J86" s="56"/>
      <c r="K86" s="57"/>
    </row>
    <row r="90" spans="2:12" s="1" customFormat="1" ht="6.95" customHeight="1">
      <c r="B90" s="58"/>
      <c r="C90" s="59"/>
      <c r="D90" s="59"/>
      <c r="E90" s="59"/>
      <c r="F90" s="59"/>
      <c r="G90" s="59"/>
      <c r="H90" s="59"/>
      <c r="I90" s="141"/>
      <c r="J90" s="59"/>
      <c r="K90" s="59"/>
      <c r="L90" s="60"/>
    </row>
    <row r="91" spans="2:12" s="1" customFormat="1" ht="36.95" customHeight="1">
      <c r="B91" s="40"/>
      <c r="C91" s="61" t="s">
        <v>138</v>
      </c>
      <c r="D91" s="62"/>
      <c r="E91" s="62"/>
      <c r="F91" s="62"/>
      <c r="G91" s="62"/>
      <c r="H91" s="62"/>
      <c r="I91" s="162"/>
      <c r="J91" s="62"/>
      <c r="K91" s="62"/>
      <c r="L91" s="60"/>
    </row>
    <row r="92" spans="2:12" s="1" customFormat="1" ht="6.95" customHeight="1">
      <c r="B92" s="40"/>
      <c r="C92" s="62"/>
      <c r="D92" s="62"/>
      <c r="E92" s="62"/>
      <c r="F92" s="62"/>
      <c r="G92" s="62"/>
      <c r="H92" s="62"/>
      <c r="I92" s="162"/>
      <c r="J92" s="62"/>
      <c r="K92" s="62"/>
      <c r="L92" s="60"/>
    </row>
    <row r="93" spans="2:12" s="1" customFormat="1" ht="14.45" customHeight="1">
      <c r="B93" s="40"/>
      <c r="C93" s="64" t="s">
        <v>18</v>
      </c>
      <c r="D93" s="62"/>
      <c r="E93" s="62"/>
      <c r="F93" s="62"/>
      <c r="G93" s="62"/>
      <c r="H93" s="62"/>
      <c r="I93" s="162"/>
      <c r="J93" s="62"/>
      <c r="K93" s="62"/>
      <c r="L93" s="60"/>
    </row>
    <row r="94" spans="2:12" s="1" customFormat="1" ht="16.5" customHeight="1">
      <c r="B94" s="40"/>
      <c r="C94" s="62"/>
      <c r="D94" s="62"/>
      <c r="E94" s="373" t="str">
        <f>E7</f>
        <v>Výměna zdravotních instalací ZŠ Míru 152, Děčín XXXII – Boletice nad Labem</v>
      </c>
      <c r="F94" s="374"/>
      <c r="G94" s="374"/>
      <c r="H94" s="374"/>
      <c r="I94" s="162"/>
      <c r="J94" s="62"/>
      <c r="K94" s="62"/>
      <c r="L94" s="60"/>
    </row>
    <row r="95" spans="2:12" s="1" customFormat="1" ht="14.45" customHeight="1">
      <c r="B95" s="40"/>
      <c r="C95" s="64" t="s">
        <v>104</v>
      </c>
      <c r="D95" s="62"/>
      <c r="E95" s="62"/>
      <c r="F95" s="62"/>
      <c r="G95" s="62"/>
      <c r="H95" s="62"/>
      <c r="I95" s="162"/>
      <c r="J95" s="62"/>
      <c r="K95" s="62"/>
      <c r="L95" s="60"/>
    </row>
    <row r="96" spans="2:12" s="1" customFormat="1" ht="17.25" customHeight="1">
      <c r="B96" s="40"/>
      <c r="C96" s="62"/>
      <c r="D96" s="62"/>
      <c r="E96" s="348" t="str">
        <f>E9</f>
        <v>SO2 - Budova č.2, učebny 1. stupně</v>
      </c>
      <c r="F96" s="375"/>
      <c r="G96" s="375"/>
      <c r="H96" s="375"/>
      <c r="I96" s="162"/>
      <c r="J96" s="62"/>
      <c r="K96" s="62"/>
      <c r="L96" s="60"/>
    </row>
    <row r="97" spans="2:12" s="1" customFormat="1" ht="6.95" customHeight="1">
      <c r="B97" s="40"/>
      <c r="C97" s="62"/>
      <c r="D97" s="62"/>
      <c r="E97" s="62"/>
      <c r="F97" s="62"/>
      <c r="G97" s="62"/>
      <c r="H97" s="62"/>
      <c r="I97" s="162"/>
      <c r="J97" s="62"/>
      <c r="K97" s="62"/>
      <c r="L97" s="60"/>
    </row>
    <row r="98" spans="2:12" s="1" customFormat="1" ht="18" customHeight="1">
      <c r="B98" s="40"/>
      <c r="C98" s="64" t="s">
        <v>23</v>
      </c>
      <c r="D98" s="62"/>
      <c r="E98" s="62"/>
      <c r="F98" s="163" t="str">
        <f>F12</f>
        <v>ZŠ Míru 152, Děčín XXXII – Boletice nad Labem</v>
      </c>
      <c r="G98" s="62"/>
      <c r="H98" s="62"/>
      <c r="I98" s="164" t="s">
        <v>25</v>
      </c>
      <c r="J98" s="72" t="str">
        <f>IF(J12="","",J12)</f>
        <v>31. 10. 2018</v>
      </c>
      <c r="K98" s="62"/>
      <c r="L98" s="60"/>
    </row>
    <row r="99" spans="2:12" s="1" customFormat="1" ht="6.95" customHeight="1">
      <c r="B99" s="40"/>
      <c r="C99" s="62"/>
      <c r="D99" s="62"/>
      <c r="E99" s="62"/>
      <c r="F99" s="62"/>
      <c r="G99" s="62"/>
      <c r="H99" s="62"/>
      <c r="I99" s="162"/>
      <c r="J99" s="62"/>
      <c r="K99" s="62"/>
      <c r="L99" s="60"/>
    </row>
    <row r="100" spans="2:12" s="1" customFormat="1" ht="13.5">
      <c r="B100" s="40"/>
      <c r="C100" s="64" t="s">
        <v>27</v>
      </c>
      <c r="D100" s="62"/>
      <c r="E100" s="62"/>
      <c r="F100" s="163" t="str">
        <f>E15</f>
        <v>Statutární město Děčín</v>
      </c>
      <c r="G100" s="62"/>
      <c r="H100" s="62"/>
      <c r="I100" s="164" t="s">
        <v>34</v>
      </c>
      <c r="J100" s="163" t="str">
        <f>E21</f>
        <v>Vladimír Vidai</v>
      </c>
      <c r="K100" s="62"/>
      <c r="L100" s="60"/>
    </row>
    <row r="101" spans="2:12" s="1" customFormat="1" ht="14.45" customHeight="1">
      <c r="B101" s="40"/>
      <c r="C101" s="64" t="s">
        <v>32</v>
      </c>
      <c r="D101" s="62"/>
      <c r="E101" s="62"/>
      <c r="F101" s="163" t="str">
        <f>IF(E18="","",E18)</f>
        <v/>
      </c>
      <c r="G101" s="62"/>
      <c r="H101" s="62"/>
      <c r="I101" s="162"/>
      <c r="J101" s="62"/>
      <c r="K101" s="62"/>
      <c r="L101" s="60"/>
    </row>
    <row r="102" spans="2:12" s="1" customFormat="1" ht="10.35" customHeight="1">
      <c r="B102" s="40"/>
      <c r="C102" s="62"/>
      <c r="D102" s="62"/>
      <c r="E102" s="62"/>
      <c r="F102" s="62"/>
      <c r="G102" s="62"/>
      <c r="H102" s="62"/>
      <c r="I102" s="162"/>
      <c r="J102" s="62"/>
      <c r="K102" s="62"/>
      <c r="L102" s="60"/>
    </row>
    <row r="103" spans="2:20" s="9" customFormat="1" ht="29.25" customHeight="1">
      <c r="B103" s="165"/>
      <c r="C103" s="166" t="s">
        <v>139</v>
      </c>
      <c r="D103" s="167" t="s">
        <v>60</v>
      </c>
      <c r="E103" s="167" t="s">
        <v>56</v>
      </c>
      <c r="F103" s="167" t="s">
        <v>140</v>
      </c>
      <c r="G103" s="167" t="s">
        <v>141</v>
      </c>
      <c r="H103" s="167" t="s">
        <v>142</v>
      </c>
      <c r="I103" s="168" t="s">
        <v>143</v>
      </c>
      <c r="J103" s="167" t="s">
        <v>108</v>
      </c>
      <c r="K103" s="169" t="s">
        <v>144</v>
      </c>
      <c r="L103" s="170"/>
      <c r="M103" s="80" t="s">
        <v>145</v>
      </c>
      <c r="N103" s="81" t="s">
        <v>45</v>
      </c>
      <c r="O103" s="81" t="s">
        <v>146</v>
      </c>
      <c r="P103" s="81" t="s">
        <v>147</v>
      </c>
      <c r="Q103" s="81" t="s">
        <v>148</v>
      </c>
      <c r="R103" s="81" t="s">
        <v>149</v>
      </c>
      <c r="S103" s="81" t="s">
        <v>150</v>
      </c>
      <c r="T103" s="82" t="s">
        <v>151</v>
      </c>
    </row>
    <row r="104" spans="2:63" s="1" customFormat="1" ht="29.25" customHeight="1">
      <c r="B104" s="40"/>
      <c r="C104" s="86" t="s">
        <v>109</v>
      </c>
      <c r="D104" s="62"/>
      <c r="E104" s="62"/>
      <c r="F104" s="62"/>
      <c r="G104" s="62"/>
      <c r="H104" s="62"/>
      <c r="I104" s="162"/>
      <c r="J104" s="171">
        <f>BK104</f>
        <v>0</v>
      </c>
      <c r="K104" s="62"/>
      <c r="L104" s="60"/>
      <c r="M104" s="83"/>
      <c r="N104" s="84"/>
      <c r="O104" s="84"/>
      <c r="P104" s="172">
        <f>P105+P277+P500</f>
        <v>0</v>
      </c>
      <c r="Q104" s="84"/>
      <c r="R104" s="172">
        <f>R105+R277+R500</f>
        <v>81.90652756</v>
      </c>
      <c r="S104" s="84"/>
      <c r="T104" s="173">
        <f>T105+T277+T500</f>
        <v>36.95308355</v>
      </c>
      <c r="AT104" s="23" t="s">
        <v>74</v>
      </c>
      <c r="AU104" s="23" t="s">
        <v>110</v>
      </c>
      <c r="BK104" s="174">
        <f>BK105+BK277+BK500</f>
        <v>0</v>
      </c>
    </row>
    <row r="105" spans="2:63" s="10" customFormat="1" ht="37.35" customHeight="1">
      <c r="B105" s="175"/>
      <c r="C105" s="176"/>
      <c r="D105" s="177" t="s">
        <v>74</v>
      </c>
      <c r="E105" s="178" t="s">
        <v>152</v>
      </c>
      <c r="F105" s="178" t="s">
        <v>153</v>
      </c>
      <c r="G105" s="176"/>
      <c r="H105" s="176"/>
      <c r="I105" s="179"/>
      <c r="J105" s="180">
        <f>BK105</f>
        <v>0</v>
      </c>
      <c r="K105" s="176"/>
      <c r="L105" s="181"/>
      <c r="M105" s="182"/>
      <c r="N105" s="183"/>
      <c r="O105" s="183"/>
      <c r="P105" s="184">
        <f>P106+P132+P156+P197+P202+P208+P212+P216+P219+P264+P274</f>
        <v>0</v>
      </c>
      <c r="Q105" s="183"/>
      <c r="R105" s="184">
        <f>R106+R132+R156+R197+R202+R208+R212+R216+R219+R264+R274</f>
        <v>77.49070594</v>
      </c>
      <c r="S105" s="183"/>
      <c r="T105" s="185">
        <f>T106+T132+T156+T197+T202+T208+T212+T216+T219+T264+T274</f>
        <v>36.747961000000004</v>
      </c>
      <c r="AR105" s="186" t="s">
        <v>83</v>
      </c>
      <c r="AT105" s="187" t="s">
        <v>74</v>
      </c>
      <c r="AU105" s="187" t="s">
        <v>75</v>
      </c>
      <c r="AY105" s="186" t="s">
        <v>154</v>
      </c>
      <c r="BK105" s="188">
        <f>BK106+BK132+BK156+BK197+BK202+BK208+BK212+BK216+BK219+BK264+BK274</f>
        <v>0</v>
      </c>
    </row>
    <row r="106" spans="2:63" s="10" customFormat="1" ht="19.9" customHeight="1">
      <c r="B106" s="175"/>
      <c r="C106" s="176"/>
      <c r="D106" s="177" t="s">
        <v>74</v>
      </c>
      <c r="E106" s="189" t="s">
        <v>83</v>
      </c>
      <c r="F106" s="189" t="s">
        <v>155</v>
      </c>
      <c r="G106" s="176"/>
      <c r="H106" s="176"/>
      <c r="I106" s="179"/>
      <c r="J106" s="190">
        <f>BK106</f>
        <v>0</v>
      </c>
      <c r="K106" s="176"/>
      <c r="L106" s="181"/>
      <c r="M106" s="182"/>
      <c r="N106" s="183"/>
      <c r="O106" s="183"/>
      <c r="P106" s="184">
        <f>SUM(P107:P131)</f>
        <v>0</v>
      </c>
      <c r="Q106" s="183"/>
      <c r="R106" s="184">
        <f>SUM(R107:R131)</f>
        <v>57</v>
      </c>
      <c r="S106" s="183"/>
      <c r="T106" s="185">
        <f>SUM(T107:T131)</f>
        <v>0</v>
      </c>
      <c r="AR106" s="186" t="s">
        <v>83</v>
      </c>
      <c r="AT106" s="187" t="s">
        <v>74</v>
      </c>
      <c r="AU106" s="187" t="s">
        <v>83</v>
      </c>
      <c r="AY106" s="186" t="s">
        <v>154</v>
      </c>
      <c r="BK106" s="188">
        <f>SUM(BK107:BK131)</f>
        <v>0</v>
      </c>
    </row>
    <row r="107" spans="2:65" s="1" customFormat="1" ht="38.25" customHeight="1">
      <c r="B107" s="40"/>
      <c r="C107" s="191" t="s">
        <v>83</v>
      </c>
      <c r="D107" s="191" t="s">
        <v>156</v>
      </c>
      <c r="E107" s="192" t="s">
        <v>157</v>
      </c>
      <c r="F107" s="193" t="s">
        <v>158</v>
      </c>
      <c r="G107" s="194" t="s">
        <v>159</v>
      </c>
      <c r="H107" s="195">
        <v>28.5</v>
      </c>
      <c r="I107" s="196"/>
      <c r="J107" s="197">
        <f>ROUND(I107*H107,2)</f>
        <v>0</v>
      </c>
      <c r="K107" s="193" t="s">
        <v>160</v>
      </c>
      <c r="L107" s="60"/>
      <c r="M107" s="198" t="s">
        <v>21</v>
      </c>
      <c r="N107" s="199" t="s">
        <v>46</v>
      </c>
      <c r="O107" s="41"/>
      <c r="P107" s="200">
        <f>O107*H107</f>
        <v>0</v>
      </c>
      <c r="Q107" s="200">
        <v>0</v>
      </c>
      <c r="R107" s="200">
        <f>Q107*H107</f>
        <v>0</v>
      </c>
      <c r="S107" s="200">
        <v>0</v>
      </c>
      <c r="T107" s="201">
        <f>S107*H107</f>
        <v>0</v>
      </c>
      <c r="AR107" s="23" t="s">
        <v>161</v>
      </c>
      <c r="AT107" s="23" t="s">
        <v>156</v>
      </c>
      <c r="AU107" s="23" t="s">
        <v>85</v>
      </c>
      <c r="AY107" s="23" t="s">
        <v>154</v>
      </c>
      <c r="BE107" s="202">
        <f>IF(N107="základní",J107,0)</f>
        <v>0</v>
      </c>
      <c r="BF107" s="202">
        <f>IF(N107="snížená",J107,0)</f>
        <v>0</v>
      </c>
      <c r="BG107" s="202">
        <f>IF(N107="zákl. přenesená",J107,0)</f>
        <v>0</v>
      </c>
      <c r="BH107" s="202">
        <f>IF(N107="sníž. přenesená",J107,0)</f>
        <v>0</v>
      </c>
      <c r="BI107" s="202">
        <f>IF(N107="nulová",J107,0)</f>
        <v>0</v>
      </c>
      <c r="BJ107" s="23" t="s">
        <v>83</v>
      </c>
      <c r="BK107" s="202">
        <f>ROUND(I107*H107,2)</f>
        <v>0</v>
      </c>
      <c r="BL107" s="23" t="s">
        <v>161</v>
      </c>
      <c r="BM107" s="23" t="s">
        <v>1103</v>
      </c>
    </row>
    <row r="108" spans="2:47" s="1" customFormat="1" ht="54">
      <c r="B108" s="40"/>
      <c r="C108" s="62"/>
      <c r="D108" s="203" t="s">
        <v>163</v>
      </c>
      <c r="E108" s="62"/>
      <c r="F108" s="204" t="s">
        <v>164</v>
      </c>
      <c r="G108" s="62"/>
      <c r="H108" s="62"/>
      <c r="I108" s="162"/>
      <c r="J108" s="62"/>
      <c r="K108" s="62"/>
      <c r="L108" s="60"/>
      <c r="M108" s="205"/>
      <c r="N108" s="41"/>
      <c r="O108" s="41"/>
      <c r="P108" s="41"/>
      <c r="Q108" s="41"/>
      <c r="R108" s="41"/>
      <c r="S108" s="41"/>
      <c r="T108" s="77"/>
      <c r="AT108" s="23" t="s">
        <v>163</v>
      </c>
      <c r="AU108" s="23" t="s">
        <v>85</v>
      </c>
    </row>
    <row r="109" spans="2:51" s="11" customFormat="1" ht="13.5">
      <c r="B109" s="206"/>
      <c r="C109" s="207"/>
      <c r="D109" s="203" t="s">
        <v>165</v>
      </c>
      <c r="E109" s="208" t="s">
        <v>21</v>
      </c>
      <c r="F109" s="209" t="s">
        <v>1104</v>
      </c>
      <c r="G109" s="207"/>
      <c r="H109" s="210">
        <v>28.5</v>
      </c>
      <c r="I109" s="211"/>
      <c r="J109" s="207"/>
      <c r="K109" s="207"/>
      <c r="L109" s="212"/>
      <c r="M109" s="213"/>
      <c r="N109" s="214"/>
      <c r="O109" s="214"/>
      <c r="P109" s="214"/>
      <c r="Q109" s="214"/>
      <c r="R109" s="214"/>
      <c r="S109" s="214"/>
      <c r="T109" s="215"/>
      <c r="AT109" s="216" t="s">
        <v>165</v>
      </c>
      <c r="AU109" s="216" t="s">
        <v>85</v>
      </c>
      <c r="AV109" s="11" t="s">
        <v>85</v>
      </c>
      <c r="AW109" s="11" t="s">
        <v>38</v>
      </c>
      <c r="AX109" s="11" t="s">
        <v>83</v>
      </c>
      <c r="AY109" s="216" t="s">
        <v>154</v>
      </c>
    </row>
    <row r="110" spans="2:65" s="1" customFormat="1" ht="38.25" customHeight="1">
      <c r="B110" s="40"/>
      <c r="C110" s="191" t="s">
        <v>85</v>
      </c>
      <c r="D110" s="191" t="s">
        <v>156</v>
      </c>
      <c r="E110" s="192" t="s">
        <v>167</v>
      </c>
      <c r="F110" s="193" t="s">
        <v>168</v>
      </c>
      <c r="G110" s="194" t="s">
        <v>159</v>
      </c>
      <c r="H110" s="195">
        <v>28.5</v>
      </c>
      <c r="I110" s="196"/>
      <c r="J110" s="197">
        <f>ROUND(I110*H110,2)</f>
        <v>0</v>
      </c>
      <c r="K110" s="193" t="s">
        <v>160</v>
      </c>
      <c r="L110" s="60"/>
      <c r="M110" s="198" t="s">
        <v>21</v>
      </c>
      <c r="N110" s="199" t="s">
        <v>46</v>
      </c>
      <c r="O110" s="41"/>
      <c r="P110" s="200">
        <f>O110*H110</f>
        <v>0</v>
      </c>
      <c r="Q110" s="200">
        <v>0</v>
      </c>
      <c r="R110" s="200">
        <f>Q110*H110</f>
        <v>0</v>
      </c>
      <c r="S110" s="200">
        <v>0</v>
      </c>
      <c r="T110" s="201">
        <f>S110*H110</f>
        <v>0</v>
      </c>
      <c r="AR110" s="23" t="s">
        <v>161</v>
      </c>
      <c r="AT110" s="23" t="s">
        <v>156</v>
      </c>
      <c r="AU110" s="23" t="s">
        <v>85</v>
      </c>
      <c r="AY110" s="23" t="s">
        <v>154</v>
      </c>
      <c r="BE110" s="202">
        <f>IF(N110="základní",J110,0)</f>
        <v>0</v>
      </c>
      <c r="BF110" s="202">
        <f>IF(N110="snížená",J110,0)</f>
        <v>0</v>
      </c>
      <c r="BG110" s="202">
        <f>IF(N110="zákl. přenesená",J110,0)</f>
        <v>0</v>
      </c>
      <c r="BH110" s="202">
        <f>IF(N110="sníž. přenesená",J110,0)</f>
        <v>0</v>
      </c>
      <c r="BI110" s="202">
        <f>IF(N110="nulová",J110,0)</f>
        <v>0</v>
      </c>
      <c r="BJ110" s="23" t="s">
        <v>83</v>
      </c>
      <c r="BK110" s="202">
        <f>ROUND(I110*H110,2)</f>
        <v>0</v>
      </c>
      <c r="BL110" s="23" t="s">
        <v>161</v>
      </c>
      <c r="BM110" s="23" t="s">
        <v>1105</v>
      </c>
    </row>
    <row r="111" spans="2:47" s="1" customFormat="1" ht="54">
      <c r="B111" s="40"/>
      <c r="C111" s="62"/>
      <c r="D111" s="203" t="s">
        <v>163</v>
      </c>
      <c r="E111" s="62"/>
      <c r="F111" s="204" t="s">
        <v>164</v>
      </c>
      <c r="G111" s="62"/>
      <c r="H111" s="62"/>
      <c r="I111" s="162"/>
      <c r="J111" s="62"/>
      <c r="K111" s="62"/>
      <c r="L111" s="60"/>
      <c r="M111" s="205"/>
      <c r="N111" s="41"/>
      <c r="O111" s="41"/>
      <c r="P111" s="41"/>
      <c r="Q111" s="41"/>
      <c r="R111" s="41"/>
      <c r="S111" s="41"/>
      <c r="T111" s="77"/>
      <c r="AT111" s="23" t="s">
        <v>163</v>
      </c>
      <c r="AU111" s="23" t="s">
        <v>85</v>
      </c>
    </row>
    <row r="112" spans="2:65" s="1" customFormat="1" ht="38.25" customHeight="1">
      <c r="B112" s="40"/>
      <c r="C112" s="191" t="s">
        <v>170</v>
      </c>
      <c r="D112" s="191" t="s">
        <v>156</v>
      </c>
      <c r="E112" s="192" t="s">
        <v>171</v>
      </c>
      <c r="F112" s="193" t="s">
        <v>172</v>
      </c>
      <c r="G112" s="194" t="s">
        <v>159</v>
      </c>
      <c r="H112" s="195">
        <v>28.5</v>
      </c>
      <c r="I112" s="196"/>
      <c r="J112" s="197">
        <f>ROUND(I112*H112,2)</f>
        <v>0</v>
      </c>
      <c r="K112" s="193" t="s">
        <v>160</v>
      </c>
      <c r="L112" s="60"/>
      <c r="M112" s="198" t="s">
        <v>21</v>
      </c>
      <c r="N112" s="199" t="s">
        <v>46</v>
      </c>
      <c r="O112" s="41"/>
      <c r="P112" s="200">
        <f>O112*H112</f>
        <v>0</v>
      </c>
      <c r="Q112" s="200">
        <v>0</v>
      </c>
      <c r="R112" s="200">
        <f>Q112*H112</f>
        <v>0</v>
      </c>
      <c r="S112" s="200">
        <v>0</v>
      </c>
      <c r="T112" s="201">
        <f>S112*H112</f>
        <v>0</v>
      </c>
      <c r="AR112" s="23" t="s">
        <v>161</v>
      </c>
      <c r="AT112" s="23" t="s">
        <v>156</v>
      </c>
      <c r="AU112" s="23" t="s">
        <v>85</v>
      </c>
      <c r="AY112" s="23" t="s">
        <v>154</v>
      </c>
      <c r="BE112" s="202">
        <f>IF(N112="základní",J112,0)</f>
        <v>0</v>
      </c>
      <c r="BF112" s="202">
        <f>IF(N112="snížená",J112,0)</f>
        <v>0</v>
      </c>
      <c r="BG112" s="202">
        <f>IF(N112="zákl. přenesená",J112,0)</f>
        <v>0</v>
      </c>
      <c r="BH112" s="202">
        <f>IF(N112="sníž. přenesená",J112,0)</f>
        <v>0</v>
      </c>
      <c r="BI112" s="202">
        <f>IF(N112="nulová",J112,0)</f>
        <v>0</v>
      </c>
      <c r="BJ112" s="23" t="s">
        <v>83</v>
      </c>
      <c r="BK112" s="202">
        <f>ROUND(I112*H112,2)</f>
        <v>0</v>
      </c>
      <c r="BL112" s="23" t="s">
        <v>161</v>
      </c>
      <c r="BM112" s="23" t="s">
        <v>1106</v>
      </c>
    </row>
    <row r="113" spans="2:65" s="1" customFormat="1" ht="38.25" customHeight="1">
      <c r="B113" s="40"/>
      <c r="C113" s="191" t="s">
        <v>161</v>
      </c>
      <c r="D113" s="191" t="s">
        <v>156</v>
      </c>
      <c r="E113" s="192" t="s">
        <v>174</v>
      </c>
      <c r="F113" s="193" t="s">
        <v>175</v>
      </c>
      <c r="G113" s="194" t="s">
        <v>159</v>
      </c>
      <c r="H113" s="195">
        <v>28.5</v>
      </c>
      <c r="I113" s="196"/>
      <c r="J113" s="197">
        <f>ROUND(I113*H113,2)</f>
        <v>0</v>
      </c>
      <c r="K113" s="193" t="s">
        <v>160</v>
      </c>
      <c r="L113" s="60"/>
      <c r="M113" s="198" t="s">
        <v>21</v>
      </c>
      <c r="N113" s="199" t="s">
        <v>46</v>
      </c>
      <c r="O113" s="41"/>
      <c r="P113" s="200">
        <f>O113*H113</f>
        <v>0</v>
      </c>
      <c r="Q113" s="200">
        <v>0</v>
      </c>
      <c r="R113" s="200">
        <f>Q113*H113</f>
        <v>0</v>
      </c>
      <c r="S113" s="200">
        <v>0</v>
      </c>
      <c r="T113" s="201">
        <f>S113*H113</f>
        <v>0</v>
      </c>
      <c r="AR113" s="23" t="s">
        <v>161</v>
      </c>
      <c r="AT113" s="23" t="s">
        <v>156</v>
      </c>
      <c r="AU113" s="23" t="s">
        <v>85</v>
      </c>
      <c r="AY113" s="23" t="s">
        <v>154</v>
      </c>
      <c r="BE113" s="202">
        <f>IF(N113="základní",J113,0)</f>
        <v>0</v>
      </c>
      <c r="BF113" s="202">
        <f>IF(N113="snížená",J113,0)</f>
        <v>0</v>
      </c>
      <c r="BG113" s="202">
        <f>IF(N113="zákl. přenesená",J113,0)</f>
        <v>0</v>
      </c>
      <c r="BH113" s="202">
        <f>IF(N113="sníž. přenesená",J113,0)</f>
        <v>0</v>
      </c>
      <c r="BI113" s="202">
        <f>IF(N113="nulová",J113,0)</f>
        <v>0</v>
      </c>
      <c r="BJ113" s="23" t="s">
        <v>83</v>
      </c>
      <c r="BK113" s="202">
        <f>ROUND(I113*H113,2)</f>
        <v>0</v>
      </c>
      <c r="BL113" s="23" t="s">
        <v>161</v>
      </c>
      <c r="BM113" s="23" t="s">
        <v>1107</v>
      </c>
    </row>
    <row r="114" spans="2:47" s="1" customFormat="1" ht="189">
      <c r="B114" s="40"/>
      <c r="C114" s="62"/>
      <c r="D114" s="203" t="s">
        <v>163</v>
      </c>
      <c r="E114" s="62"/>
      <c r="F114" s="204" t="s">
        <v>177</v>
      </c>
      <c r="G114" s="62"/>
      <c r="H114" s="62"/>
      <c r="I114" s="162"/>
      <c r="J114" s="62"/>
      <c r="K114" s="62"/>
      <c r="L114" s="60"/>
      <c r="M114" s="205"/>
      <c r="N114" s="41"/>
      <c r="O114" s="41"/>
      <c r="P114" s="41"/>
      <c r="Q114" s="41"/>
      <c r="R114" s="41"/>
      <c r="S114" s="41"/>
      <c r="T114" s="77"/>
      <c r="AT114" s="23" t="s">
        <v>163</v>
      </c>
      <c r="AU114" s="23" t="s">
        <v>85</v>
      </c>
    </row>
    <row r="115" spans="2:65" s="1" customFormat="1" ht="51" customHeight="1">
      <c r="B115" s="40"/>
      <c r="C115" s="191" t="s">
        <v>178</v>
      </c>
      <c r="D115" s="191" t="s">
        <v>156</v>
      </c>
      <c r="E115" s="192" t="s">
        <v>179</v>
      </c>
      <c r="F115" s="193" t="s">
        <v>180</v>
      </c>
      <c r="G115" s="194" t="s">
        <v>159</v>
      </c>
      <c r="H115" s="195">
        <v>313.5</v>
      </c>
      <c r="I115" s="196"/>
      <c r="J115" s="197">
        <f>ROUND(I115*H115,2)</f>
        <v>0</v>
      </c>
      <c r="K115" s="193" t="s">
        <v>160</v>
      </c>
      <c r="L115" s="60"/>
      <c r="M115" s="198" t="s">
        <v>21</v>
      </c>
      <c r="N115" s="199" t="s">
        <v>46</v>
      </c>
      <c r="O115" s="41"/>
      <c r="P115" s="200">
        <f>O115*H115</f>
        <v>0</v>
      </c>
      <c r="Q115" s="200">
        <v>0</v>
      </c>
      <c r="R115" s="200">
        <f>Q115*H115</f>
        <v>0</v>
      </c>
      <c r="S115" s="200">
        <v>0</v>
      </c>
      <c r="T115" s="201">
        <f>S115*H115</f>
        <v>0</v>
      </c>
      <c r="AR115" s="23" t="s">
        <v>161</v>
      </c>
      <c r="AT115" s="23" t="s">
        <v>156</v>
      </c>
      <c r="AU115" s="23" t="s">
        <v>85</v>
      </c>
      <c r="AY115" s="23" t="s">
        <v>154</v>
      </c>
      <c r="BE115" s="202">
        <f>IF(N115="základní",J115,0)</f>
        <v>0</v>
      </c>
      <c r="BF115" s="202">
        <f>IF(N115="snížená",J115,0)</f>
        <v>0</v>
      </c>
      <c r="BG115" s="202">
        <f>IF(N115="zákl. přenesená",J115,0)</f>
        <v>0</v>
      </c>
      <c r="BH115" s="202">
        <f>IF(N115="sníž. přenesená",J115,0)</f>
        <v>0</v>
      </c>
      <c r="BI115" s="202">
        <f>IF(N115="nulová",J115,0)</f>
        <v>0</v>
      </c>
      <c r="BJ115" s="23" t="s">
        <v>83</v>
      </c>
      <c r="BK115" s="202">
        <f>ROUND(I115*H115,2)</f>
        <v>0</v>
      </c>
      <c r="BL115" s="23" t="s">
        <v>161</v>
      </c>
      <c r="BM115" s="23" t="s">
        <v>1108</v>
      </c>
    </row>
    <row r="116" spans="2:47" s="1" customFormat="1" ht="189">
      <c r="B116" s="40"/>
      <c r="C116" s="62"/>
      <c r="D116" s="203" t="s">
        <v>163</v>
      </c>
      <c r="E116" s="62"/>
      <c r="F116" s="204" t="s">
        <v>177</v>
      </c>
      <c r="G116" s="62"/>
      <c r="H116" s="62"/>
      <c r="I116" s="162"/>
      <c r="J116" s="62"/>
      <c r="K116" s="62"/>
      <c r="L116" s="60"/>
      <c r="M116" s="205"/>
      <c r="N116" s="41"/>
      <c r="O116" s="41"/>
      <c r="P116" s="41"/>
      <c r="Q116" s="41"/>
      <c r="R116" s="41"/>
      <c r="S116" s="41"/>
      <c r="T116" s="77"/>
      <c r="AT116" s="23" t="s">
        <v>163</v>
      </c>
      <c r="AU116" s="23" t="s">
        <v>85</v>
      </c>
    </row>
    <row r="117" spans="2:51" s="11" customFormat="1" ht="13.5">
      <c r="B117" s="206"/>
      <c r="C117" s="207"/>
      <c r="D117" s="203" t="s">
        <v>165</v>
      </c>
      <c r="E117" s="207"/>
      <c r="F117" s="209" t="s">
        <v>1109</v>
      </c>
      <c r="G117" s="207"/>
      <c r="H117" s="210">
        <v>313.5</v>
      </c>
      <c r="I117" s="211"/>
      <c r="J117" s="207"/>
      <c r="K117" s="207"/>
      <c r="L117" s="212"/>
      <c r="M117" s="213"/>
      <c r="N117" s="214"/>
      <c r="O117" s="214"/>
      <c r="P117" s="214"/>
      <c r="Q117" s="214"/>
      <c r="R117" s="214"/>
      <c r="S117" s="214"/>
      <c r="T117" s="215"/>
      <c r="AT117" s="216" t="s">
        <v>165</v>
      </c>
      <c r="AU117" s="216" t="s">
        <v>85</v>
      </c>
      <c r="AV117" s="11" t="s">
        <v>85</v>
      </c>
      <c r="AW117" s="11" t="s">
        <v>6</v>
      </c>
      <c r="AX117" s="11" t="s">
        <v>83</v>
      </c>
      <c r="AY117" s="216" t="s">
        <v>154</v>
      </c>
    </row>
    <row r="118" spans="2:65" s="1" customFormat="1" ht="16.5" customHeight="1">
      <c r="B118" s="40"/>
      <c r="C118" s="191" t="s">
        <v>183</v>
      </c>
      <c r="D118" s="191" t="s">
        <v>156</v>
      </c>
      <c r="E118" s="192" t="s">
        <v>184</v>
      </c>
      <c r="F118" s="193" t="s">
        <v>185</v>
      </c>
      <c r="G118" s="194" t="s">
        <v>159</v>
      </c>
      <c r="H118" s="195">
        <v>28.5</v>
      </c>
      <c r="I118" s="196"/>
      <c r="J118" s="197">
        <f>ROUND(I118*H118,2)</f>
        <v>0</v>
      </c>
      <c r="K118" s="193" t="s">
        <v>160</v>
      </c>
      <c r="L118" s="60"/>
      <c r="M118" s="198" t="s">
        <v>21</v>
      </c>
      <c r="N118" s="199" t="s">
        <v>46</v>
      </c>
      <c r="O118" s="41"/>
      <c r="P118" s="200">
        <f>O118*H118</f>
        <v>0</v>
      </c>
      <c r="Q118" s="200">
        <v>0</v>
      </c>
      <c r="R118" s="200">
        <f>Q118*H118</f>
        <v>0</v>
      </c>
      <c r="S118" s="200">
        <v>0</v>
      </c>
      <c r="T118" s="201">
        <f>S118*H118</f>
        <v>0</v>
      </c>
      <c r="AR118" s="23" t="s">
        <v>161</v>
      </c>
      <c r="AT118" s="23" t="s">
        <v>156</v>
      </c>
      <c r="AU118" s="23" t="s">
        <v>85</v>
      </c>
      <c r="AY118" s="23" t="s">
        <v>154</v>
      </c>
      <c r="BE118" s="202">
        <f>IF(N118="základní",J118,0)</f>
        <v>0</v>
      </c>
      <c r="BF118" s="202">
        <f>IF(N118="snížená",J118,0)</f>
        <v>0</v>
      </c>
      <c r="BG118" s="202">
        <f>IF(N118="zákl. přenesená",J118,0)</f>
        <v>0</v>
      </c>
      <c r="BH118" s="202">
        <f>IF(N118="sníž. přenesená",J118,0)</f>
        <v>0</v>
      </c>
      <c r="BI118" s="202">
        <f>IF(N118="nulová",J118,0)</f>
        <v>0</v>
      </c>
      <c r="BJ118" s="23" t="s">
        <v>83</v>
      </c>
      <c r="BK118" s="202">
        <f>ROUND(I118*H118,2)</f>
        <v>0</v>
      </c>
      <c r="BL118" s="23" t="s">
        <v>161</v>
      </c>
      <c r="BM118" s="23" t="s">
        <v>1110</v>
      </c>
    </row>
    <row r="119" spans="2:47" s="1" customFormat="1" ht="283.5">
      <c r="B119" s="40"/>
      <c r="C119" s="62"/>
      <c r="D119" s="203" t="s">
        <v>163</v>
      </c>
      <c r="E119" s="62"/>
      <c r="F119" s="204" t="s">
        <v>187</v>
      </c>
      <c r="G119" s="62"/>
      <c r="H119" s="62"/>
      <c r="I119" s="162"/>
      <c r="J119" s="62"/>
      <c r="K119" s="62"/>
      <c r="L119" s="60"/>
      <c r="M119" s="205"/>
      <c r="N119" s="41"/>
      <c r="O119" s="41"/>
      <c r="P119" s="41"/>
      <c r="Q119" s="41"/>
      <c r="R119" s="41"/>
      <c r="S119" s="41"/>
      <c r="T119" s="77"/>
      <c r="AT119" s="23" t="s">
        <v>163</v>
      </c>
      <c r="AU119" s="23" t="s">
        <v>85</v>
      </c>
    </row>
    <row r="120" spans="2:65" s="1" customFormat="1" ht="25.5" customHeight="1">
      <c r="B120" s="40"/>
      <c r="C120" s="217" t="s">
        <v>188</v>
      </c>
      <c r="D120" s="217" t="s">
        <v>189</v>
      </c>
      <c r="E120" s="218" t="s">
        <v>190</v>
      </c>
      <c r="F120" s="219" t="s">
        <v>191</v>
      </c>
      <c r="G120" s="220" t="s">
        <v>192</v>
      </c>
      <c r="H120" s="221">
        <v>45.6</v>
      </c>
      <c r="I120" s="222"/>
      <c r="J120" s="223">
        <f>ROUND(I120*H120,2)</f>
        <v>0</v>
      </c>
      <c r="K120" s="219" t="s">
        <v>160</v>
      </c>
      <c r="L120" s="224"/>
      <c r="M120" s="225" t="s">
        <v>21</v>
      </c>
      <c r="N120" s="226" t="s">
        <v>46</v>
      </c>
      <c r="O120" s="41"/>
      <c r="P120" s="200">
        <f>O120*H120</f>
        <v>0</v>
      </c>
      <c r="Q120" s="200">
        <v>0</v>
      </c>
      <c r="R120" s="200">
        <f>Q120*H120</f>
        <v>0</v>
      </c>
      <c r="S120" s="200">
        <v>0</v>
      </c>
      <c r="T120" s="201">
        <f>S120*H120</f>
        <v>0</v>
      </c>
      <c r="AR120" s="23" t="s">
        <v>193</v>
      </c>
      <c r="AT120" s="23" t="s">
        <v>189</v>
      </c>
      <c r="AU120" s="23" t="s">
        <v>85</v>
      </c>
      <c r="AY120" s="23" t="s">
        <v>154</v>
      </c>
      <c r="BE120" s="202">
        <f>IF(N120="základní",J120,0)</f>
        <v>0</v>
      </c>
      <c r="BF120" s="202">
        <f>IF(N120="snížená",J120,0)</f>
        <v>0</v>
      </c>
      <c r="BG120" s="202">
        <f>IF(N120="zákl. přenesená",J120,0)</f>
        <v>0</v>
      </c>
      <c r="BH120" s="202">
        <f>IF(N120="sníž. přenesená",J120,0)</f>
        <v>0</v>
      </c>
      <c r="BI120" s="202">
        <f>IF(N120="nulová",J120,0)</f>
        <v>0</v>
      </c>
      <c r="BJ120" s="23" t="s">
        <v>83</v>
      </c>
      <c r="BK120" s="202">
        <f>ROUND(I120*H120,2)</f>
        <v>0</v>
      </c>
      <c r="BL120" s="23" t="s">
        <v>161</v>
      </c>
      <c r="BM120" s="23" t="s">
        <v>1111</v>
      </c>
    </row>
    <row r="121" spans="2:51" s="11" customFormat="1" ht="13.5">
      <c r="B121" s="206"/>
      <c r="C121" s="207"/>
      <c r="D121" s="203" t="s">
        <v>165</v>
      </c>
      <c r="E121" s="207"/>
      <c r="F121" s="209" t="s">
        <v>1112</v>
      </c>
      <c r="G121" s="207"/>
      <c r="H121" s="210">
        <v>45.6</v>
      </c>
      <c r="I121" s="211"/>
      <c r="J121" s="207"/>
      <c r="K121" s="207"/>
      <c r="L121" s="212"/>
      <c r="M121" s="213"/>
      <c r="N121" s="214"/>
      <c r="O121" s="214"/>
      <c r="P121" s="214"/>
      <c r="Q121" s="214"/>
      <c r="R121" s="214"/>
      <c r="S121" s="214"/>
      <c r="T121" s="215"/>
      <c r="AT121" s="216" t="s">
        <v>165</v>
      </c>
      <c r="AU121" s="216" t="s">
        <v>85</v>
      </c>
      <c r="AV121" s="11" t="s">
        <v>85</v>
      </c>
      <c r="AW121" s="11" t="s">
        <v>6</v>
      </c>
      <c r="AX121" s="11" t="s">
        <v>83</v>
      </c>
      <c r="AY121" s="216" t="s">
        <v>154</v>
      </c>
    </row>
    <row r="122" spans="2:65" s="1" customFormat="1" ht="25.5" customHeight="1">
      <c r="B122" s="40"/>
      <c r="C122" s="191" t="s">
        <v>193</v>
      </c>
      <c r="D122" s="191" t="s">
        <v>156</v>
      </c>
      <c r="E122" s="192" t="s">
        <v>196</v>
      </c>
      <c r="F122" s="193" t="s">
        <v>197</v>
      </c>
      <c r="G122" s="194" t="s">
        <v>159</v>
      </c>
      <c r="H122" s="195">
        <v>19.95</v>
      </c>
      <c r="I122" s="196"/>
      <c r="J122" s="197">
        <f>ROUND(I122*H122,2)</f>
        <v>0</v>
      </c>
      <c r="K122" s="193" t="s">
        <v>160</v>
      </c>
      <c r="L122" s="60"/>
      <c r="M122" s="198" t="s">
        <v>21</v>
      </c>
      <c r="N122" s="199" t="s">
        <v>46</v>
      </c>
      <c r="O122" s="41"/>
      <c r="P122" s="200">
        <f>O122*H122</f>
        <v>0</v>
      </c>
      <c r="Q122" s="200">
        <v>0</v>
      </c>
      <c r="R122" s="200">
        <f>Q122*H122</f>
        <v>0</v>
      </c>
      <c r="S122" s="200">
        <v>0</v>
      </c>
      <c r="T122" s="201">
        <f>S122*H122</f>
        <v>0</v>
      </c>
      <c r="AR122" s="23" t="s">
        <v>161</v>
      </c>
      <c r="AT122" s="23" t="s">
        <v>156</v>
      </c>
      <c r="AU122" s="23" t="s">
        <v>85</v>
      </c>
      <c r="AY122" s="23" t="s">
        <v>154</v>
      </c>
      <c r="BE122" s="202">
        <f>IF(N122="základní",J122,0)</f>
        <v>0</v>
      </c>
      <c r="BF122" s="202">
        <f>IF(N122="snížená",J122,0)</f>
        <v>0</v>
      </c>
      <c r="BG122" s="202">
        <f>IF(N122="zákl. přenesená",J122,0)</f>
        <v>0</v>
      </c>
      <c r="BH122" s="202">
        <f>IF(N122="sníž. přenesená",J122,0)</f>
        <v>0</v>
      </c>
      <c r="BI122" s="202">
        <f>IF(N122="nulová",J122,0)</f>
        <v>0</v>
      </c>
      <c r="BJ122" s="23" t="s">
        <v>83</v>
      </c>
      <c r="BK122" s="202">
        <f>ROUND(I122*H122,2)</f>
        <v>0</v>
      </c>
      <c r="BL122" s="23" t="s">
        <v>161</v>
      </c>
      <c r="BM122" s="23" t="s">
        <v>1113</v>
      </c>
    </row>
    <row r="123" spans="2:47" s="1" customFormat="1" ht="409.5">
      <c r="B123" s="40"/>
      <c r="C123" s="62"/>
      <c r="D123" s="203" t="s">
        <v>163</v>
      </c>
      <c r="E123" s="62"/>
      <c r="F123" s="204" t="s">
        <v>199</v>
      </c>
      <c r="G123" s="62"/>
      <c r="H123" s="62"/>
      <c r="I123" s="162"/>
      <c r="J123" s="62"/>
      <c r="K123" s="62"/>
      <c r="L123" s="60"/>
      <c r="M123" s="205"/>
      <c r="N123" s="41"/>
      <c r="O123" s="41"/>
      <c r="P123" s="41"/>
      <c r="Q123" s="41"/>
      <c r="R123" s="41"/>
      <c r="S123" s="41"/>
      <c r="T123" s="77"/>
      <c r="AT123" s="23" t="s">
        <v>163</v>
      </c>
      <c r="AU123" s="23" t="s">
        <v>85</v>
      </c>
    </row>
    <row r="124" spans="2:51" s="11" customFormat="1" ht="13.5">
      <c r="B124" s="206"/>
      <c r="C124" s="207"/>
      <c r="D124" s="203" t="s">
        <v>165</v>
      </c>
      <c r="E124" s="208" t="s">
        <v>21</v>
      </c>
      <c r="F124" s="209" t="s">
        <v>1114</v>
      </c>
      <c r="G124" s="207"/>
      <c r="H124" s="210">
        <v>19.95</v>
      </c>
      <c r="I124" s="211"/>
      <c r="J124" s="207"/>
      <c r="K124" s="207"/>
      <c r="L124" s="212"/>
      <c r="M124" s="213"/>
      <c r="N124" s="214"/>
      <c r="O124" s="214"/>
      <c r="P124" s="214"/>
      <c r="Q124" s="214"/>
      <c r="R124" s="214"/>
      <c r="S124" s="214"/>
      <c r="T124" s="215"/>
      <c r="AT124" s="216" t="s">
        <v>165</v>
      </c>
      <c r="AU124" s="216" t="s">
        <v>85</v>
      </c>
      <c r="AV124" s="11" t="s">
        <v>85</v>
      </c>
      <c r="AW124" s="11" t="s">
        <v>38</v>
      </c>
      <c r="AX124" s="11" t="s">
        <v>83</v>
      </c>
      <c r="AY124" s="216" t="s">
        <v>154</v>
      </c>
    </row>
    <row r="125" spans="2:65" s="1" customFormat="1" ht="16.5" customHeight="1">
      <c r="B125" s="40"/>
      <c r="C125" s="217" t="s">
        <v>201</v>
      </c>
      <c r="D125" s="217" t="s">
        <v>189</v>
      </c>
      <c r="E125" s="218" t="s">
        <v>202</v>
      </c>
      <c r="F125" s="219" t="s">
        <v>203</v>
      </c>
      <c r="G125" s="220" t="s">
        <v>192</v>
      </c>
      <c r="H125" s="221">
        <v>39.9</v>
      </c>
      <c r="I125" s="222"/>
      <c r="J125" s="223">
        <f>ROUND(I125*H125,2)</f>
        <v>0</v>
      </c>
      <c r="K125" s="219" t="s">
        <v>160</v>
      </c>
      <c r="L125" s="224"/>
      <c r="M125" s="225" t="s">
        <v>21</v>
      </c>
      <c r="N125" s="226" t="s">
        <v>46</v>
      </c>
      <c r="O125" s="41"/>
      <c r="P125" s="200">
        <f>O125*H125</f>
        <v>0</v>
      </c>
      <c r="Q125" s="200">
        <v>1</v>
      </c>
      <c r="R125" s="200">
        <f>Q125*H125</f>
        <v>39.9</v>
      </c>
      <c r="S125" s="200">
        <v>0</v>
      </c>
      <c r="T125" s="201">
        <f>S125*H125</f>
        <v>0</v>
      </c>
      <c r="AR125" s="23" t="s">
        <v>193</v>
      </c>
      <c r="AT125" s="23" t="s">
        <v>189</v>
      </c>
      <c r="AU125" s="23" t="s">
        <v>85</v>
      </c>
      <c r="AY125" s="23" t="s">
        <v>154</v>
      </c>
      <c r="BE125" s="202">
        <f>IF(N125="základní",J125,0)</f>
        <v>0</v>
      </c>
      <c r="BF125" s="202">
        <f>IF(N125="snížená",J125,0)</f>
        <v>0</v>
      </c>
      <c r="BG125" s="202">
        <f>IF(N125="zákl. přenesená",J125,0)</f>
        <v>0</v>
      </c>
      <c r="BH125" s="202">
        <f>IF(N125="sníž. přenesená",J125,0)</f>
        <v>0</v>
      </c>
      <c r="BI125" s="202">
        <f>IF(N125="nulová",J125,0)</f>
        <v>0</v>
      </c>
      <c r="BJ125" s="23" t="s">
        <v>83</v>
      </c>
      <c r="BK125" s="202">
        <f>ROUND(I125*H125,2)</f>
        <v>0</v>
      </c>
      <c r="BL125" s="23" t="s">
        <v>161</v>
      </c>
      <c r="BM125" s="23" t="s">
        <v>1115</v>
      </c>
    </row>
    <row r="126" spans="2:51" s="11" customFormat="1" ht="13.5">
      <c r="B126" s="206"/>
      <c r="C126" s="207"/>
      <c r="D126" s="203" t="s">
        <v>165</v>
      </c>
      <c r="E126" s="207"/>
      <c r="F126" s="209" t="s">
        <v>1116</v>
      </c>
      <c r="G126" s="207"/>
      <c r="H126" s="210">
        <v>39.9</v>
      </c>
      <c r="I126" s="211"/>
      <c r="J126" s="207"/>
      <c r="K126" s="207"/>
      <c r="L126" s="212"/>
      <c r="M126" s="213"/>
      <c r="N126" s="214"/>
      <c r="O126" s="214"/>
      <c r="P126" s="214"/>
      <c r="Q126" s="214"/>
      <c r="R126" s="214"/>
      <c r="S126" s="214"/>
      <c r="T126" s="215"/>
      <c r="AT126" s="216" t="s">
        <v>165</v>
      </c>
      <c r="AU126" s="216" t="s">
        <v>85</v>
      </c>
      <c r="AV126" s="11" t="s">
        <v>85</v>
      </c>
      <c r="AW126" s="11" t="s">
        <v>6</v>
      </c>
      <c r="AX126" s="11" t="s">
        <v>83</v>
      </c>
      <c r="AY126" s="216" t="s">
        <v>154</v>
      </c>
    </row>
    <row r="127" spans="2:65" s="1" customFormat="1" ht="38.25" customHeight="1">
      <c r="B127" s="40"/>
      <c r="C127" s="191" t="s">
        <v>206</v>
      </c>
      <c r="D127" s="191" t="s">
        <v>156</v>
      </c>
      <c r="E127" s="192" t="s">
        <v>207</v>
      </c>
      <c r="F127" s="193" t="s">
        <v>208</v>
      </c>
      <c r="G127" s="194" t="s">
        <v>159</v>
      </c>
      <c r="H127" s="195">
        <v>8.55</v>
      </c>
      <c r="I127" s="196"/>
      <c r="J127" s="197">
        <f>ROUND(I127*H127,2)</f>
        <v>0</v>
      </c>
      <c r="K127" s="193" t="s">
        <v>160</v>
      </c>
      <c r="L127" s="60"/>
      <c r="M127" s="198" t="s">
        <v>21</v>
      </c>
      <c r="N127" s="199" t="s">
        <v>46</v>
      </c>
      <c r="O127" s="41"/>
      <c r="P127" s="200">
        <f>O127*H127</f>
        <v>0</v>
      </c>
      <c r="Q127" s="200">
        <v>0</v>
      </c>
      <c r="R127" s="200">
        <f>Q127*H127</f>
        <v>0</v>
      </c>
      <c r="S127" s="200">
        <v>0</v>
      </c>
      <c r="T127" s="201">
        <f>S127*H127</f>
        <v>0</v>
      </c>
      <c r="AR127" s="23" t="s">
        <v>161</v>
      </c>
      <c r="AT127" s="23" t="s">
        <v>156</v>
      </c>
      <c r="AU127" s="23" t="s">
        <v>85</v>
      </c>
      <c r="AY127" s="23" t="s">
        <v>154</v>
      </c>
      <c r="BE127" s="202">
        <f>IF(N127="základní",J127,0)</f>
        <v>0</v>
      </c>
      <c r="BF127" s="202">
        <f>IF(N127="snížená",J127,0)</f>
        <v>0</v>
      </c>
      <c r="BG127" s="202">
        <f>IF(N127="zákl. přenesená",J127,0)</f>
        <v>0</v>
      </c>
      <c r="BH127" s="202">
        <f>IF(N127="sníž. přenesená",J127,0)</f>
        <v>0</v>
      </c>
      <c r="BI127" s="202">
        <f>IF(N127="nulová",J127,0)</f>
        <v>0</v>
      </c>
      <c r="BJ127" s="23" t="s">
        <v>83</v>
      </c>
      <c r="BK127" s="202">
        <f>ROUND(I127*H127,2)</f>
        <v>0</v>
      </c>
      <c r="BL127" s="23" t="s">
        <v>161</v>
      </c>
      <c r="BM127" s="23" t="s">
        <v>1117</v>
      </c>
    </row>
    <row r="128" spans="2:47" s="1" customFormat="1" ht="94.5">
      <c r="B128" s="40"/>
      <c r="C128" s="62"/>
      <c r="D128" s="203" t="s">
        <v>163</v>
      </c>
      <c r="E128" s="62"/>
      <c r="F128" s="204" t="s">
        <v>210</v>
      </c>
      <c r="G128" s="62"/>
      <c r="H128" s="62"/>
      <c r="I128" s="162"/>
      <c r="J128" s="62"/>
      <c r="K128" s="62"/>
      <c r="L128" s="60"/>
      <c r="M128" s="205"/>
      <c r="N128" s="41"/>
      <c r="O128" s="41"/>
      <c r="P128" s="41"/>
      <c r="Q128" s="41"/>
      <c r="R128" s="41"/>
      <c r="S128" s="41"/>
      <c r="T128" s="77"/>
      <c r="AT128" s="23" t="s">
        <v>163</v>
      </c>
      <c r="AU128" s="23" t="s">
        <v>85</v>
      </c>
    </row>
    <row r="129" spans="2:51" s="11" customFormat="1" ht="13.5">
      <c r="B129" s="206"/>
      <c r="C129" s="207"/>
      <c r="D129" s="203" t="s">
        <v>165</v>
      </c>
      <c r="E129" s="208" t="s">
        <v>21</v>
      </c>
      <c r="F129" s="209" t="s">
        <v>1118</v>
      </c>
      <c r="G129" s="207"/>
      <c r="H129" s="210">
        <v>8.55</v>
      </c>
      <c r="I129" s="211"/>
      <c r="J129" s="207"/>
      <c r="K129" s="207"/>
      <c r="L129" s="212"/>
      <c r="M129" s="213"/>
      <c r="N129" s="214"/>
      <c r="O129" s="214"/>
      <c r="P129" s="214"/>
      <c r="Q129" s="214"/>
      <c r="R129" s="214"/>
      <c r="S129" s="214"/>
      <c r="T129" s="215"/>
      <c r="AT129" s="216" t="s">
        <v>165</v>
      </c>
      <c r="AU129" s="216" t="s">
        <v>85</v>
      </c>
      <c r="AV129" s="11" t="s">
        <v>85</v>
      </c>
      <c r="AW129" s="11" t="s">
        <v>38</v>
      </c>
      <c r="AX129" s="11" t="s">
        <v>83</v>
      </c>
      <c r="AY129" s="216" t="s">
        <v>154</v>
      </c>
    </row>
    <row r="130" spans="2:65" s="1" customFormat="1" ht="16.5" customHeight="1">
      <c r="B130" s="40"/>
      <c r="C130" s="217" t="s">
        <v>212</v>
      </c>
      <c r="D130" s="217" t="s">
        <v>189</v>
      </c>
      <c r="E130" s="218" t="s">
        <v>213</v>
      </c>
      <c r="F130" s="219" t="s">
        <v>214</v>
      </c>
      <c r="G130" s="220" t="s">
        <v>192</v>
      </c>
      <c r="H130" s="221">
        <v>17.1</v>
      </c>
      <c r="I130" s="222"/>
      <c r="J130" s="223">
        <f>ROUND(I130*H130,2)</f>
        <v>0</v>
      </c>
      <c r="K130" s="219" t="s">
        <v>160</v>
      </c>
      <c r="L130" s="224"/>
      <c r="M130" s="225" t="s">
        <v>21</v>
      </c>
      <c r="N130" s="226" t="s">
        <v>46</v>
      </c>
      <c r="O130" s="41"/>
      <c r="P130" s="200">
        <f>O130*H130</f>
        <v>0</v>
      </c>
      <c r="Q130" s="200">
        <v>1</v>
      </c>
      <c r="R130" s="200">
        <f>Q130*H130</f>
        <v>17.1</v>
      </c>
      <c r="S130" s="200">
        <v>0</v>
      </c>
      <c r="T130" s="201">
        <f>S130*H130</f>
        <v>0</v>
      </c>
      <c r="AR130" s="23" t="s">
        <v>193</v>
      </c>
      <c r="AT130" s="23" t="s">
        <v>189</v>
      </c>
      <c r="AU130" s="23" t="s">
        <v>85</v>
      </c>
      <c r="AY130" s="23" t="s">
        <v>154</v>
      </c>
      <c r="BE130" s="202">
        <f>IF(N130="základní",J130,0)</f>
        <v>0</v>
      </c>
      <c r="BF130" s="202">
        <f>IF(N130="snížená",J130,0)</f>
        <v>0</v>
      </c>
      <c r="BG130" s="202">
        <f>IF(N130="zákl. přenesená",J130,0)</f>
        <v>0</v>
      </c>
      <c r="BH130" s="202">
        <f>IF(N130="sníž. přenesená",J130,0)</f>
        <v>0</v>
      </c>
      <c r="BI130" s="202">
        <f>IF(N130="nulová",J130,0)</f>
        <v>0</v>
      </c>
      <c r="BJ130" s="23" t="s">
        <v>83</v>
      </c>
      <c r="BK130" s="202">
        <f>ROUND(I130*H130,2)</f>
        <v>0</v>
      </c>
      <c r="BL130" s="23" t="s">
        <v>161</v>
      </c>
      <c r="BM130" s="23" t="s">
        <v>1119</v>
      </c>
    </row>
    <row r="131" spans="2:51" s="11" customFormat="1" ht="13.5">
      <c r="B131" s="206"/>
      <c r="C131" s="207"/>
      <c r="D131" s="203" t="s">
        <v>165</v>
      </c>
      <c r="E131" s="207"/>
      <c r="F131" s="209" t="s">
        <v>1120</v>
      </c>
      <c r="G131" s="207"/>
      <c r="H131" s="210">
        <v>17.1</v>
      </c>
      <c r="I131" s="211"/>
      <c r="J131" s="207"/>
      <c r="K131" s="207"/>
      <c r="L131" s="212"/>
      <c r="M131" s="213"/>
      <c r="N131" s="214"/>
      <c r="O131" s="214"/>
      <c r="P131" s="214"/>
      <c r="Q131" s="214"/>
      <c r="R131" s="214"/>
      <c r="S131" s="214"/>
      <c r="T131" s="215"/>
      <c r="AT131" s="216" t="s">
        <v>165</v>
      </c>
      <c r="AU131" s="216" t="s">
        <v>85</v>
      </c>
      <c r="AV131" s="11" t="s">
        <v>85</v>
      </c>
      <c r="AW131" s="11" t="s">
        <v>6</v>
      </c>
      <c r="AX131" s="11" t="s">
        <v>83</v>
      </c>
      <c r="AY131" s="216" t="s">
        <v>154</v>
      </c>
    </row>
    <row r="132" spans="2:63" s="10" customFormat="1" ht="29.85" customHeight="1">
      <c r="B132" s="175"/>
      <c r="C132" s="176"/>
      <c r="D132" s="177" t="s">
        <v>74</v>
      </c>
      <c r="E132" s="189" t="s">
        <v>170</v>
      </c>
      <c r="F132" s="189" t="s">
        <v>217</v>
      </c>
      <c r="G132" s="176"/>
      <c r="H132" s="176"/>
      <c r="I132" s="179"/>
      <c r="J132" s="190">
        <f>BK132</f>
        <v>0</v>
      </c>
      <c r="K132" s="176"/>
      <c r="L132" s="181"/>
      <c r="M132" s="182"/>
      <c r="N132" s="183"/>
      <c r="O132" s="183"/>
      <c r="P132" s="184">
        <f>SUM(P133:P155)</f>
        <v>0</v>
      </c>
      <c r="Q132" s="183"/>
      <c r="R132" s="184">
        <f>SUM(R133:R155)</f>
        <v>4.202867489999999</v>
      </c>
      <c r="S132" s="183"/>
      <c r="T132" s="185">
        <f>SUM(T133:T155)</f>
        <v>0</v>
      </c>
      <c r="AR132" s="186" t="s">
        <v>83</v>
      </c>
      <c r="AT132" s="187" t="s">
        <v>74</v>
      </c>
      <c r="AU132" s="187" t="s">
        <v>83</v>
      </c>
      <c r="AY132" s="186" t="s">
        <v>154</v>
      </c>
      <c r="BK132" s="188">
        <f>SUM(BK133:BK155)</f>
        <v>0</v>
      </c>
    </row>
    <row r="133" spans="2:65" s="1" customFormat="1" ht="16.5" customHeight="1">
      <c r="B133" s="40"/>
      <c r="C133" s="191" t="s">
        <v>218</v>
      </c>
      <c r="D133" s="191" t="s">
        <v>156</v>
      </c>
      <c r="E133" s="192" t="s">
        <v>219</v>
      </c>
      <c r="F133" s="193" t="s">
        <v>220</v>
      </c>
      <c r="G133" s="194" t="s">
        <v>159</v>
      </c>
      <c r="H133" s="195">
        <v>0.09</v>
      </c>
      <c r="I133" s="196"/>
      <c r="J133" s="197">
        <f>ROUND(I133*H133,2)</f>
        <v>0</v>
      </c>
      <c r="K133" s="193" t="s">
        <v>160</v>
      </c>
      <c r="L133" s="60"/>
      <c r="M133" s="198" t="s">
        <v>21</v>
      </c>
      <c r="N133" s="199" t="s">
        <v>46</v>
      </c>
      <c r="O133" s="41"/>
      <c r="P133" s="200">
        <f>O133*H133</f>
        <v>0</v>
      </c>
      <c r="Q133" s="200">
        <v>1.94302</v>
      </c>
      <c r="R133" s="200">
        <f>Q133*H133</f>
        <v>0.1748718</v>
      </c>
      <c r="S133" s="200">
        <v>0</v>
      </c>
      <c r="T133" s="201">
        <f>S133*H133</f>
        <v>0</v>
      </c>
      <c r="AR133" s="23" t="s">
        <v>161</v>
      </c>
      <c r="AT133" s="23" t="s">
        <v>156</v>
      </c>
      <c r="AU133" s="23" t="s">
        <v>85</v>
      </c>
      <c r="AY133" s="23" t="s">
        <v>154</v>
      </c>
      <c r="BE133" s="202">
        <f>IF(N133="základní",J133,0)</f>
        <v>0</v>
      </c>
      <c r="BF133" s="202">
        <f>IF(N133="snížená",J133,0)</f>
        <v>0</v>
      </c>
      <c r="BG133" s="202">
        <f>IF(N133="zákl. přenesená",J133,0)</f>
        <v>0</v>
      </c>
      <c r="BH133" s="202">
        <f>IF(N133="sníž. přenesená",J133,0)</f>
        <v>0</v>
      </c>
      <c r="BI133" s="202">
        <f>IF(N133="nulová",J133,0)</f>
        <v>0</v>
      </c>
      <c r="BJ133" s="23" t="s">
        <v>83</v>
      </c>
      <c r="BK133" s="202">
        <f>ROUND(I133*H133,2)</f>
        <v>0</v>
      </c>
      <c r="BL133" s="23" t="s">
        <v>161</v>
      </c>
      <c r="BM133" s="23" t="s">
        <v>1121</v>
      </c>
    </row>
    <row r="134" spans="2:47" s="1" customFormat="1" ht="81">
      <c r="B134" s="40"/>
      <c r="C134" s="62"/>
      <c r="D134" s="203" t="s">
        <v>163</v>
      </c>
      <c r="E134" s="62"/>
      <c r="F134" s="204" t="s">
        <v>222</v>
      </c>
      <c r="G134" s="62"/>
      <c r="H134" s="62"/>
      <c r="I134" s="162"/>
      <c r="J134" s="62"/>
      <c r="K134" s="62"/>
      <c r="L134" s="60"/>
      <c r="M134" s="205"/>
      <c r="N134" s="41"/>
      <c r="O134" s="41"/>
      <c r="P134" s="41"/>
      <c r="Q134" s="41"/>
      <c r="R134" s="41"/>
      <c r="S134" s="41"/>
      <c r="T134" s="77"/>
      <c r="AT134" s="23" t="s">
        <v>163</v>
      </c>
      <c r="AU134" s="23" t="s">
        <v>85</v>
      </c>
    </row>
    <row r="135" spans="2:51" s="11" customFormat="1" ht="13.5">
      <c r="B135" s="206"/>
      <c r="C135" s="207"/>
      <c r="D135" s="203" t="s">
        <v>165</v>
      </c>
      <c r="E135" s="208" t="s">
        <v>21</v>
      </c>
      <c r="F135" s="209" t="s">
        <v>223</v>
      </c>
      <c r="G135" s="207"/>
      <c r="H135" s="210">
        <v>0.09</v>
      </c>
      <c r="I135" s="211"/>
      <c r="J135" s="207"/>
      <c r="K135" s="207"/>
      <c r="L135" s="212"/>
      <c r="M135" s="213"/>
      <c r="N135" s="214"/>
      <c r="O135" s="214"/>
      <c r="P135" s="214"/>
      <c r="Q135" s="214"/>
      <c r="R135" s="214"/>
      <c r="S135" s="214"/>
      <c r="T135" s="215"/>
      <c r="AT135" s="216" t="s">
        <v>165</v>
      </c>
      <c r="AU135" s="216" t="s">
        <v>85</v>
      </c>
      <c r="AV135" s="11" t="s">
        <v>85</v>
      </c>
      <c r="AW135" s="11" t="s">
        <v>38</v>
      </c>
      <c r="AX135" s="11" t="s">
        <v>83</v>
      </c>
      <c r="AY135" s="216" t="s">
        <v>154</v>
      </c>
    </row>
    <row r="136" spans="2:65" s="1" customFormat="1" ht="25.5" customHeight="1">
      <c r="B136" s="40"/>
      <c r="C136" s="191" t="s">
        <v>224</v>
      </c>
      <c r="D136" s="191" t="s">
        <v>156</v>
      </c>
      <c r="E136" s="192" t="s">
        <v>225</v>
      </c>
      <c r="F136" s="193" t="s">
        <v>226</v>
      </c>
      <c r="G136" s="194" t="s">
        <v>192</v>
      </c>
      <c r="H136" s="195">
        <v>0.069</v>
      </c>
      <c r="I136" s="196"/>
      <c r="J136" s="197">
        <f>ROUND(I136*H136,2)</f>
        <v>0</v>
      </c>
      <c r="K136" s="193" t="s">
        <v>160</v>
      </c>
      <c r="L136" s="60"/>
      <c r="M136" s="198" t="s">
        <v>21</v>
      </c>
      <c r="N136" s="199" t="s">
        <v>46</v>
      </c>
      <c r="O136" s="41"/>
      <c r="P136" s="200">
        <f>O136*H136</f>
        <v>0</v>
      </c>
      <c r="Q136" s="200">
        <v>0.01709</v>
      </c>
      <c r="R136" s="200">
        <f>Q136*H136</f>
        <v>0.0011792100000000002</v>
      </c>
      <c r="S136" s="200">
        <v>0</v>
      </c>
      <c r="T136" s="201">
        <f>S136*H136</f>
        <v>0</v>
      </c>
      <c r="AR136" s="23" t="s">
        <v>161</v>
      </c>
      <c r="AT136" s="23" t="s">
        <v>156</v>
      </c>
      <c r="AU136" s="23" t="s">
        <v>85</v>
      </c>
      <c r="AY136" s="23" t="s">
        <v>154</v>
      </c>
      <c r="BE136" s="202">
        <f>IF(N136="základní",J136,0)</f>
        <v>0</v>
      </c>
      <c r="BF136" s="202">
        <f>IF(N136="snížená",J136,0)</f>
        <v>0</v>
      </c>
      <c r="BG136" s="202">
        <f>IF(N136="zákl. přenesená",J136,0)</f>
        <v>0</v>
      </c>
      <c r="BH136" s="202">
        <f>IF(N136="sníž. přenesená",J136,0)</f>
        <v>0</v>
      </c>
      <c r="BI136" s="202">
        <f>IF(N136="nulová",J136,0)</f>
        <v>0</v>
      </c>
      <c r="BJ136" s="23" t="s">
        <v>83</v>
      </c>
      <c r="BK136" s="202">
        <f>ROUND(I136*H136,2)</f>
        <v>0</v>
      </c>
      <c r="BL136" s="23" t="s">
        <v>161</v>
      </c>
      <c r="BM136" s="23" t="s">
        <v>1122</v>
      </c>
    </row>
    <row r="137" spans="2:47" s="1" customFormat="1" ht="54">
      <c r="B137" s="40"/>
      <c r="C137" s="62"/>
      <c r="D137" s="203" t="s">
        <v>163</v>
      </c>
      <c r="E137" s="62"/>
      <c r="F137" s="204" t="s">
        <v>228</v>
      </c>
      <c r="G137" s="62"/>
      <c r="H137" s="62"/>
      <c r="I137" s="162"/>
      <c r="J137" s="62"/>
      <c r="K137" s="62"/>
      <c r="L137" s="60"/>
      <c r="M137" s="205"/>
      <c r="N137" s="41"/>
      <c r="O137" s="41"/>
      <c r="P137" s="41"/>
      <c r="Q137" s="41"/>
      <c r="R137" s="41"/>
      <c r="S137" s="41"/>
      <c r="T137" s="77"/>
      <c r="AT137" s="23" t="s">
        <v>163</v>
      </c>
      <c r="AU137" s="23" t="s">
        <v>85</v>
      </c>
    </row>
    <row r="138" spans="2:51" s="11" customFormat="1" ht="13.5">
      <c r="B138" s="206"/>
      <c r="C138" s="207"/>
      <c r="D138" s="203" t="s">
        <v>165</v>
      </c>
      <c r="E138" s="208" t="s">
        <v>21</v>
      </c>
      <c r="F138" s="209" t="s">
        <v>229</v>
      </c>
      <c r="G138" s="207"/>
      <c r="H138" s="210">
        <v>0.069</v>
      </c>
      <c r="I138" s="211"/>
      <c r="J138" s="207"/>
      <c r="K138" s="207"/>
      <c r="L138" s="212"/>
      <c r="M138" s="213"/>
      <c r="N138" s="214"/>
      <c r="O138" s="214"/>
      <c r="P138" s="214"/>
      <c r="Q138" s="214"/>
      <c r="R138" s="214"/>
      <c r="S138" s="214"/>
      <c r="T138" s="215"/>
      <c r="AT138" s="216" t="s">
        <v>165</v>
      </c>
      <c r="AU138" s="216" t="s">
        <v>85</v>
      </c>
      <c r="AV138" s="11" t="s">
        <v>85</v>
      </c>
      <c r="AW138" s="11" t="s">
        <v>38</v>
      </c>
      <c r="AX138" s="11" t="s">
        <v>83</v>
      </c>
      <c r="AY138" s="216" t="s">
        <v>154</v>
      </c>
    </row>
    <row r="139" spans="2:65" s="1" customFormat="1" ht="16.5" customHeight="1">
      <c r="B139" s="40"/>
      <c r="C139" s="217" t="s">
        <v>230</v>
      </c>
      <c r="D139" s="217" t="s">
        <v>189</v>
      </c>
      <c r="E139" s="218" t="s">
        <v>231</v>
      </c>
      <c r="F139" s="219" t="s">
        <v>232</v>
      </c>
      <c r="G139" s="220" t="s">
        <v>192</v>
      </c>
      <c r="H139" s="221">
        <v>0.075</v>
      </c>
      <c r="I139" s="222"/>
      <c r="J139" s="223">
        <f>ROUND(I139*H139,2)</f>
        <v>0</v>
      </c>
      <c r="K139" s="219" t="s">
        <v>160</v>
      </c>
      <c r="L139" s="224"/>
      <c r="M139" s="225" t="s">
        <v>21</v>
      </c>
      <c r="N139" s="226" t="s">
        <v>46</v>
      </c>
      <c r="O139" s="41"/>
      <c r="P139" s="200">
        <f>O139*H139</f>
        <v>0</v>
      </c>
      <c r="Q139" s="200">
        <v>1</v>
      </c>
      <c r="R139" s="200">
        <f>Q139*H139</f>
        <v>0.075</v>
      </c>
      <c r="S139" s="200">
        <v>0</v>
      </c>
      <c r="T139" s="201">
        <f>S139*H139</f>
        <v>0</v>
      </c>
      <c r="AR139" s="23" t="s">
        <v>193</v>
      </c>
      <c r="AT139" s="23" t="s">
        <v>189</v>
      </c>
      <c r="AU139" s="23" t="s">
        <v>85</v>
      </c>
      <c r="AY139" s="23" t="s">
        <v>154</v>
      </c>
      <c r="BE139" s="202">
        <f>IF(N139="základní",J139,0)</f>
        <v>0</v>
      </c>
      <c r="BF139" s="202">
        <f>IF(N139="snížená",J139,0)</f>
        <v>0</v>
      </c>
      <c r="BG139" s="202">
        <f>IF(N139="zákl. přenesená",J139,0)</f>
        <v>0</v>
      </c>
      <c r="BH139" s="202">
        <f>IF(N139="sníž. přenesená",J139,0)</f>
        <v>0</v>
      </c>
      <c r="BI139" s="202">
        <f>IF(N139="nulová",J139,0)</f>
        <v>0</v>
      </c>
      <c r="BJ139" s="23" t="s">
        <v>83</v>
      </c>
      <c r="BK139" s="202">
        <f>ROUND(I139*H139,2)</f>
        <v>0</v>
      </c>
      <c r="BL139" s="23" t="s">
        <v>161</v>
      </c>
      <c r="BM139" s="23" t="s">
        <v>644</v>
      </c>
    </row>
    <row r="140" spans="2:51" s="11" customFormat="1" ht="13.5">
      <c r="B140" s="206"/>
      <c r="C140" s="207"/>
      <c r="D140" s="203" t="s">
        <v>165</v>
      </c>
      <c r="E140" s="207"/>
      <c r="F140" s="209" t="s">
        <v>234</v>
      </c>
      <c r="G140" s="207"/>
      <c r="H140" s="210">
        <v>0.075</v>
      </c>
      <c r="I140" s="211"/>
      <c r="J140" s="207"/>
      <c r="K140" s="207"/>
      <c r="L140" s="212"/>
      <c r="M140" s="213"/>
      <c r="N140" s="214"/>
      <c r="O140" s="214"/>
      <c r="P140" s="214"/>
      <c r="Q140" s="214"/>
      <c r="R140" s="214"/>
      <c r="S140" s="214"/>
      <c r="T140" s="215"/>
      <c r="AT140" s="216" t="s">
        <v>165</v>
      </c>
      <c r="AU140" s="216" t="s">
        <v>85</v>
      </c>
      <c r="AV140" s="11" t="s">
        <v>85</v>
      </c>
      <c r="AW140" s="11" t="s">
        <v>6</v>
      </c>
      <c r="AX140" s="11" t="s">
        <v>83</v>
      </c>
      <c r="AY140" s="216" t="s">
        <v>154</v>
      </c>
    </row>
    <row r="141" spans="2:65" s="1" customFormat="1" ht="25.5" customHeight="1">
      <c r="B141" s="40"/>
      <c r="C141" s="191" t="s">
        <v>10</v>
      </c>
      <c r="D141" s="191" t="s">
        <v>156</v>
      </c>
      <c r="E141" s="192" t="s">
        <v>235</v>
      </c>
      <c r="F141" s="193" t="s">
        <v>236</v>
      </c>
      <c r="G141" s="194" t="s">
        <v>237</v>
      </c>
      <c r="H141" s="195">
        <v>41.561</v>
      </c>
      <c r="I141" s="196"/>
      <c r="J141" s="197">
        <f>ROUND(I141*H141,2)</f>
        <v>0</v>
      </c>
      <c r="K141" s="193" t="s">
        <v>160</v>
      </c>
      <c r="L141" s="60"/>
      <c r="M141" s="198" t="s">
        <v>21</v>
      </c>
      <c r="N141" s="199" t="s">
        <v>46</v>
      </c>
      <c r="O141" s="41"/>
      <c r="P141" s="200">
        <f>O141*H141</f>
        <v>0</v>
      </c>
      <c r="Q141" s="200">
        <v>0.05168</v>
      </c>
      <c r="R141" s="200">
        <f>Q141*H141</f>
        <v>2.1478724799999998</v>
      </c>
      <c r="S141" s="200">
        <v>0</v>
      </c>
      <c r="T141" s="201">
        <f>S141*H141</f>
        <v>0</v>
      </c>
      <c r="AR141" s="23" t="s">
        <v>161</v>
      </c>
      <c r="AT141" s="23" t="s">
        <v>156</v>
      </c>
      <c r="AU141" s="23" t="s">
        <v>85</v>
      </c>
      <c r="AY141" s="23" t="s">
        <v>154</v>
      </c>
      <c r="BE141" s="202">
        <f>IF(N141="základní",J141,0)</f>
        <v>0</v>
      </c>
      <c r="BF141" s="202">
        <f>IF(N141="snížená",J141,0)</f>
        <v>0</v>
      </c>
      <c r="BG141" s="202">
        <f>IF(N141="zákl. přenesená",J141,0)</f>
        <v>0</v>
      </c>
      <c r="BH141" s="202">
        <f>IF(N141="sníž. přenesená",J141,0)</f>
        <v>0</v>
      </c>
      <c r="BI141" s="202">
        <f>IF(N141="nulová",J141,0)</f>
        <v>0</v>
      </c>
      <c r="BJ141" s="23" t="s">
        <v>83</v>
      </c>
      <c r="BK141" s="202">
        <f>ROUND(I141*H141,2)</f>
        <v>0</v>
      </c>
      <c r="BL141" s="23" t="s">
        <v>161</v>
      </c>
      <c r="BM141" s="23" t="s">
        <v>669</v>
      </c>
    </row>
    <row r="142" spans="2:51" s="11" customFormat="1" ht="13.5">
      <c r="B142" s="206"/>
      <c r="C142" s="207"/>
      <c r="D142" s="203" t="s">
        <v>165</v>
      </c>
      <c r="E142" s="208" t="s">
        <v>21</v>
      </c>
      <c r="F142" s="209" t="s">
        <v>239</v>
      </c>
      <c r="G142" s="207"/>
      <c r="H142" s="210">
        <v>14.041</v>
      </c>
      <c r="I142" s="211"/>
      <c r="J142" s="207"/>
      <c r="K142" s="207"/>
      <c r="L142" s="212"/>
      <c r="M142" s="213"/>
      <c r="N142" s="214"/>
      <c r="O142" s="214"/>
      <c r="P142" s="214"/>
      <c r="Q142" s="214"/>
      <c r="R142" s="214"/>
      <c r="S142" s="214"/>
      <c r="T142" s="215"/>
      <c r="AT142" s="216" t="s">
        <v>165</v>
      </c>
      <c r="AU142" s="216" t="s">
        <v>85</v>
      </c>
      <c r="AV142" s="11" t="s">
        <v>85</v>
      </c>
      <c r="AW142" s="11" t="s">
        <v>38</v>
      </c>
      <c r="AX142" s="11" t="s">
        <v>75</v>
      </c>
      <c r="AY142" s="216" t="s">
        <v>154</v>
      </c>
    </row>
    <row r="143" spans="2:51" s="11" customFormat="1" ht="13.5">
      <c r="B143" s="206"/>
      <c r="C143" s="207"/>
      <c r="D143" s="203" t="s">
        <v>165</v>
      </c>
      <c r="E143" s="208" t="s">
        <v>21</v>
      </c>
      <c r="F143" s="209" t="s">
        <v>240</v>
      </c>
      <c r="G143" s="207"/>
      <c r="H143" s="210">
        <v>27.52</v>
      </c>
      <c r="I143" s="211"/>
      <c r="J143" s="207"/>
      <c r="K143" s="207"/>
      <c r="L143" s="212"/>
      <c r="M143" s="213"/>
      <c r="N143" s="214"/>
      <c r="O143" s="214"/>
      <c r="P143" s="214"/>
      <c r="Q143" s="214"/>
      <c r="R143" s="214"/>
      <c r="S143" s="214"/>
      <c r="T143" s="215"/>
      <c r="AT143" s="216" t="s">
        <v>165</v>
      </c>
      <c r="AU143" s="216" t="s">
        <v>85</v>
      </c>
      <c r="AV143" s="11" t="s">
        <v>85</v>
      </c>
      <c r="AW143" s="11" t="s">
        <v>38</v>
      </c>
      <c r="AX143" s="11" t="s">
        <v>75</v>
      </c>
      <c r="AY143" s="216" t="s">
        <v>154</v>
      </c>
    </row>
    <row r="144" spans="2:51" s="12" customFormat="1" ht="13.5">
      <c r="B144" s="227"/>
      <c r="C144" s="228"/>
      <c r="D144" s="203" t="s">
        <v>165</v>
      </c>
      <c r="E144" s="229" t="s">
        <v>21</v>
      </c>
      <c r="F144" s="230" t="s">
        <v>241</v>
      </c>
      <c r="G144" s="228"/>
      <c r="H144" s="231">
        <v>41.561</v>
      </c>
      <c r="I144" s="232"/>
      <c r="J144" s="228"/>
      <c r="K144" s="228"/>
      <c r="L144" s="233"/>
      <c r="M144" s="234"/>
      <c r="N144" s="235"/>
      <c r="O144" s="235"/>
      <c r="P144" s="235"/>
      <c r="Q144" s="235"/>
      <c r="R144" s="235"/>
      <c r="S144" s="235"/>
      <c r="T144" s="236"/>
      <c r="AT144" s="237" t="s">
        <v>165</v>
      </c>
      <c r="AU144" s="237" t="s">
        <v>85</v>
      </c>
      <c r="AV144" s="12" t="s">
        <v>161</v>
      </c>
      <c r="AW144" s="12" t="s">
        <v>38</v>
      </c>
      <c r="AX144" s="12" t="s">
        <v>83</v>
      </c>
      <c r="AY144" s="237" t="s">
        <v>154</v>
      </c>
    </row>
    <row r="145" spans="2:65" s="1" customFormat="1" ht="16.5" customHeight="1">
      <c r="B145" s="40"/>
      <c r="C145" s="191" t="s">
        <v>242</v>
      </c>
      <c r="D145" s="191" t="s">
        <v>156</v>
      </c>
      <c r="E145" s="192" t="s">
        <v>243</v>
      </c>
      <c r="F145" s="193" t="s">
        <v>244</v>
      </c>
      <c r="G145" s="194" t="s">
        <v>245</v>
      </c>
      <c r="H145" s="195">
        <v>19.555</v>
      </c>
      <c r="I145" s="196"/>
      <c r="J145" s="197">
        <f>ROUND(I145*H145,2)</f>
        <v>0</v>
      </c>
      <c r="K145" s="193" t="s">
        <v>160</v>
      </c>
      <c r="L145" s="60"/>
      <c r="M145" s="198" t="s">
        <v>21</v>
      </c>
      <c r="N145" s="199" t="s">
        <v>46</v>
      </c>
      <c r="O145" s="41"/>
      <c r="P145" s="200">
        <f>O145*H145</f>
        <v>0</v>
      </c>
      <c r="Q145" s="200">
        <v>8E-05</v>
      </c>
      <c r="R145" s="200">
        <f>Q145*H145</f>
        <v>0.0015644</v>
      </c>
      <c r="S145" s="200">
        <v>0</v>
      </c>
      <c r="T145" s="201">
        <f>S145*H145</f>
        <v>0</v>
      </c>
      <c r="AR145" s="23" t="s">
        <v>161</v>
      </c>
      <c r="AT145" s="23" t="s">
        <v>156</v>
      </c>
      <c r="AU145" s="23" t="s">
        <v>85</v>
      </c>
      <c r="AY145" s="23" t="s">
        <v>154</v>
      </c>
      <c r="BE145" s="202">
        <f>IF(N145="základní",J145,0)</f>
        <v>0</v>
      </c>
      <c r="BF145" s="202">
        <f>IF(N145="snížená",J145,0)</f>
        <v>0</v>
      </c>
      <c r="BG145" s="202">
        <f>IF(N145="zákl. přenesená",J145,0)</f>
        <v>0</v>
      </c>
      <c r="BH145" s="202">
        <f>IF(N145="sníž. přenesená",J145,0)</f>
        <v>0</v>
      </c>
      <c r="BI145" s="202">
        <f>IF(N145="nulová",J145,0)</f>
        <v>0</v>
      </c>
      <c r="BJ145" s="23" t="s">
        <v>83</v>
      </c>
      <c r="BK145" s="202">
        <f>ROUND(I145*H145,2)</f>
        <v>0</v>
      </c>
      <c r="BL145" s="23" t="s">
        <v>161</v>
      </c>
      <c r="BM145" s="23" t="s">
        <v>737</v>
      </c>
    </row>
    <row r="146" spans="2:47" s="1" customFormat="1" ht="54">
      <c r="B146" s="40"/>
      <c r="C146" s="62"/>
      <c r="D146" s="203" t="s">
        <v>163</v>
      </c>
      <c r="E146" s="62"/>
      <c r="F146" s="204" t="s">
        <v>247</v>
      </c>
      <c r="G146" s="62"/>
      <c r="H146" s="62"/>
      <c r="I146" s="162"/>
      <c r="J146" s="62"/>
      <c r="K146" s="62"/>
      <c r="L146" s="60"/>
      <c r="M146" s="205"/>
      <c r="N146" s="41"/>
      <c r="O146" s="41"/>
      <c r="P146" s="41"/>
      <c r="Q146" s="41"/>
      <c r="R146" s="41"/>
      <c r="S146" s="41"/>
      <c r="T146" s="77"/>
      <c r="AT146" s="23" t="s">
        <v>163</v>
      </c>
      <c r="AU146" s="23" t="s">
        <v>85</v>
      </c>
    </row>
    <row r="147" spans="2:51" s="11" customFormat="1" ht="13.5">
      <c r="B147" s="206"/>
      <c r="C147" s="207"/>
      <c r="D147" s="203" t="s">
        <v>165</v>
      </c>
      <c r="E147" s="208" t="s">
        <v>21</v>
      </c>
      <c r="F147" s="209" t="s">
        <v>248</v>
      </c>
      <c r="G147" s="207"/>
      <c r="H147" s="210">
        <v>8.085</v>
      </c>
      <c r="I147" s="211"/>
      <c r="J147" s="207"/>
      <c r="K147" s="207"/>
      <c r="L147" s="212"/>
      <c r="M147" s="213"/>
      <c r="N147" s="214"/>
      <c r="O147" s="214"/>
      <c r="P147" s="214"/>
      <c r="Q147" s="214"/>
      <c r="R147" s="214"/>
      <c r="S147" s="214"/>
      <c r="T147" s="215"/>
      <c r="AT147" s="216" t="s">
        <v>165</v>
      </c>
      <c r="AU147" s="216" t="s">
        <v>85</v>
      </c>
      <c r="AV147" s="11" t="s">
        <v>85</v>
      </c>
      <c r="AW147" s="11" t="s">
        <v>38</v>
      </c>
      <c r="AX147" s="11" t="s">
        <v>75</v>
      </c>
      <c r="AY147" s="216" t="s">
        <v>154</v>
      </c>
    </row>
    <row r="148" spans="2:51" s="11" customFormat="1" ht="13.5">
      <c r="B148" s="206"/>
      <c r="C148" s="207"/>
      <c r="D148" s="203" t="s">
        <v>165</v>
      </c>
      <c r="E148" s="208" t="s">
        <v>21</v>
      </c>
      <c r="F148" s="209" t="s">
        <v>249</v>
      </c>
      <c r="G148" s="207"/>
      <c r="H148" s="210">
        <v>11.47</v>
      </c>
      <c r="I148" s="211"/>
      <c r="J148" s="207"/>
      <c r="K148" s="207"/>
      <c r="L148" s="212"/>
      <c r="M148" s="213"/>
      <c r="N148" s="214"/>
      <c r="O148" s="214"/>
      <c r="P148" s="214"/>
      <c r="Q148" s="214"/>
      <c r="R148" s="214"/>
      <c r="S148" s="214"/>
      <c r="T148" s="215"/>
      <c r="AT148" s="216" t="s">
        <v>165</v>
      </c>
      <c r="AU148" s="216" t="s">
        <v>85</v>
      </c>
      <c r="AV148" s="11" t="s">
        <v>85</v>
      </c>
      <c r="AW148" s="11" t="s">
        <v>38</v>
      </c>
      <c r="AX148" s="11" t="s">
        <v>75</v>
      </c>
      <c r="AY148" s="216" t="s">
        <v>154</v>
      </c>
    </row>
    <row r="149" spans="2:51" s="12" customFormat="1" ht="13.5">
      <c r="B149" s="227"/>
      <c r="C149" s="228"/>
      <c r="D149" s="203" t="s">
        <v>165</v>
      </c>
      <c r="E149" s="229" t="s">
        <v>21</v>
      </c>
      <c r="F149" s="230" t="s">
        <v>241</v>
      </c>
      <c r="G149" s="228"/>
      <c r="H149" s="231">
        <v>19.555</v>
      </c>
      <c r="I149" s="232"/>
      <c r="J149" s="228"/>
      <c r="K149" s="228"/>
      <c r="L149" s="233"/>
      <c r="M149" s="234"/>
      <c r="N149" s="235"/>
      <c r="O149" s="235"/>
      <c r="P149" s="235"/>
      <c r="Q149" s="235"/>
      <c r="R149" s="235"/>
      <c r="S149" s="235"/>
      <c r="T149" s="236"/>
      <c r="AT149" s="237" t="s">
        <v>165</v>
      </c>
      <c r="AU149" s="237" t="s">
        <v>85</v>
      </c>
      <c r="AV149" s="12" t="s">
        <v>161</v>
      </c>
      <c r="AW149" s="12" t="s">
        <v>38</v>
      </c>
      <c r="AX149" s="12" t="s">
        <v>83</v>
      </c>
      <c r="AY149" s="237" t="s">
        <v>154</v>
      </c>
    </row>
    <row r="150" spans="2:65" s="1" customFormat="1" ht="25.5" customHeight="1">
      <c r="B150" s="40"/>
      <c r="C150" s="191" t="s">
        <v>250</v>
      </c>
      <c r="D150" s="191" t="s">
        <v>156</v>
      </c>
      <c r="E150" s="192" t="s">
        <v>251</v>
      </c>
      <c r="F150" s="193" t="s">
        <v>252</v>
      </c>
      <c r="G150" s="194" t="s">
        <v>237</v>
      </c>
      <c r="H150" s="195">
        <v>6.6</v>
      </c>
      <c r="I150" s="196"/>
      <c r="J150" s="197">
        <f>ROUND(I150*H150,2)</f>
        <v>0</v>
      </c>
      <c r="K150" s="193" t="s">
        <v>160</v>
      </c>
      <c r="L150" s="60"/>
      <c r="M150" s="198" t="s">
        <v>21</v>
      </c>
      <c r="N150" s="199" t="s">
        <v>46</v>
      </c>
      <c r="O150" s="41"/>
      <c r="P150" s="200">
        <f>O150*H150</f>
        <v>0</v>
      </c>
      <c r="Q150" s="200">
        <v>0.25365</v>
      </c>
      <c r="R150" s="200">
        <f>Q150*H150</f>
        <v>1.6740899999999999</v>
      </c>
      <c r="S150" s="200">
        <v>0</v>
      </c>
      <c r="T150" s="201">
        <f>S150*H150</f>
        <v>0</v>
      </c>
      <c r="AR150" s="23" t="s">
        <v>161</v>
      </c>
      <c r="AT150" s="23" t="s">
        <v>156</v>
      </c>
      <c r="AU150" s="23" t="s">
        <v>85</v>
      </c>
      <c r="AY150" s="23" t="s">
        <v>154</v>
      </c>
      <c r="BE150" s="202">
        <f>IF(N150="základní",J150,0)</f>
        <v>0</v>
      </c>
      <c r="BF150" s="202">
        <f>IF(N150="snížená",J150,0)</f>
        <v>0</v>
      </c>
      <c r="BG150" s="202">
        <f>IF(N150="zákl. přenesená",J150,0)</f>
        <v>0</v>
      </c>
      <c r="BH150" s="202">
        <f>IF(N150="sníž. přenesená",J150,0)</f>
        <v>0</v>
      </c>
      <c r="BI150" s="202">
        <f>IF(N150="nulová",J150,0)</f>
        <v>0</v>
      </c>
      <c r="BJ150" s="23" t="s">
        <v>83</v>
      </c>
      <c r="BK150" s="202">
        <f>ROUND(I150*H150,2)</f>
        <v>0</v>
      </c>
      <c r="BL150" s="23" t="s">
        <v>161</v>
      </c>
      <c r="BM150" s="23" t="s">
        <v>1123</v>
      </c>
    </row>
    <row r="151" spans="2:51" s="11" customFormat="1" ht="13.5">
      <c r="B151" s="206"/>
      <c r="C151" s="207"/>
      <c r="D151" s="203" t="s">
        <v>165</v>
      </c>
      <c r="E151" s="208" t="s">
        <v>21</v>
      </c>
      <c r="F151" s="209" t="s">
        <v>1124</v>
      </c>
      <c r="G151" s="207"/>
      <c r="H151" s="210">
        <v>3.9</v>
      </c>
      <c r="I151" s="211"/>
      <c r="J151" s="207"/>
      <c r="K151" s="207"/>
      <c r="L151" s="212"/>
      <c r="M151" s="213"/>
      <c r="N151" s="214"/>
      <c r="O151" s="214"/>
      <c r="P151" s="214"/>
      <c r="Q151" s="214"/>
      <c r="R151" s="214"/>
      <c r="S151" s="214"/>
      <c r="T151" s="215"/>
      <c r="AT151" s="216" t="s">
        <v>165</v>
      </c>
      <c r="AU151" s="216" t="s">
        <v>85</v>
      </c>
      <c r="AV151" s="11" t="s">
        <v>85</v>
      </c>
      <c r="AW151" s="11" t="s">
        <v>38</v>
      </c>
      <c r="AX151" s="11" t="s">
        <v>75</v>
      </c>
      <c r="AY151" s="216" t="s">
        <v>154</v>
      </c>
    </row>
    <row r="152" spans="2:51" s="11" customFormat="1" ht="13.5">
      <c r="B152" s="206"/>
      <c r="C152" s="207"/>
      <c r="D152" s="203" t="s">
        <v>165</v>
      </c>
      <c r="E152" s="208" t="s">
        <v>21</v>
      </c>
      <c r="F152" s="209" t="s">
        <v>255</v>
      </c>
      <c r="G152" s="207"/>
      <c r="H152" s="210">
        <v>2.7</v>
      </c>
      <c r="I152" s="211"/>
      <c r="J152" s="207"/>
      <c r="K152" s="207"/>
      <c r="L152" s="212"/>
      <c r="M152" s="213"/>
      <c r="N152" s="214"/>
      <c r="O152" s="214"/>
      <c r="P152" s="214"/>
      <c r="Q152" s="214"/>
      <c r="R152" s="214"/>
      <c r="S152" s="214"/>
      <c r="T152" s="215"/>
      <c r="AT152" s="216" t="s">
        <v>165</v>
      </c>
      <c r="AU152" s="216" t="s">
        <v>85</v>
      </c>
      <c r="AV152" s="11" t="s">
        <v>85</v>
      </c>
      <c r="AW152" s="11" t="s">
        <v>38</v>
      </c>
      <c r="AX152" s="11" t="s">
        <v>75</v>
      </c>
      <c r="AY152" s="216" t="s">
        <v>154</v>
      </c>
    </row>
    <row r="153" spans="2:51" s="12" customFormat="1" ht="13.5">
      <c r="B153" s="227"/>
      <c r="C153" s="228"/>
      <c r="D153" s="203" t="s">
        <v>165</v>
      </c>
      <c r="E153" s="229" t="s">
        <v>21</v>
      </c>
      <c r="F153" s="230" t="s">
        <v>241</v>
      </c>
      <c r="G153" s="228"/>
      <c r="H153" s="231">
        <v>6.6</v>
      </c>
      <c r="I153" s="232"/>
      <c r="J153" s="228"/>
      <c r="K153" s="228"/>
      <c r="L153" s="233"/>
      <c r="M153" s="234"/>
      <c r="N153" s="235"/>
      <c r="O153" s="235"/>
      <c r="P153" s="235"/>
      <c r="Q153" s="235"/>
      <c r="R153" s="235"/>
      <c r="S153" s="235"/>
      <c r="T153" s="236"/>
      <c r="AT153" s="237" t="s">
        <v>165</v>
      </c>
      <c r="AU153" s="237" t="s">
        <v>85</v>
      </c>
      <c r="AV153" s="12" t="s">
        <v>161</v>
      </c>
      <c r="AW153" s="12" t="s">
        <v>38</v>
      </c>
      <c r="AX153" s="12" t="s">
        <v>83</v>
      </c>
      <c r="AY153" s="237" t="s">
        <v>154</v>
      </c>
    </row>
    <row r="154" spans="2:65" s="1" customFormat="1" ht="25.5" customHeight="1">
      <c r="B154" s="40"/>
      <c r="C154" s="191" t="s">
        <v>256</v>
      </c>
      <c r="D154" s="191" t="s">
        <v>156</v>
      </c>
      <c r="E154" s="192" t="s">
        <v>257</v>
      </c>
      <c r="F154" s="193" t="s">
        <v>258</v>
      </c>
      <c r="G154" s="194" t="s">
        <v>237</v>
      </c>
      <c r="H154" s="195">
        <v>0.72</v>
      </c>
      <c r="I154" s="196"/>
      <c r="J154" s="197">
        <f>ROUND(I154*H154,2)</f>
        <v>0</v>
      </c>
      <c r="K154" s="193" t="s">
        <v>160</v>
      </c>
      <c r="L154" s="60"/>
      <c r="M154" s="198" t="s">
        <v>21</v>
      </c>
      <c r="N154" s="199" t="s">
        <v>46</v>
      </c>
      <c r="O154" s="41"/>
      <c r="P154" s="200">
        <f>O154*H154</f>
        <v>0</v>
      </c>
      <c r="Q154" s="200">
        <v>0.17818</v>
      </c>
      <c r="R154" s="200">
        <f>Q154*H154</f>
        <v>0.1282896</v>
      </c>
      <c r="S154" s="200">
        <v>0</v>
      </c>
      <c r="T154" s="201">
        <f>S154*H154</f>
        <v>0</v>
      </c>
      <c r="AR154" s="23" t="s">
        <v>161</v>
      </c>
      <c r="AT154" s="23" t="s">
        <v>156</v>
      </c>
      <c r="AU154" s="23" t="s">
        <v>85</v>
      </c>
      <c r="AY154" s="23" t="s">
        <v>154</v>
      </c>
      <c r="BE154" s="202">
        <f>IF(N154="základní",J154,0)</f>
        <v>0</v>
      </c>
      <c r="BF154" s="202">
        <f>IF(N154="snížená",J154,0)</f>
        <v>0</v>
      </c>
      <c r="BG154" s="202">
        <f>IF(N154="zákl. přenesená",J154,0)</f>
        <v>0</v>
      </c>
      <c r="BH154" s="202">
        <f>IF(N154="sníž. přenesená",J154,0)</f>
        <v>0</v>
      </c>
      <c r="BI154" s="202">
        <f>IF(N154="nulová",J154,0)</f>
        <v>0</v>
      </c>
      <c r="BJ154" s="23" t="s">
        <v>83</v>
      </c>
      <c r="BK154" s="202">
        <f>ROUND(I154*H154,2)</f>
        <v>0</v>
      </c>
      <c r="BL154" s="23" t="s">
        <v>161</v>
      </c>
      <c r="BM154" s="23" t="s">
        <v>1125</v>
      </c>
    </row>
    <row r="155" spans="2:51" s="11" customFormat="1" ht="13.5">
      <c r="B155" s="206"/>
      <c r="C155" s="207"/>
      <c r="D155" s="203" t="s">
        <v>165</v>
      </c>
      <c r="E155" s="208" t="s">
        <v>21</v>
      </c>
      <c r="F155" s="209" t="s">
        <v>260</v>
      </c>
      <c r="G155" s="207"/>
      <c r="H155" s="210">
        <v>0.72</v>
      </c>
      <c r="I155" s="211"/>
      <c r="J155" s="207"/>
      <c r="K155" s="207"/>
      <c r="L155" s="212"/>
      <c r="M155" s="213"/>
      <c r="N155" s="214"/>
      <c r="O155" s="214"/>
      <c r="P155" s="214"/>
      <c r="Q155" s="214"/>
      <c r="R155" s="214"/>
      <c r="S155" s="214"/>
      <c r="T155" s="215"/>
      <c r="AT155" s="216" t="s">
        <v>165</v>
      </c>
      <c r="AU155" s="216" t="s">
        <v>85</v>
      </c>
      <c r="AV155" s="11" t="s">
        <v>85</v>
      </c>
      <c r="AW155" s="11" t="s">
        <v>38</v>
      </c>
      <c r="AX155" s="11" t="s">
        <v>83</v>
      </c>
      <c r="AY155" s="216" t="s">
        <v>154</v>
      </c>
    </row>
    <row r="156" spans="2:63" s="10" customFormat="1" ht="29.85" customHeight="1">
      <c r="B156" s="175"/>
      <c r="C156" s="176"/>
      <c r="D156" s="177" t="s">
        <v>74</v>
      </c>
      <c r="E156" s="189" t="s">
        <v>285</v>
      </c>
      <c r="F156" s="189" t="s">
        <v>286</v>
      </c>
      <c r="G156" s="176"/>
      <c r="H156" s="176"/>
      <c r="I156" s="179"/>
      <c r="J156" s="190">
        <f>BK156</f>
        <v>0</v>
      </c>
      <c r="K156" s="176"/>
      <c r="L156" s="181"/>
      <c r="M156" s="182"/>
      <c r="N156" s="183"/>
      <c r="O156" s="183"/>
      <c r="P156" s="184">
        <f>SUM(P157:P196)</f>
        <v>0</v>
      </c>
      <c r="Q156" s="183"/>
      <c r="R156" s="184">
        <f>SUM(R157:R196)</f>
        <v>4.34858034</v>
      </c>
      <c r="S156" s="183"/>
      <c r="T156" s="185">
        <f>SUM(T157:T196)</f>
        <v>0</v>
      </c>
      <c r="AR156" s="186" t="s">
        <v>83</v>
      </c>
      <c r="AT156" s="187" t="s">
        <v>74</v>
      </c>
      <c r="AU156" s="187" t="s">
        <v>83</v>
      </c>
      <c r="AY156" s="186" t="s">
        <v>154</v>
      </c>
      <c r="BK156" s="188">
        <f>SUM(BK157:BK196)</f>
        <v>0</v>
      </c>
    </row>
    <row r="157" spans="2:65" s="1" customFormat="1" ht="16.5" customHeight="1">
      <c r="B157" s="40"/>
      <c r="C157" s="191" t="s">
        <v>262</v>
      </c>
      <c r="D157" s="191" t="s">
        <v>156</v>
      </c>
      <c r="E157" s="192" t="s">
        <v>294</v>
      </c>
      <c r="F157" s="193" t="s">
        <v>295</v>
      </c>
      <c r="G157" s="194" t="s">
        <v>237</v>
      </c>
      <c r="H157" s="195">
        <v>1.5</v>
      </c>
      <c r="I157" s="196"/>
      <c r="J157" s="197">
        <f>ROUND(I157*H157,2)</f>
        <v>0</v>
      </c>
      <c r="K157" s="193" t="s">
        <v>160</v>
      </c>
      <c r="L157" s="60"/>
      <c r="M157" s="198" t="s">
        <v>21</v>
      </c>
      <c r="N157" s="199" t="s">
        <v>46</v>
      </c>
      <c r="O157" s="41"/>
      <c r="P157" s="200">
        <f>O157*H157</f>
        <v>0</v>
      </c>
      <c r="Q157" s="200">
        <v>0.04</v>
      </c>
      <c r="R157" s="200">
        <f>Q157*H157</f>
        <v>0.06</v>
      </c>
      <c r="S157" s="200">
        <v>0</v>
      </c>
      <c r="T157" s="201">
        <f>S157*H157</f>
        <v>0</v>
      </c>
      <c r="AR157" s="23" t="s">
        <v>161</v>
      </c>
      <c r="AT157" s="23" t="s">
        <v>156</v>
      </c>
      <c r="AU157" s="23" t="s">
        <v>85</v>
      </c>
      <c r="AY157" s="23" t="s">
        <v>154</v>
      </c>
      <c r="BE157" s="202">
        <f>IF(N157="základní",J157,0)</f>
        <v>0</v>
      </c>
      <c r="BF157" s="202">
        <f>IF(N157="snížená",J157,0)</f>
        <v>0</v>
      </c>
      <c r="BG157" s="202">
        <f>IF(N157="zákl. přenesená",J157,0)</f>
        <v>0</v>
      </c>
      <c r="BH157" s="202">
        <f>IF(N157="sníž. přenesená",J157,0)</f>
        <v>0</v>
      </c>
      <c r="BI157" s="202">
        <f>IF(N157="nulová",J157,0)</f>
        <v>0</v>
      </c>
      <c r="BJ157" s="23" t="s">
        <v>83</v>
      </c>
      <c r="BK157" s="202">
        <f>ROUND(I157*H157,2)</f>
        <v>0</v>
      </c>
      <c r="BL157" s="23" t="s">
        <v>161</v>
      </c>
      <c r="BM157" s="23" t="s">
        <v>1126</v>
      </c>
    </row>
    <row r="158" spans="2:47" s="1" customFormat="1" ht="40.5">
      <c r="B158" s="40"/>
      <c r="C158" s="62"/>
      <c r="D158" s="203" t="s">
        <v>163</v>
      </c>
      <c r="E158" s="62"/>
      <c r="F158" s="204" t="s">
        <v>297</v>
      </c>
      <c r="G158" s="62"/>
      <c r="H158" s="62"/>
      <c r="I158" s="162"/>
      <c r="J158" s="62"/>
      <c r="K158" s="62"/>
      <c r="L158" s="60"/>
      <c r="M158" s="205"/>
      <c r="N158" s="41"/>
      <c r="O158" s="41"/>
      <c r="P158" s="41"/>
      <c r="Q158" s="41"/>
      <c r="R158" s="41"/>
      <c r="S158" s="41"/>
      <c r="T158" s="77"/>
      <c r="AT158" s="23" t="s">
        <v>163</v>
      </c>
      <c r="AU158" s="23" t="s">
        <v>85</v>
      </c>
    </row>
    <row r="159" spans="2:51" s="11" customFormat="1" ht="13.5">
      <c r="B159" s="206"/>
      <c r="C159" s="207"/>
      <c r="D159" s="203" t="s">
        <v>165</v>
      </c>
      <c r="E159" s="208" t="s">
        <v>21</v>
      </c>
      <c r="F159" s="209" t="s">
        <v>298</v>
      </c>
      <c r="G159" s="207"/>
      <c r="H159" s="210">
        <v>1.5</v>
      </c>
      <c r="I159" s="211"/>
      <c r="J159" s="207"/>
      <c r="K159" s="207"/>
      <c r="L159" s="212"/>
      <c r="M159" s="213"/>
      <c r="N159" s="214"/>
      <c r="O159" s="214"/>
      <c r="P159" s="214"/>
      <c r="Q159" s="214"/>
      <c r="R159" s="214"/>
      <c r="S159" s="214"/>
      <c r="T159" s="215"/>
      <c r="AT159" s="216" t="s">
        <v>165</v>
      </c>
      <c r="AU159" s="216" t="s">
        <v>85</v>
      </c>
      <c r="AV159" s="11" t="s">
        <v>85</v>
      </c>
      <c r="AW159" s="11" t="s">
        <v>38</v>
      </c>
      <c r="AX159" s="11" t="s">
        <v>83</v>
      </c>
      <c r="AY159" s="216" t="s">
        <v>154</v>
      </c>
    </row>
    <row r="160" spans="2:65" s="1" customFormat="1" ht="38.25" customHeight="1">
      <c r="B160" s="40"/>
      <c r="C160" s="191" t="s">
        <v>267</v>
      </c>
      <c r="D160" s="191" t="s">
        <v>156</v>
      </c>
      <c r="E160" s="192" t="s">
        <v>288</v>
      </c>
      <c r="F160" s="193" t="s">
        <v>289</v>
      </c>
      <c r="G160" s="194" t="s">
        <v>237</v>
      </c>
      <c r="H160" s="195">
        <v>34.046</v>
      </c>
      <c r="I160" s="196"/>
      <c r="J160" s="197">
        <f>ROUND(I160*H160,2)</f>
        <v>0</v>
      </c>
      <c r="K160" s="193" t="s">
        <v>160</v>
      </c>
      <c r="L160" s="60"/>
      <c r="M160" s="198" t="s">
        <v>21</v>
      </c>
      <c r="N160" s="199" t="s">
        <v>46</v>
      </c>
      <c r="O160" s="41"/>
      <c r="P160" s="200">
        <f>O160*H160</f>
        <v>0</v>
      </c>
      <c r="Q160" s="200">
        <v>0.017</v>
      </c>
      <c r="R160" s="200">
        <f>Q160*H160</f>
        <v>0.578782</v>
      </c>
      <c r="S160" s="200">
        <v>0</v>
      </c>
      <c r="T160" s="201">
        <f>S160*H160</f>
        <v>0</v>
      </c>
      <c r="AR160" s="23" t="s">
        <v>161</v>
      </c>
      <c r="AT160" s="23" t="s">
        <v>156</v>
      </c>
      <c r="AU160" s="23" t="s">
        <v>85</v>
      </c>
      <c r="AY160" s="23" t="s">
        <v>154</v>
      </c>
      <c r="BE160" s="202">
        <f>IF(N160="základní",J160,0)</f>
        <v>0</v>
      </c>
      <c r="BF160" s="202">
        <f>IF(N160="snížená",J160,0)</f>
        <v>0</v>
      </c>
      <c r="BG160" s="202">
        <f>IF(N160="zákl. přenesená",J160,0)</f>
        <v>0</v>
      </c>
      <c r="BH160" s="202">
        <f>IF(N160="sníž. přenesená",J160,0)</f>
        <v>0</v>
      </c>
      <c r="BI160" s="202">
        <f>IF(N160="nulová",J160,0)</f>
        <v>0</v>
      </c>
      <c r="BJ160" s="23" t="s">
        <v>83</v>
      </c>
      <c r="BK160" s="202">
        <f>ROUND(I160*H160,2)</f>
        <v>0</v>
      </c>
      <c r="BL160" s="23" t="s">
        <v>161</v>
      </c>
      <c r="BM160" s="23" t="s">
        <v>678</v>
      </c>
    </row>
    <row r="161" spans="2:47" s="1" customFormat="1" ht="40.5">
      <c r="B161" s="40"/>
      <c r="C161" s="62"/>
      <c r="D161" s="203" t="s">
        <v>163</v>
      </c>
      <c r="E161" s="62"/>
      <c r="F161" s="204" t="s">
        <v>291</v>
      </c>
      <c r="G161" s="62"/>
      <c r="H161" s="62"/>
      <c r="I161" s="162"/>
      <c r="J161" s="62"/>
      <c r="K161" s="62"/>
      <c r="L161" s="60"/>
      <c r="M161" s="205"/>
      <c r="N161" s="41"/>
      <c r="O161" s="41"/>
      <c r="P161" s="41"/>
      <c r="Q161" s="41"/>
      <c r="R161" s="41"/>
      <c r="S161" s="41"/>
      <c r="T161" s="77"/>
      <c r="AT161" s="23" t="s">
        <v>163</v>
      </c>
      <c r="AU161" s="23" t="s">
        <v>85</v>
      </c>
    </row>
    <row r="162" spans="2:51" s="11" customFormat="1" ht="13.5">
      <c r="B162" s="206"/>
      <c r="C162" s="207"/>
      <c r="D162" s="203" t="s">
        <v>165</v>
      </c>
      <c r="E162" s="208" t="s">
        <v>21</v>
      </c>
      <c r="F162" s="209" t="s">
        <v>1127</v>
      </c>
      <c r="G162" s="207"/>
      <c r="H162" s="210">
        <v>34.046</v>
      </c>
      <c r="I162" s="211"/>
      <c r="J162" s="207"/>
      <c r="K162" s="207"/>
      <c r="L162" s="212"/>
      <c r="M162" s="213"/>
      <c r="N162" s="214"/>
      <c r="O162" s="214"/>
      <c r="P162" s="214"/>
      <c r="Q162" s="214"/>
      <c r="R162" s="214"/>
      <c r="S162" s="214"/>
      <c r="T162" s="215"/>
      <c r="AT162" s="216" t="s">
        <v>165</v>
      </c>
      <c r="AU162" s="216" t="s">
        <v>85</v>
      </c>
      <c r="AV162" s="11" t="s">
        <v>85</v>
      </c>
      <c r="AW162" s="11" t="s">
        <v>38</v>
      </c>
      <c r="AX162" s="11" t="s">
        <v>83</v>
      </c>
      <c r="AY162" s="216" t="s">
        <v>154</v>
      </c>
    </row>
    <row r="163" spans="2:65" s="1" customFormat="1" ht="25.5" customHeight="1">
      <c r="B163" s="40"/>
      <c r="C163" s="191" t="s">
        <v>9</v>
      </c>
      <c r="D163" s="191" t="s">
        <v>156</v>
      </c>
      <c r="E163" s="192" t="s">
        <v>300</v>
      </c>
      <c r="F163" s="193" t="s">
        <v>301</v>
      </c>
      <c r="G163" s="194" t="s">
        <v>237</v>
      </c>
      <c r="H163" s="195">
        <v>59.024</v>
      </c>
      <c r="I163" s="196"/>
      <c r="J163" s="197">
        <f>ROUND(I163*H163,2)</f>
        <v>0</v>
      </c>
      <c r="K163" s="193" t="s">
        <v>160</v>
      </c>
      <c r="L163" s="60"/>
      <c r="M163" s="198" t="s">
        <v>21</v>
      </c>
      <c r="N163" s="199" t="s">
        <v>46</v>
      </c>
      <c r="O163" s="41"/>
      <c r="P163" s="200">
        <f>O163*H163</f>
        <v>0</v>
      </c>
      <c r="Q163" s="200">
        <v>0.00735</v>
      </c>
      <c r="R163" s="200">
        <f>Q163*H163</f>
        <v>0.4338264</v>
      </c>
      <c r="S163" s="200">
        <v>0</v>
      </c>
      <c r="T163" s="201">
        <f>S163*H163</f>
        <v>0</v>
      </c>
      <c r="AR163" s="23" t="s">
        <v>242</v>
      </c>
      <c r="AT163" s="23" t="s">
        <v>156</v>
      </c>
      <c r="AU163" s="23" t="s">
        <v>85</v>
      </c>
      <c r="AY163" s="23" t="s">
        <v>154</v>
      </c>
      <c r="BE163" s="202">
        <f>IF(N163="základní",J163,0)</f>
        <v>0</v>
      </c>
      <c r="BF163" s="202">
        <f>IF(N163="snížená",J163,0)</f>
        <v>0</v>
      </c>
      <c r="BG163" s="202">
        <f>IF(N163="zákl. přenesená",J163,0)</f>
        <v>0</v>
      </c>
      <c r="BH163" s="202">
        <f>IF(N163="sníž. přenesená",J163,0)</f>
        <v>0</v>
      </c>
      <c r="BI163" s="202">
        <f>IF(N163="nulová",J163,0)</f>
        <v>0</v>
      </c>
      <c r="BJ163" s="23" t="s">
        <v>83</v>
      </c>
      <c r="BK163" s="202">
        <f>ROUND(I163*H163,2)</f>
        <v>0</v>
      </c>
      <c r="BL163" s="23" t="s">
        <v>242</v>
      </c>
      <c r="BM163" s="23" t="s">
        <v>1128</v>
      </c>
    </row>
    <row r="164" spans="2:51" s="11" customFormat="1" ht="13.5">
      <c r="B164" s="206"/>
      <c r="C164" s="207"/>
      <c r="D164" s="203" t="s">
        <v>165</v>
      </c>
      <c r="E164" s="208" t="s">
        <v>21</v>
      </c>
      <c r="F164" s="209" t="s">
        <v>1129</v>
      </c>
      <c r="G164" s="207"/>
      <c r="H164" s="210">
        <v>28.764</v>
      </c>
      <c r="I164" s="211"/>
      <c r="J164" s="207"/>
      <c r="K164" s="207"/>
      <c r="L164" s="212"/>
      <c r="M164" s="213"/>
      <c r="N164" s="214"/>
      <c r="O164" s="214"/>
      <c r="P164" s="214"/>
      <c r="Q164" s="214"/>
      <c r="R164" s="214"/>
      <c r="S164" s="214"/>
      <c r="T164" s="215"/>
      <c r="AT164" s="216" t="s">
        <v>165</v>
      </c>
      <c r="AU164" s="216" t="s">
        <v>85</v>
      </c>
      <c r="AV164" s="11" t="s">
        <v>85</v>
      </c>
      <c r="AW164" s="11" t="s">
        <v>38</v>
      </c>
      <c r="AX164" s="11" t="s">
        <v>75</v>
      </c>
      <c r="AY164" s="216" t="s">
        <v>154</v>
      </c>
    </row>
    <row r="165" spans="2:51" s="11" customFormat="1" ht="13.5">
      <c r="B165" s="206"/>
      <c r="C165" s="207"/>
      <c r="D165" s="203" t="s">
        <v>165</v>
      </c>
      <c r="E165" s="208" t="s">
        <v>21</v>
      </c>
      <c r="F165" s="209" t="s">
        <v>304</v>
      </c>
      <c r="G165" s="207"/>
      <c r="H165" s="210">
        <v>30.26</v>
      </c>
      <c r="I165" s="211"/>
      <c r="J165" s="207"/>
      <c r="K165" s="207"/>
      <c r="L165" s="212"/>
      <c r="M165" s="213"/>
      <c r="N165" s="214"/>
      <c r="O165" s="214"/>
      <c r="P165" s="214"/>
      <c r="Q165" s="214"/>
      <c r="R165" s="214"/>
      <c r="S165" s="214"/>
      <c r="T165" s="215"/>
      <c r="AT165" s="216" t="s">
        <v>165</v>
      </c>
      <c r="AU165" s="216" t="s">
        <v>85</v>
      </c>
      <c r="AV165" s="11" t="s">
        <v>85</v>
      </c>
      <c r="AW165" s="11" t="s">
        <v>38</v>
      </c>
      <c r="AX165" s="11" t="s">
        <v>75</v>
      </c>
      <c r="AY165" s="216" t="s">
        <v>154</v>
      </c>
    </row>
    <row r="166" spans="2:51" s="12" customFormat="1" ht="13.5">
      <c r="B166" s="227"/>
      <c r="C166" s="228"/>
      <c r="D166" s="203" t="s">
        <v>165</v>
      </c>
      <c r="E166" s="229" t="s">
        <v>21</v>
      </c>
      <c r="F166" s="230" t="s">
        <v>241</v>
      </c>
      <c r="G166" s="228"/>
      <c r="H166" s="231">
        <v>59.024</v>
      </c>
      <c r="I166" s="232"/>
      <c r="J166" s="228"/>
      <c r="K166" s="228"/>
      <c r="L166" s="233"/>
      <c r="M166" s="234"/>
      <c r="N166" s="235"/>
      <c r="O166" s="235"/>
      <c r="P166" s="235"/>
      <c r="Q166" s="235"/>
      <c r="R166" s="235"/>
      <c r="S166" s="235"/>
      <c r="T166" s="236"/>
      <c r="AT166" s="237" t="s">
        <v>165</v>
      </c>
      <c r="AU166" s="237" t="s">
        <v>85</v>
      </c>
      <c r="AV166" s="12" t="s">
        <v>161</v>
      </c>
      <c r="AW166" s="12" t="s">
        <v>38</v>
      </c>
      <c r="AX166" s="12" t="s">
        <v>83</v>
      </c>
      <c r="AY166" s="237" t="s">
        <v>154</v>
      </c>
    </row>
    <row r="167" spans="2:65" s="1" customFormat="1" ht="25.5" customHeight="1">
      <c r="B167" s="40"/>
      <c r="C167" s="191" t="s">
        <v>276</v>
      </c>
      <c r="D167" s="191" t="s">
        <v>156</v>
      </c>
      <c r="E167" s="192" t="s">
        <v>306</v>
      </c>
      <c r="F167" s="193" t="s">
        <v>307</v>
      </c>
      <c r="G167" s="194" t="s">
        <v>237</v>
      </c>
      <c r="H167" s="195">
        <v>83.121</v>
      </c>
      <c r="I167" s="196"/>
      <c r="J167" s="197">
        <f>ROUND(I167*H167,2)</f>
        <v>0</v>
      </c>
      <c r="K167" s="193" t="s">
        <v>160</v>
      </c>
      <c r="L167" s="60"/>
      <c r="M167" s="198" t="s">
        <v>21</v>
      </c>
      <c r="N167" s="199" t="s">
        <v>46</v>
      </c>
      <c r="O167" s="41"/>
      <c r="P167" s="200">
        <f>O167*H167</f>
        <v>0</v>
      </c>
      <c r="Q167" s="200">
        <v>0.00026</v>
      </c>
      <c r="R167" s="200">
        <f>Q167*H167</f>
        <v>0.021611459999999996</v>
      </c>
      <c r="S167" s="200">
        <v>0</v>
      </c>
      <c r="T167" s="201">
        <f>S167*H167</f>
        <v>0</v>
      </c>
      <c r="AR167" s="23" t="s">
        <v>161</v>
      </c>
      <c r="AT167" s="23" t="s">
        <v>156</v>
      </c>
      <c r="AU167" s="23" t="s">
        <v>85</v>
      </c>
      <c r="AY167" s="23" t="s">
        <v>154</v>
      </c>
      <c r="BE167" s="202">
        <f>IF(N167="základní",J167,0)</f>
        <v>0</v>
      </c>
      <c r="BF167" s="202">
        <f>IF(N167="snížená",J167,0)</f>
        <v>0</v>
      </c>
      <c r="BG167" s="202">
        <f>IF(N167="zákl. přenesená",J167,0)</f>
        <v>0</v>
      </c>
      <c r="BH167" s="202">
        <f>IF(N167="sníž. přenesená",J167,0)</f>
        <v>0</v>
      </c>
      <c r="BI167" s="202">
        <f>IF(N167="nulová",J167,0)</f>
        <v>0</v>
      </c>
      <c r="BJ167" s="23" t="s">
        <v>83</v>
      </c>
      <c r="BK167" s="202">
        <f>ROUND(I167*H167,2)</f>
        <v>0</v>
      </c>
      <c r="BL167" s="23" t="s">
        <v>161</v>
      </c>
      <c r="BM167" s="23" t="s">
        <v>1130</v>
      </c>
    </row>
    <row r="168" spans="2:51" s="11" customFormat="1" ht="13.5">
      <c r="B168" s="206"/>
      <c r="C168" s="207"/>
      <c r="D168" s="203" t="s">
        <v>165</v>
      </c>
      <c r="E168" s="208" t="s">
        <v>21</v>
      </c>
      <c r="F168" s="209" t="s">
        <v>323</v>
      </c>
      <c r="G168" s="207"/>
      <c r="H168" s="210">
        <v>28.081</v>
      </c>
      <c r="I168" s="211"/>
      <c r="J168" s="207"/>
      <c r="K168" s="207"/>
      <c r="L168" s="212"/>
      <c r="M168" s="213"/>
      <c r="N168" s="214"/>
      <c r="O168" s="214"/>
      <c r="P168" s="214"/>
      <c r="Q168" s="214"/>
      <c r="R168" s="214"/>
      <c r="S168" s="214"/>
      <c r="T168" s="215"/>
      <c r="AT168" s="216" t="s">
        <v>165</v>
      </c>
      <c r="AU168" s="216" t="s">
        <v>85</v>
      </c>
      <c r="AV168" s="11" t="s">
        <v>85</v>
      </c>
      <c r="AW168" s="11" t="s">
        <v>38</v>
      </c>
      <c r="AX168" s="11" t="s">
        <v>75</v>
      </c>
      <c r="AY168" s="216" t="s">
        <v>154</v>
      </c>
    </row>
    <row r="169" spans="2:51" s="11" customFormat="1" ht="13.5">
      <c r="B169" s="206"/>
      <c r="C169" s="207"/>
      <c r="D169" s="203" t="s">
        <v>165</v>
      </c>
      <c r="E169" s="208" t="s">
        <v>21</v>
      </c>
      <c r="F169" s="209" t="s">
        <v>324</v>
      </c>
      <c r="G169" s="207"/>
      <c r="H169" s="210">
        <v>55.04</v>
      </c>
      <c r="I169" s="211"/>
      <c r="J169" s="207"/>
      <c r="K169" s="207"/>
      <c r="L169" s="212"/>
      <c r="M169" s="213"/>
      <c r="N169" s="214"/>
      <c r="O169" s="214"/>
      <c r="P169" s="214"/>
      <c r="Q169" s="214"/>
      <c r="R169" s="214"/>
      <c r="S169" s="214"/>
      <c r="T169" s="215"/>
      <c r="AT169" s="216" t="s">
        <v>165</v>
      </c>
      <c r="AU169" s="216" t="s">
        <v>85</v>
      </c>
      <c r="AV169" s="11" t="s">
        <v>85</v>
      </c>
      <c r="AW169" s="11" t="s">
        <v>38</v>
      </c>
      <c r="AX169" s="11" t="s">
        <v>75</v>
      </c>
      <c r="AY169" s="216" t="s">
        <v>154</v>
      </c>
    </row>
    <row r="170" spans="2:51" s="12" customFormat="1" ht="13.5">
      <c r="B170" s="227"/>
      <c r="C170" s="228"/>
      <c r="D170" s="203" t="s">
        <v>165</v>
      </c>
      <c r="E170" s="229" t="s">
        <v>21</v>
      </c>
      <c r="F170" s="230" t="s">
        <v>241</v>
      </c>
      <c r="G170" s="228"/>
      <c r="H170" s="231">
        <v>83.121</v>
      </c>
      <c r="I170" s="232"/>
      <c r="J170" s="228"/>
      <c r="K170" s="228"/>
      <c r="L170" s="233"/>
      <c r="M170" s="234"/>
      <c r="N170" s="235"/>
      <c r="O170" s="235"/>
      <c r="P170" s="235"/>
      <c r="Q170" s="235"/>
      <c r="R170" s="235"/>
      <c r="S170" s="235"/>
      <c r="T170" s="236"/>
      <c r="AT170" s="237" t="s">
        <v>165</v>
      </c>
      <c r="AU170" s="237" t="s">
        <v>85</v>
      </c>
      <c r="AV170" s="12" t="s">
        <v>161</v>
      </c>
      <c r="AW170" s="12" t="s">
        <v>38</v>
      </c>
      <c r="AX170" s="12" t="s">
        <v>83</v>
      </c>
      <c r="AY170" s="237" t="s">
        <v>154</v>
      </c>
    </row>
    <row r="171" spans="2:65" s="1" customFormat="1" ht="25.5" customHeight="1">
      <c r="B171" s="40"/>
      <c r="C171" s="191" t="s">
        <v>280</v>
      </c>
      <c r="D171" s="191" t="s">
        <v>156</v>
      </c>
      <c r="E171" s="192" t="s">
        <v>310</v>
      </c>
      <c r="F171" s="193" t="s">
        <v>311</v>
      </c>
      <c r="G171" s="194" t="s">
        <v>237</v>
      </c>
      <c r="H171" s="195">
        <v>59.275</v>
      </c>
      <c r="I171" s="196"/>
      <c r="J171" s="197">
        <f>ROUND(I171*H171,2)</f>
        <v>0</v>
      </c>
      <c r="K171" s="193" t="s">
        <v>160</v>
      </c>
      <c r="L171" s="60"/>
      <c r="M171" s="198" t="s">
        <v>21</v>
      </c>
      <c r="N171" s="199" t="s">
        <v>46</v>
      </c>
      <c r="O171" s="41"/>
      <c r="P171" s="200">
        <f>O171*H171</f>
        <v>0</v>
      </c>
      <c r="Q171" s="200">
        <v>0.02048</v>
      </c>
      <c r="R171" s="200">
        <f>Q171*H171</f>
        <v>1.2139520000000001</v>
      </c>
      <c r="S171" s="200">
        <v>0</v>
      </c>
      <c r="T171" s="201">
        <f>S171*H171</f>
        <v>0</v>
      </c>
      <c r="AR171" s="23" t="s">
        <v>161</v>
      </c>
      <c r="AT171" s="23" t="s">
        <v>156</v>
      </c>
      <c r="AU171" s="23" t="s">
        <v>85</v>
      </c>
      <c r="AY171" s="23" t="s">
        <v>154</v>
      </c>
      <c r="BE171" s="202">
        <f>IF(N171="základní",J171,0)</f>
        <v>0</v>
      </c>
      <c r="BF171" s="202">
        <f>IF(N171="snížená",J171,0)</f>
        <v>0</v>
      </c>
      <c r="BG171" s="202">
        <f>IF(N171="zákl. přenesená",J171,0)</f>
        <v>0</v>
      </c>
      <c r="BH171" s="202">
        <f>IF(N171="sníž. přenesená",J171,0)</f>
        <v>0</v>
      </c>
      <c r="BI171" s="202">
        <f>IF(N171="nulová",J171,0)</f>
        <v>0</v>
      </c>
      <c r="BJ171" s="23" t="s">
        <v>83</v>
      </c>
      <c r="BK171" s="202">
        <f>ROUND(I171*H171,2)</f>
        <v>0</v>
      </c>
      <c r="BL171" s="23" t="s">
        <v>161</v>
      </c>
      <c r="BM171" s="23" t="s">
        <v>1131</v>
      </c>
    </row>
    <row r="172" spans="2:47" s="1" customFormat="1" ht="121.5">
      <c r="B172" s="40"/>
      <c r="C172" s="62"/>
      <c r="D172" s="203" t="s">
        <v>163</v>
      </c>
      <c r="E172" s="62"/>
      <c r="F172" s="204" t="s">
        <v>313</v>
      </c>
      <c r="G172" s="62"/>
      <c r="H172" s="62"/>
      <c r="I172" s="162"/>
      <c r="J172" s="62"/>
      <c r="K172" s="62"/>
      <c r="L172" s="60"/>
      <c r="M172" s="205"/>
      <c r="N172" s="41"/>
      <c r="O172" s="41"/>
      <c r="P172" s="41"/>
      <c r="Q172" s="41"/>
      <c r="R172" s="41"/>
      <c r="S172" s="41"/>
      <c r="T172" s="77"/>
      <c r="AT172" s="23" t="s">
        <v>163</v>
      </c>
      <c r="AU172" s="23" t="s">
        <v>85</v>
      </c>
    </row>
    <row r="173" spans="2:65" s="1" customFormat="1" ht="38.25" customHeight="1">
      <c r="B173" s="40"/>
      <c r="C173" s="191" t="s">
        <v>287</v>
      </c>
      <c r="D173" s="191" t="s">
        <v>156</v>
      </c>
      <c r="E173" s="192" t="s">
        <v>315</v>
      </c>
      <c r="F173" s="193" t="s">
        <v>316</v>
      </c>
      <c r="G173" s="194" t="s">
        <v>237</v>
      </c>
      <c r="H173" s="195">
        <v>59.275</v>
      </c>
      <c r="I173" s="196"/>
      <c r="J173" s="197">
        <f>ROUND(I173*H173,2)</f>
        <v>0</v>
      </c>
      <c r="K173" s="193" t="s">
        <v>160</v>
      </c>
      <c r="L173" s="60"/>
      <c r="M173" s="198" t="s">
        <v>21</v>
      </c>
      <c r="N173" s="199" t="s">
        <v>46</v>
      </c>
      <c r="O173" s="41"/>
      <c r="P173" s="200">
        <f>O173*H173</f>
        <v>0</v>
      </c>
      <c r="Q173" s="200">
        <v>0.0083</v>
      </c>
      <c r="R173" s="200">
        <f>Q173*H173</f>
        <v>0.4919825</v>
      </c>
      <c r="S173" s="200">
        <v>0</v>
      </c>
      <c r="T173" s="201">
        <f>S173*H173</f>
        <v>0</v>
      </c>
      <c r="AR173" s="23" t="s">
        <v>161</v>
      </c>
      <c r="AT173" s="23" t="s">
        <v>156</v>
      </c>
      <c r="AU173" s="23" t="s">
        <v>85</v>
      </c>
      <c r="AY173" s="23" t="s">
        <v>154</v>
      </c>
      <c r="BE173" s="202">
        <f>IF(N173="základní",J173,0)</f>
        <v>0</v>
      </c>
      <c r="BF173" s="202">
        <f>IF(N173="snížená",J173,0)</f>
        <v>0</v>
      </c>
      <c r="BG173" s="202">
        <f>IF(N173="zákl. přenesená",J173,0)</f>
        <v>0</v>
      </c>
      <c r="BH173" s="202">
        <f>IF(N173="sníž. přenesená",J173,0)</f>
        <v>0</v>
      </c>
      <c r="BI173" s="202">
        <f>IF(N173="nulová",J173,0)</f>
        <v>0</v>
      </c>
      <c r="BJ173" s="23" t="s">
        <v>83</v>
      </c>
      <c r="BK173" s="202">
        <f>ROUND(I173*H173,2)</f>
        <v>0</v>
      </c>
      <c r="BL173" s="23" t="s">
        <v>161</v>
      </c>
      <c r="BM173" s="23" t="s">
        <v>1132</v>
      </c>
    </row>
    <row r="174" spans="2:47" s="1" customFormat="1" ht="121.5">
      <c r="B174" s="40"/>
      <c r="C174" s="62"/>
      <c r="D174" s="203" t="s">
        <v>163</v>
      </c>
      <c r="E174" s="62"/>
      <c r="F174" s="204" t="s">
        <v>313</v>
      </c>
      <c r="G174" s="62"/>
      <c r="H174" s="62"/>
      <c r="I174" s="162"/>
      <c r="J174" s="62"/>
      <c r="K174" s="62"/>
      <c r="L174" s="60"/>
      <c r="M174" s="205"/>
      <c r="N174" s="41"/>
      <c r="O174" s="41"/>
      <c r="P174" s="41"/>
      <c r="Q174" s="41"/>
      <c r="R174" s="41"/>
      <c r="S174" s="41"/>
      <c r="T174" s="77"/>
      <c r="AT174" s="23" t="s">
        <v>163</v>
      </c>
      <c r="AU174" s="23" t="s">
        <v>85</v>
      </c>
    </row>
    <row r="175" spans="2:65" s="1" customFormat="1" ht="16.5" customHeight="1">
      <c r="B175" s="40"/>
      <c r="C175" s="191" t="s">
        <v>293</v>
      </c>
      <c r="D175" s="191" t="s">
        <v>156</v>
      </c>
      <c r="E175" s="192" t="s">
        <v>337</v>
      </c>
      <c r="F175" s="193" t="s">
        <v>338</v>
      </c>
      <c r="G175" s="194" t="s">
        <v>237</v>
      </c>
      <c r="H175" s="195">
        <v>3</v>
      </c>
      <c r="I175" s="196"/>
      <c r="J175" s="197">
        <f>ROUND(I175*H175,2)</f>
        <v>0</v>
      </c>
      <c r="K175" s="193" t="s">
        <v>160</v>
      </c>
      <c r="L175" s="60"/>
      <c r="M175" s="198" t="s">
        <v>21</v>
      </c>
      <c r="N175" s="199" t="s">
        <v>46</v>
      </c>
      <c r="O175" s="41"/>
      <c r="P175" s="200">
        <f>O175*H175</f>
        <v>0</v>
      </c>
      <c r="Q175" s="200">
        <v>0.04</v>
      </c>
      <c r="R175" s="200">
        <f>Q175*H175</f>
        <v>0.12</v>
      </c>
      <c r="S175" s="200">
        <v>0</v>
      </c>
      <c r="T175" s="201">
        <f>S175*H175</f>
        <v>0</v>
      </c>
      <c r="AR175" s="23" t="s">
        <v>161</v>
      </c>
      <c r="AT175" s="23" t="s">
        <v>156</v>
      </c>
      <c r="AU175" s="23" t="s">
        <v>85</v>
      </c>
      <c r="AY175" s="23" t="s">
        <v>154</v>
      </c>
      <c r="BE175" s="202">
        <f>IF(N175="základní",J175,0)</f>
        <v>0</v>
      </c>
      <c r="BF175" s="202">
        <f>IF(N175="snížená",J175,0)</f>
        <v>0</v>
      </c>
      <c r="BG175" s="202">
        <f>IF(N175="zákl. přenesená",J175,0)</f>
        <v>0</v>
      </c>
      <c r="BH175" s="202">
        <f>IF(N175="sníž. přenesená",J175,0)</f>
        <v>0</v>
      </c>
      <c r="BI175" s="202">
        <f>IF(N175="nulová",J175,0)</f>
        <v>0</v>
      </c>
      <c r="BJ175" s="23" t="s">
        <v>83</v>
      </c>
      <c r="BK175" s="202">
        <f>ROUND(I175*H175,2)</f>
        <v>0</v>
      </c>
      <c r="BL175" s="23" t="s">
        <v>161</v>
      </c>
      <c r="BM175" s="23" t="s">
        <v>1133</v>
      </c>
    </row>
    <row r="176" spans="2:47" s="1" customFormat="1" ht="40.5">
      <c r="B176" s="40"/>
      <c r="C176" s="62"/>
      <c r="D176" s="203" t="s">
        <v>163</v>
      </c>
      <c r="E176" s="62"/>
      <c r="F176" s="204" t="s">
        <v>297</v>
      </c>
      <c r="G176" s="62"/>
      <c r="H176" s="62"/>
      <c r="I176" s="162"/>
      <c r="J176" s="62"/>
      <c r="K176" s="62"/>
      <c r="L176" s="60"/>
      <c r="M176" s="205"/>
      <c r="N176" s="41"/>
      <c r="O176" s="41"/>
      <c r="P176" s="41"/>
      <c r="Q176" s="41"/>
      <c r="R176" s="41"/>
      <c r="S176" s="41"/>
      <c r="T176" s="77"/>
      <c r="AT176" s="23" t="s">
        <v>163</v>
      </c>
      <c r="AU176" s="23" t="s">
        <v>85</v>
      </c>
    </row>
    <row r="177" spans="2:51" s="11" customFormat="1" ht="13.5">
      <c r="B177" s="206"/>
      <c r="C177" s="207"/>
      <c r="D177" s="203" t="s">
        <v>165</v>
      </c>
      <c r="E177" s="208" t="s">
        <v>21</v>
      </c>
      <c r="F177" s="209" t="s">
        <v>340</v>
      </c>
      <c r="G177" s="207"/>
      <c r="H177" s="210">
        <v>3</v>
      </c>
      <c r="I177" s="211"/>
      <c r="J177" s="207"/>
      <c r="K177" s="207"/>
      <c r="L177" s="212"/>
      <c r="M177" s="213"/>
      <c r="N177" s="214"/>
      <c r="O177" s="214"/>
      <c r="P177" s="214"/>
      <c r="Q177" s="214"/>
      <c r="R177" s="214"/>
      <c r="S177" s="214"/>
      <c r="T177" s="215"/>
      <c r="AT177" s="216" t="s">
        <v>165</v>
      </c>
      <c r="AU177" s="216" t="s">
        <v>85</v>
      </c>
      <c r="AV177" s="11" t="s">
        <v>85</v>
      </c>
      <c r="AW177" s="11" t="s">
        <v>38</v>
      </c>
      <c r="AX177" s="11" t="s">
        <v>83</v>
      </c>
      <c r="AY177" s="216" t="s">
        <v>154</v>
      </c>
    </row>
    <row r="178" spans="2:65" s="1" customFormat="1" ht="25.5" customHeight="1">
      <c r="B178" s="40"/>
      <c r="C178" s="191" t="s">
        <v>299</v>
      </c>
      <c r="D178" s="191" t="s">
        <v>156</v>
      </c>
      <c r="E178" s="192" t="s">
        <v>319</v>
      </c>
      <c r="F178" s="193" t="s">
        <v>320</v>
      </c>
      <c r="G178" s="194" t="s">
        <v>237</v>
      </c>
      <c r="H178" s="195">
        <v>83.121</v>
      </c>
      <c r="I178" s="196"/>
      <c r="J178" s="197">
        <f>ROUND(I178*H178,2)</f>
        <v>0</v>
      </c>
      <c r="K178" s="193" t="s">
        <v>160</v>
      </c>
      <c r="L178" s="60"/>
      <c r="M178" s="198" t="s">
        <v>21</v>
      </c>
      <c r="N178" s="199" t="s">
        <v>46</v>
      </c>
      <c r="O178" s="41"/>
      <c r="P178" s="200">
        <f>O178*H178</f>
        <v>0</v>
      </c>
      <c r="Q178" s="200">
        <v>0.00438</v>
      </c>
      <c r="R178" s="200">
        <f>Q178*H178</f>
        <v>0.36406998</v>
      </c>
      <c r="S178" s="200">
        <v>0</v>
      </c>
      <c r="T178" s="201">
        <f>S178*H178</f>
        <v>0</v>
      </c>
      <c r="AR178" s="23" t="s">
        <v>161</v>
      </c>
      <c r="AT178" s="23" t="s">
        <v>156</v>
      </c>
      <c r="AU178" s="23" t="s">
        <v>85</v>
      </c>
      <c r="AY178" s="23" t="s">
        <v>154</v>
      </c>
      <c r="BE178" s="202">
        <f>IF(N178="základní",J178,0)</f>
        <v>0</v>
      </c>
      <c r="BF178" s="202">
        <f>IF(N178="snížená",J178,0)</f>
        <v>0</v>
      </c>
      <c r="BG178" s="202">
        <f>IF(N178="zákl. přenesená",J178,0)</f>
        <v>0</v>
      </c>
      <c r="BH178" s="202">
        <f>IF(N178="sníž. přenesená",J178,0)</f>
        <v>0</v>
      </c>
      <c r="BI178" s="202">
        <f>IF(N178="nulová",J178,0)</f>
        <v>0</v>
      </c>
      <c r="BJ178" s="23" t="s">
        <v>83</v>
      </c>
      <c r="BK178" s="202">
        <f>ROUND(I178*H178,2)</f>
        <v>0</v>
      </c>
      <c r="BL178" s="23" t="s">
        <v>161</v>
      </c>
      <c r="BM178" s="23" t="s">
        <v>1134</v>
      </c>
    </row>
    <row r="179" spans="2:47" s="1" customFormat="1" ht="27">
      <c r="B179" s="40"/>
      <c r="C179" s="62"/>
      <c r="D179" s="203" t="s">
        <v>163</v>
      </c>
      <c r="E179" s="62"/>
      <c r="F179" s="204" t="s">
        <v>322</v>
      </c>
      <c r="G179" s="62"/>
      <c r="H179" s="62"/>
      <c r="I179" s="162"/>
      <c r="J179" s="62"/>
      <c r="K179" s="62"/>
      <c r="L179" s="60"/>
      <c r="M179" s="205"/>
      <c r="N179" s="41"/>
      <c r="O179" s="41"/>
      <c r="P179" s="41"/>
      <c r="Q179" s="41"/>
      <c r="R179" s="41"/>
      <c r="S179" s="41"/>
      <c r="T179" s="77"/>
      <c r="AT179" s="23" t="s">
        <v>163</v>
      </c>
      <c r="AU179" s="23" t="s">
        <v>85</v>
      </c>
    </row>
    <row r="180" spans="2:51" s="11" customFormat="1" ht="13.5">
      <c r="B180" s="206"/>
      <c r="C180" s="207"/>
      <c r="D180" s="203" t="s">
        <v>165</v>
      </c>
      <c r="E180" s="208" t="s">
        <v>21</v>
      </c>
      <c r="F180" s="209" t="s">
        <v>323</v>
      </c>
      <c r="G180" s="207"/>
      <c r="H180" s="210">
        <v>28.081</v>
      </c>
      <c r="I180" s="211"/>
      <c r="J180" s="207"/>
      <c r="K180" s="207"/>
      <c r="L180" s="212"/>
      <c r="M180" s="213"/>
      <c r="N180" s="214"/>
      <c r="O180" s="214"/>
      <c r="P180" s="214"/>
      <c r="Q180" s="214"/>
      <c r="R180" s="214"/>
      <c r="S180" s="214"/>
      <c r="T180" s="215"/>
      <c r="AT180" s="216" t="s">
        <v>165</v>
      </c>
      <c r="AU180" s="216" t="s">
        <v>85</v>
      </c>
      <c r="AV180" s="11" t="s">
        <v>85</v>
      </c>
      <c r="AW180" s="11" t="s">
        <v>38</v>
      </c>
      <c r="AX180" s="11" t="s">
        <v>75</v>
      </c>
      <c r="AY180" s="216" t="s">
        <v>154</v>
      </c>
    </row>
    <row r="181" spans="2:51" s="11" customFormat="1" ht="13.5">
      <c r="B181" s="206"/>
      <c r="C181" s="207"/>
      <c r="D181" s="203" t="s">
        <v>165</v>
      </c>
      <c r="E181" s="208" t="s">
        <v>21</v>
      </c>
      <c r="F181" s="209" t="s">
        <v>324</v>
      </c>
      <c r="G181" s="207"/>
      <c r="H181" s="210">
        <v>55.04</v>
      </c>
      <c r="I181" s="211"/>
      <c r="J181" s="207"/>
      <c r="K181" s="207"/>
      <c r="L181" s="212"/>
      <c r="M181" s="213"/>
      <c r="N181" s="214"/>
      <c r="O181" s="214"/>
      <c r="P181" s="214"/>
      <c r="Q181" s="214"/>
      <c r="R181" s="214"/>
      <c r="S181" s="214"/>
      <c r="T181" s="215"/>
      <c r="AT181" s="216" t="s">
        <v>165</v>
      </c>
      <c r="AU181" s="216" t="s">
        <v>85</v>
      </c>
      <c r="AV181" s="11" t="s">
        <v>85</v>
      </c>
      <c r="AW181" s="11" t="s">
        <v>38</v>
      </c>
      <c r="AX181" s="11" t="s">
        <v>75</v>
      </c>
      <c r="AY181" s="216" t="s">
        <v>154</v>
      </c>
    </row>
    <row r="182" spans="2:51" s="12" customFormat="1" ht="13.5">
      <c r="B182" s="227"/>
      <c r="C182" s="228"/>
      <c r="D182" s="203" t="s">
        <v>165</v>
      </c>
      <c r="E182" s="229" t="s">
        <v>21</v>
      </c>
      <c r="F182" s="230" t="s">
        <v>241</v>
      </c>
      <c r="G182" s="228"/>
      <c r="H182" s="231">
        <v>83.121</v>
      </c>
      <c r="I182" s="232"/>
      <c r="J182" s="228"/>
      <c r="K182" s="228"/>
      <c r="L182" s="233"/>
      <c r="M182" s="234"/>
      <c r="N182" s="235"/>
      <c r="O182" s="235"/>
      <c r="P182" s="235"/>
      <c r="Q182" s="235"/>
      <c r="R182" s="235"/>
      <c r="S182" s="235"/>
      <c r="T182" s="236"/>
      <c r="AT182" s="237" t="s">
        <v>165</v>
      </c>
      <c r="AU182" s="237" t="s">
        <v>85</v>
      </c>
      <c r="AV182" s="12" t="s">
        <v>161</v>
      </c>
      <c r="AW182" s="12" t="s">
        <v>38</v>
      </c>
      <c r="AX182" s="12" t="s">
        <v>83</v>
      </c>
      <c r="AY182" s="237" t="s">
        <v>154</v>
      </c>
    </row>
    <row r="183" spans="2:65" s="1" customFormat="1" ht="16.5" customHeight="1">
      <c r="B183" s="40"/>
      <c r="C183" s="191" t="s">
        <v>305</v>
      </c>
      <c r="D183" s="191" t="s">
        <v>156</v>
      </c>
      <c r="E183" s="192" t="s">
        <v>326</v>
      </c>
      <c r="F183" s="193" t="s">
        <v>327</v>
      </c>
      <c r="G183" s="194" t="s">
        <v>237</v>
      </c>
      <c r="H183" s="195">
        <v>24.456</v>
      </c>
      <c r="I183" s="196"/>
      <c r="J183" s="197">
        <f>ROUND(I183*H183,2)</f>
        <v>0</v>
      </c>
      <c r="K183" s="193" t="s">
        <v>160</v>
      </c>
      <c r="L183" s="60"/>
      <c r="M183" s="198" t="s">
        <v>21</v>
      </c>
      <c r="N183" s="199" t="s">
        <v>46</v>
      </c>
      <c r="O183" s="41"/>
      <c r="P183" s="200">
        <f>O183*H183</f>
        <v>0</v>
      </c>
      <c r="Q183" s="200">
        <v>0.003</v>
      </c>
      <c r="R183" s="200">
        <f>Q183*H183</f>
        <v>0.073368</v>
      </c>
      <c r="S183" s="200">
        <v>0</v>
      </c>
      <c r="T183" s="201">
        <f>S183*H183</f>
        <v>0</v>
      </c>
      <c r="AR183" s="23" t="s">
        <v>161</v>
      </c>
      <c r="AT183" s="23" t="s">
        <v>156</v>
      </c>
      <c r="AU183" s="23" t="s">
        <v>85</v>
      </c>
      <c r="AY183" s="23" t="s">
        <v>154</v>
      </c>
      <c r="BE183" s="202">
        <f>IF(N183="základní",J183,0)</f>
        <v>0</v>
      </c>
      <c r="BF183" s="202">
        <f>IF(N183="snížená",J183,0)</f>
        <v>0</v>
      </c>
      <c r="BG183" s="202">
        <f>IF(N183="zákl. přenesená",J183,0)</f>
        <v>0</v>
      </c>
      <c r="BH183" s="202">
        <f>IF(N183="sníž. přenesená",J183,0)</f>
        <v>0</v>
      </c>
      <c r="BI183" s="202">
        <f>IF(N183="nulová",J183,0)</f>
        <v>0</v>
      </c>
      <c r="BJ183" s="23" t="s">
        <v>83</v>
      </c>
      <c r="BK183" s="202">
        <f>ROUND(I183*H183,2)</f>
        <v>0</v>
      </c>
      <c r="BL183" s="23" t="s">
        <v>161</v>
      </c>
      <c r="BM183" s="23" t="s">
        <v>1135</v>
      </c>
    </row>
    <row r="184" spans="2:51" s="11" customFormat="1" ht="13.5">
      <c r="B184" s="206"/>
      <c r="C184" s="207"/>
      <c r="D184" s="203" t="s">
        <v>165</v>
      </c>
      <c r="E184" s="208" t="s">
        <v>21</v>
      </c>
      <c r="F184" s="209" t="s">
        <v>329</v>
      </c>
      <c r="G184" s="207"/>
      <c r="H184" s="210">
        <v>3.826</v>
      </c>
      <c r="I184" s="211"/>
      <c r="J184" s="207"/>
      <c r="K184" s="207"/>
      <c r="L184" s="212"/>
      <c r="M184" s="213"/>
      <c r="N184" s="214"/>
      <c r="O184" s="214"/>
      <c r="P184" s="214"/>
      <c r="Q184" s="214"/>
      <c r="R184" s="214"/>
      <c r="S184" s="214"/>
      <c r="T184" s="215"/>
      <c r="AT184" s="216" t="s">
        <v>165</v>
      </c>
      <c r="AU184" s="216" t="s">
        <v>85</v>
      </c>
      <c r="AV184" s="11" t="s">
        <v>85</v>
      </c>
      <c r="AW184" s="11" t="s">
        <v>38</v>
      </c>
      <c r="AX184" s="11" t="s">
        <v>75</v>
      </c>
      <c r="AY184" s="216" t="s">
        <v>154</v>
      </c>
    </row>
    <row r="185" spans="2:51" s="11" customFormat="1" ht="13.5">
      <c r="B185" s="206"/>
      <c r="C185" s="207"/>
      <c r="D185" s="203" t="s">
        <v>165</v>
      </c>
      <c r="E185" s="208" t="s">
        <v>21</v>
      </c>
      <c r="F185" s="209" t="s">
        <v>330</v>
      </c>
      <c r="G185" s="207"/>
      <c r="H185" s="210">
        <v>20.63</v>
      </c>
      <c r="I185" s="211"/>
      <c r="J185" s="207"/>
      <c r="K185" s="207"/>
      <c r="L185" s="212"/>
      <c r="M185" s="213"/>
      <c r="N185" s="214"/>
      <c r="O185" s="214"/>
      <c r="P185" s="214"/>
      <c r="Q185" s="214"/>
      <c r="R185" s="214"/>
      <c r="S185" s="214"/>
      <c r="T185" s="215"/>
      <c r="AT185" s="216" t="s">
        <v>165</v>
      </c>
      <c r="AU185" s="216" t="s">
        <v>85</v>
      </c>
      <c r="AV185" s="11" t="s">
        <v>85</v>
      </c>
      <c r="AW185" s="11" t="s">
        <v>38</v>
      </c>
      <c r="AX185" s="11" t="s">
        <v>75</v>
      </c>
      <c r="AY185" s="216" t="s">
        <v>154</v>
      </c>
    </row>
    <row r="186" spans="2:51" s="12" customFormat="1" ht="13.5">
      <c r="B186" s="227"/>
      <c r="C186" s="228"/>
      <c r="D186" s="203" t="s">
        <v>165</v>
      </c>
      <c r="E186" s="229" t="s">
        <v>21</v>
      </c>
      <c r="F186" s="230" t="s">
        <v>241</v>
      </c>
      <c r="G186" s="228"/>
      <c r="H186" s="231">
        <v>24.456</v>
      </c>
      <c r="I186" s="232"/>
      <c r="J186" s="228"/>
      <c r="K186" s="228"/>
      <c r="L186" s="233"/>
      <c r="M186" s="234"/>
      <c r="N186" s="235"/>
      <c r="O186" s="235"/>
      <c r="P186" s="235"/>
      <c r="Q186" s="235"/>
      <c r="R186" s="235"/>
      <c r="S186" s="235"/>
      <c r="T186" s="236"/>
      <c r="AT186" s="237" t="s">
        <v>165</v>
      </c>
      <c r="AU186" s="237" t="s">
        <v>85</v>
      </c>
      <c r="AV186" s="12" t="s">
        <v>161</v>
      </c>
      <c r="AW186" s="12" t="s">
        <v>38</v>
      </c>
      <c r="AX186" s="12" t="s">
        <v>83</v>
      </c>
      <c r="AY186" s="237" t="s">
        <v>154</v>
      </c>
    </row>
    <row r="187" spans="2:65" s="1" customFormat="1" ht="25.5" customHeight="1">
      <c r="B187" s="40"/>
      <c r="C187" s="191" t="s">
        <v>309</v>
      </c>
      <c r="D187" s="191" t="s">
        <v>156</v>
      </c>
      <c r="E187" s="192" t="s">
        <v>332</v>
      </c>
      <c r="F187" s="193" t="s">
        <v>333</v>
      </c>
      <c r="G187" s="194" t="s">
        <v>237</v>
      </c>
      <c r="H187" s="195">
        <v>59.275</v>
      </c>
      <c r="I187" s="196"/>
      <c r="J187" s="197">
        <f>ROUND(I187*H187,2)</f>
        <v>0</v>
      </c>
      <c r="K187" s="193" t="s">
        <v>160</v>
      </c>
      <c r="L187" s="60"/>
      <c r="M187" s="198" t="s">
        <v>21</v>
      </c>
      <c r="N187" s="199" t="s">
        <v>46</v>
      </c>
      <c r="O187" s="41"/>
      <c r="P187" s="200">
        <f>O187*H187</f>
        <v>0</v>
      </c>
      <c r="Q187" s="200">
        <v>0.0154</v>
      </c>
      <c r="R187" s="200">
        <f>Q187*H187</f>
        <v>0.912835</v>
      </c>
      <c r="S187" s="200">
        <v>0</v>
      </c>
      <c r="T187" s="201">
        <f>S187*H187</f>
        <v>0</v>
      </c>
      <c r="AR187" s="23" t="s">
        <v>161</v>
      </c>
      <c r="AT187" s="23" t="s">
        <v>156</v>
      </c>
      <c r="AU187" s="23" t="s">
        <v>85</v>
      </c>
      <c r="AY187" s="23" t="s">
        <v>154</v>
      </c>
      <c r="BE187" s="202">
        <f>IF(N187="základní",J187,0)</f>
        <v>0</v>
      </c>
      <c r="BF187" s="202">
        <f>IF(N187="snížená",J187,0)</f>
        <v>0</v>
      </c>
      <c r="BG187" s="202">
        <f>IF(N187="zákl. přenesená",J187,0)</f>
        <v>0</v>
      </c>
      <c r="BH187" s="202">
        <f>IF(N187="sníž. přenesená",J187,0)</f>
        <v>0</v>
      </c>
      <c r="BI187" s="202">
        <f>IF(N187="nulová",J187,0)</f>
        <v>0</v>
      </c>
      <c r="BJ187" s="23" t="s">
        <v>83</v>
      </c>
      <c r="BK187" s="202">
        <f>ROUND(I187*H187,2)</f>
        <v>0</v>
      </c>
      <c r="BL187" s="23" t="s">
        <v>161</v>
      </c>
      <c r="BM187" s="23" t="s">
        <v>673</v>
      </c>
    </row>
    <row r="188" spans="2:47" s="1" customFormat="1" ht="67.5">
      <c r="B188" s="40"/>
      <c r="C188" s="62"/>
      <c r="D188" s="203" t="s">
        <v>163</v>
      </c>
      <c r="E188" s="62"/>
      <c r="F188" s="204" t="s">
        <v>335</v>
      </c>
      <c r="G188" s="62"/>
      <c r="H188" s="62"/>
      <c r="I188" s="162"/>
      <c r="J188" s="62"/>
      <c r="K188" s="62"/>
      <c r="L188" s="60"/>
      <c r="M188" s="205"/>
      <c r="N188" s="41"/>
      <c r="O188" s="41"/>
      <c r="P188" s="41"/>
      <c r="Q188" s="41"/>
      <c r="R188" s="41"/>
      <c r="S188" s="41"/>
      <c r="T188" s="77"/>
      <c r="AT188" s="23" t="s">
        <v>163</v>
      </c>
      <c r="AU188" s="23" t="s">
        <v>85</v>
      </c>
    </row>
    <row r="189" spans="2:65" s="1" customFormat="1" ht="25.5" customHeight="1">
      <c r="B189" s="40"/>
      <c r="C189" s="191" t="s">
        <v>314</v>
      </c>
      <c r="D189" s="191" t="s">
        <v>156</v>
      </c>
      <c r="E189" s="192" t="s">
        <v>342</v>
      </c>
      <c r="F189" s="193" t="s">
        <v>343</v>
      </c>
      <c r="G189" s="194" t="s">
        <v>237</v>
      </c>
      <c r="H189" s="195">
        <v>2.4</v>
      </c>
      <c r="I189" s="196"/>
      <c r="J189" s="197">
        <f>ROUND(I189*H189,2)</f>
        <v>0</v>
      </c>
      <c r="K189" s="193" t="s">
        <v>160</v>
      </c>
      <c r="L189" s="60"/>
      <c r="M189" s="198" t="s">
        <v>21</v>
      </c>
      <c r="N189" s="199" t="s">
        <v>46</v>
      </c>
      <c r="O189" s="41"/>
      <c r="P189" s="200">
        <f>O189*H189</f>
        <v>0</v>
      </c>
      <c r="Q189" s="200">
        <v>0.00085</v>
      </c>
      <c r="R189" s="200">
        <f>Q189*H189</f>
        <v>0.0020399999999999997</v>
      </c>
      <c r="S189" s="200">
        <v>0</v>
      </c>
      <c r="T189" s="201">
        <f>S189*H189</f>
        <v>0</v>
      </c>
      <c r="AR189" s="23" t="s">
        <v>161</v>
      </c>
      <c r="AT189" s="23" t="s">
        <v>156</v>
      </c>
      <c r="AU189" s="23" t="s">
        <v>85</v>
      </c>
      <c r="AY189" s="23" t="s">
        <v>154</v>
      </c>
      <c r="BE189" s="202">
        <f>IF(N189="základní",J189,0)</f>
        <v>0</v>
      </c>
      <c r="BF189" s="202">
        <f>IF(N189="snížená",J189,0)</f>
        <v>0</v>
      </c>
      <c r="BG189" s="202">
        <f>IF(N189="zákl. přenesená",J189,0)</f>
        <v>0</v>
      </c>
      <c r="BH189" s="202">
        <f>IF(N189="sníž. přenesená",J189,0)</f>
        <v>0</v>
      </c>
      <c r="BI189" s="202">
        <f>IF(N189="nulová",J189,0)</f>
        <v>0</v>
      </c>
      <c r="BJ189" s="23" t="s">
        <v>83</v>
      </c>
      <c r="BK189" s="202">
        <f>ROUND(I189*H189,2)</f>
        <v>0</v>
      </c>
      <c r="BL189" s="23" t="s">
        <v>161</v>
      </c>
      <c r="BM189" s="23" t="s">
        <v>1136</v>
      </c>
    </row>
    <row r="190" spans="2:47" s="1" customFormat="1" ht="27">
      <c r="B190" s="40"/>
      <c r="C190" s="62"/>
      <c r="D190" s="203" t="s">
        <v>163</v>
      </c>
      <c r="E190" s="62"/>
      <c r="F190" s="204" t="s">
        <v>322</v>
      </c>
      <c r="G190" s="62"/>
      <c r="H190" s="62"/>
      <c r="I190" s="162"/>
      <c r="J190" s="62"/>
      <c r="K190" s="62"/>
      <c r="L190" s="60"/>
      <c r="M190" s="205"/>
      <c r="N190" s="41"/>
      <c r="O190" s="41"/>
      <c r="P190" s="41"/>
      <c r="Q190" s="41"/>
      <c r="R190" s="41"/>
      <c r="S190" s="41"/>
      <c r="T190" s="77"/>
      <c r="AT190" s="23" t="s">
        <v>163</v>
      </c>
      <c r="AU190" s="23" t="s">
        <v>85</v>
      </c>
    </row>
    <row r="191" spans="2:65" s="1" customFormat="1" ht="16.5" customHeight="1">
      <c r="B191" s="40"/>
      <c r="C191" s="191" t="s">
        <v>318</v>
      </c>
      <c r="D191" s="191" t="s">
        <v>156</v>
      </c>
      <c r="E191" s="192" t="s">
        <v>346</v>
      </c>
      <c r="F191" s="193" t="s">
        <v>347</v>
      </c>
      <c r="G191" s="194" t="s">
        <v>245</v>
      </c>
      <c r="H191" s="195">
        <v>50.742</v>
      </c>
      <c r="I191" s="196"/>
      <c r="J191" s="197">
        <f>ROUND(I191*H191,2)</f>
        <v>0</v>
      </c>
      <c r="K191" s="193" t="s">
        <v>160</v>
      </c>
      <c r="L191" s="60"/>
      <c r="M191" s="198" t="s">
        <v>21</v>
      </c>
      <c r="N191" s="199" t="s">
        <v>46</v>
      </c>
      <c r="O191" s="41"/>
      <c r="P191" s="200">
        <f>O191*H191</f>
        <v>0</v>
      </c>
      <c r="Q191" s="200">
        <v>0.0015</v>
      </c>
      <c r="R191" s="200">
        <f>Q191*H191</f>
        <v>0.076113</v>
      </c>
      <c r="S191" s="200">
        <v>0</v>
      </c>
      <c r="T191" s="201">
        <f>S191*H191</f>
        <v>0</v>
      </c>
      <c r="AR191" s="23" t="s">
        <v>161</v>
      </c>
      <c r="AT191" s="23" t="s">
        <v>156</v>
      </c>
      <c r="AU191" s="23" t="s">
        <v>85</v>
      </c>
      <c r="AY191" s="23" t="s">
        <v>154</v>
      </c>
      <c r="BE191" s="202">
        <f>IF(N191="základní",J191,0)</f>
        <v>0</v>
      </c>
      <c r="BF191" s="202">
        <f>IF(N191="snížená",J191,0)</f>
        <v>0</v>
      </c>
      <c r="BG191" s="202">
        <f>IF(N191="zákl. přenesená",J191,0)</f>
        <v>0</v>
      </c>
      <c r="BH191" s="202">
        <f>IF(N191="sníž. přenesená",J191,0)</f>
        <v>0</v>
      </c>
      <c r="BI191" s="202">
        <f>IF(N191="nulová",J191,0)</f>
        <v>0</v>
      </c>
      <c r="BJ191" s="23" t="s">
        <v>83</v>
      </c>
      <c r="BK191" s="202">
        <f>ROUND(I191*H191,2)</f>
        <v>0</v>
      </c>
      <c r="BL191" s="23" t="s">
        <v>161</v>
      </c>
      <c r="BM191" s="23" t="s">
        <v>1137</v>
      </c>
    </row>
    <row r="192" spans="2:47" s="1" customFormat="1" ht="54">
      <c r="B192" s="40"/>
      <c r="C192" s="62"/>
      <c r="D192" s="203" t="s">
        <v>163</v>
      </c>
      <c r="E192" s="62"/>
      <c r="F192" s="204" t="s">
        <v>349</v>
      </c>
      <c r="G192" s="62"/>
      <c r="H192" s="62"/>
      <c r="I192" s="162"/>
      <c r="J192" s="62"/>
      <c r="K192" s="62"/>
      <c r="L192" s="60"/>
      <c r="M192" s="205"/>
      <c r="N192" s="41"/>
      <c r="O192" s="41"/>
      <c r="P192" s="41"/>
      <c r="Q192" s="41"/>
      <c r="R192" s="41"/>
      <c r="S192" s="41"/>
      <c r="T192" s="77"/>
      <c r="AT192" s="23" t="s">
        <v>163</v>
      </c>
      <c r="AU192" s="23" t="s">
        <v>85</v>
      </c>
    </row>
    <row r="193" spans="2:51" s="11" customFormat="1" ht="13.5">
      <c r="B193" s="206"/>
      <c r="C193" s="207"/>
      <c r="D193" s="203" t="s">
        <v>165</v>
      </c>
      <c r="E193" s="208" t="s">
        <v>21</v>
      </c>
      <c r="F193" s="209" t="s">
        <v>350</v>
      </c>
      <c r="G193" s="207"/>
      <c r="H193" s="210">
        <v>18.964</v>
      </c>
      <c r="I193" s="211"/>
      <c r="J193" s="207"/>
      <c r="K193" s="207"/>
      <c r="L193" s="212"/>
      <c r="M193" s="213"/>
      <c r="N193" s="214"/>
      <c r="O193" s="214"/>
      <c r="P193" s="214"/>
      <c r="Q193" s="214"/>
      <c r="R193" s="214"/>
      <c r="S193" s="214"/>
      <c r="T193" s="215"/>
      <c r="AT193" s="216" t="s">
        <v>165</v>
      </c>
      <c r="AU193" s="216" t="s">
        <v>85</v>
      </c>
      <c r="AV193" s="11" t="s">
        <v>85</v>
      </c>
      <c r="AW193" s="11" t="s">
        <v>38</v>
      </c>
      <c r="AX193" s="11" t="s">
        <v>75</v>
      </c>
      <c r="AY193" s="216" t="s">
        <v>154</v>
      </c>
    </row>
    <row r="194" spans="2:51" s="11" customFormat="1" ht="13.5">
      <c r="B194" s="206"/>
      <c r="C194" s="207"/>
      <c r="D194" s="203" t="s">
        <v>165</v>
      </c>
      <c r="E194" s="208" t="s">
        <v>21</v>
      </c>
      <c r="F194" s="209" t="s">
        <v>351</v>
      </c>
      <c r="G194" s="207"/>
      <c r="H194" s="210">
        <v>19.778</v>
      </c>
      <c r="I194" s="211"/>
      <c r="J194" s="207"/>
      <c r="K194" s="207"/>
      <c r="L194" s="212"/>
      <c r="M194" s="213"/>
      <c r="N194" s="214"/>
      <c r="O194" s="214"/>
      <c r="P194" s="214"/>
      <c r="Q194" s="214"/>
      <c r="R194" s="214"/>
      <c r="S194" s="214"/>
      <c r="T194" s="215"/>
      <c r="AT194" s="216" t="s">
        <v>165</v>
      </c>
      <c r="AU194" s="216" t="s">
        <v>85</v>
      </c>
      <c r="AV194" s="11" t="s">
        <v>85</v>
      </c>
      <c r="AW194" s="11" t="s">
        <v>38</v>
      </c>
      <c r="AX194" s="11" t="s">
        <v>75</v>
      </c>
      <c r="AY194" s="216" t="s">
        <v>154</v>
      </c>
    </row>
    <row r="195" spans="2:51" s="11" customFormat="1" ht="13.5">
      <c r="B195" s="206"/>
      <c r="C195" s="207"/>
      <c r="D195" s="203" t="s">
        <v>165</v>
      </c>
      <c r="E195" s="208" t="s">
        <v>21</v>
      </c>
      <c r="F195" s="209" t="s">
        <v>352</v>
      </c>
      <c r="G195" s="207"/>
      <c r="H195" s="210">
        <v>12</v>
      </c>
      <c r="I195" s="211"/>
      <c r="J195" s="207"/>
      <c r="K195" s="207"/>
      <c r="L195" s="212"/>
      <c r="M195" s="213"/>
      <c r="N195" s="214"/>
      <c r="O195" s="214"/>
      <c r="P195" s="214"/>
      <c r="Q195" s="214"/>
      <c r="R195" s="214"/>
      <c r="S195" s="214"/>
      <c r="T195" s="215"/>
      <c r="AT195" s="216" t="s">
        <v>165</v>
      </c>
      <c r="AU195" s="216" t="s">
        <v>85</v>
      </c>
      <c r="AV195" s="11" t="s">
        <v>85</v>
      </c>
      <c r="AW195" s="11" t="s">
        <v>38</v>
      </c>
      <c r="AX195" s="11" t="s">
        <v>75</v>
      </c>
      <c r="AY195" s="216" t="s">
        <v>154</v>
      </c>
    </row>
    <row r="196" spans="2:51" s="12" customFormat="1" ht="13.5">
      <c r="B196" s="227"/>
      <c r="C196" s="228"/>
      <c r="D196" s="203" t="s">
        <v>165</v>
      </c>
      <c r="E196" s="229" t="s">
        <v>21</v>
      </c>
      <c r="F196" s="230" t="s">
        <v>241</v>
      </c>
      <c r="G196" s="228"/>
      <c r="H196" s="231">
        <v>50.742</v>
      </c>
      <c r="I196" s="232"/>
      <c r="J196" s="228"/>
      <c r="K196" s="228"/>
      <c r="L196" s="233"/>
      <c r="M196" s="234"/>
      <c r="N196" s="235"/>
      <c r="O196" s="235"/>
      <c r="P196" s="235"/>
      <c r="Q196" s="235"/>
      <c r="R196" s="235"/>
      <c r="S196" s="235"/>
      <c r="T196" s="236"/>
      <c r="AT196" s="237" t="s">
        <v>165</v>
      </c>
      <c r="AU196" s="237" t="s">
        <v>85</v>
      </c>
      <c r="AV196" s="12" t="s">
        <v>161</v>
      </c>
      <c r="AW196" s="12" t="s">
        <v>38</v>
      </c>
      <c r="AX196" s="12" t="s">
        <v>83</v>
      </c>
      <c r="AY196" s="237" t="s">
        <v>154</v>
      </c>
    </row>
    <row r="197" spans="2:63" s="10" customFormat="1" ht="29.85" customHeight="1">
      <c r="B197" s="175"/>
      <c r="C197" s="176"/>
      <c r="D197" s="177" t="s">
        <v>74</v>
      </c>
      <c r="E197" s="189" t="s">
        <v>353</v>
      </c>
      <c r="F197" s="189" t="s">
        <v>354</v>
      </c>
      <c r="G197" s="176"/>
      <c r="H197" s="176"/>
      <c r="I197" s="179"/>
      <c r="J197" s="190">
        <f>BK197</f>
        <v>0</v>
      </c>
      <c r="K197" s="176"/>
      <c r="L197" s="181"/>
      <c r="M197" s="182"/>
      <c r="N197" s="183"/>
      <c r="O197" s="183"/>
      <c r="P197" s="184">
        <f>SUM(P198:P201)</f>
        <v>0</v>
      </c>
      <c r="Q197" s="183"/>
      <c r="R197" s="184">
        <f>SUM(R198:R201)</f>
        <v>11.281699999999999</v>
      </c>
      <c r="S197" s="183"/>
      <c r="T197" s="185">
        <f>SUM(T198:T201)</f>
        <v>0</v>
      </c>
      <c r="AR197" s="186" t="s">
        <v>83</v>
      </c>
      <c r="AT197" s="187" t="s">
        <v>74</v>
      </c>
      <c r="AU197" s="187" t="s">
        <v>83</v>
      </c>
      <c r="AY197" s="186" t="s">
        <v>154</v>
      </c>
      <c r="BK197" s="188">
        <f>SUM(BK198:BK201)</f>
        <v>0</v>
      </c>
    </row>
    <row r="198" spans="2:65" s="1" customFormat="1" ht="25.5" customHeight="1">
      <c r="B198" s="40"/>
      <c r="C198" s="191" t="s">
        <v>325</v>
      </c>
      <c r="D198" s="191" t="s">
        <v>156</v>
      </c>
      <c r="E198" s="192" t="s">
        <v>356</v>
      </c>
      <c r="F198" s="193" t="s">
        <v>357</v>
      </c>
      <c r="G198" s="194" t="s">
        <v>159</v>
      </c>
      <c r="H198" s="195">
        <v>5</v>
      </c>
      <c r="I198" s="196"/>
      <c r="J198" s="197">
        <f>ROUND(I198*H198,2)</f>
        <v>0</v>
      </c>
      <c r="K198" s="193" t="s">
        <v>160</v>
      </c>
      <c r="L198" s="60"/>
      <c r="M198" s="198" t="s">
        <v>21</v>
      </c>
      <c r="N198" s="199" t="s">
        <v>46</v>
      </c>
      <c r="O198" s="41"/>
      <c r="P198" s="200">
        <f>O198*H198</f>
        <v>0</v>
      </c>
      <c r="Q198" s="200">
        <v>2.25634</v>
      </c>
      <c r="R198" s="200">
        <f>Q198*H198</f>
        <v>11.281699999999999</v>
      </c>
      <c r="S198" s="200">
        <v>0</v>
      </c>
      <c r="T198" s="201">
        <f>S198*H198</f>
        <v>0</v>
      </c>
      <c r="AR198" s="23" t="s">
        <v>161</v>
      </c>
      <c r="AT198" s="23" t="s">
        <v>156</v>
      </c>
      <c r="AU198" s="23" t="s">
        <v>85</v>
      </c>
      <c r="AY198" s="23" t="s">
        <v>154</v>
      </c>
      <c r="BE198" s="202">
        <f>IF(N198="základní",J198,0)</f>
        <v>0</v>
      </c>
      <c r="BF198" s="202">
        <f>IF(N198="snížená",J198,0)</f>
        <v>0</v>
      </c>
      <c r="BG198" s="202">
        <f>IF(N198="zákl. přenesená",J198,0)</f>
        <v>0</v>
      </c>
      <c r="BH198" s="202">
        <f>IF(N198="sníž. přenesená",J198,0)</f>
        <v>0</v>
      </c>
      <c r="BI198" s="202">
        <f>IF(N198="nulová",J198,0)</f>
        <v>0</v>
      </c>
      <c r="BJ198" s="23" t="s">
        <v>83</v>
      </c>
      <c r="BK198" s="202">
        <f>ROUND(I198*H198,2)</f>
        <v>0</v>
      </c>
      <c r="BL198" s="23" t="s">
        <v>161</v>
      </c>
      <c r="BM198" s="23" t="s">
        <v>1138</v>
      </c>
    </row>
    <row r="199" spans="2:51" s="11" customFormat="1" ht="13.5">
      <c r="B199" s="206"/>
      <c r="C199" s="207"/>
      <c r="D199" s="203" t="s">
        <v>165</v>
      </c>
      <c r="E199" s="208" t="s">
        <v>21</v>
      </c>
      <c r="F199" s="209" t="s">
        <v>1139</v>
      </c>
      <c r="G199" s="207"/>
      <c r="H199" s="210">
        <v>1.8</v>
      </c>
      <c r="I199" s="211"/>
      <c r="J199" s="207"/>
      <c r="K199" s="207"/>
      <c r="L199" s="212"/>
      <c r="M199" s="213"/>
      <c r="N199" s="214"/>
      <c r="O199" s="214"/>
      <c r="P199" s="214"/>
      <c r="Q199" s="214"/>
      <c r="R199" s="214"/>
      <c r="S199" s="214"/>
      <c r="T199" s="215"/>
      <c r="AT199" s="216" t="s">
        <v>165</v>
      </c>
      <c r="AU199" s="216" t="s">
        <v>85</v>
      </c>
      <c r="AV199" s="11" t="s">
        <v>85</v>
      </c>
      <c r="AW199" s="11" t="s">
        <v>38</v>
      </c>
      <c r="AX199" s="11" t="s">
        <v>75</v>
      </c>
      <c r="AY199" s="216" t="s">
        <v>154</v>
      </c>
    </row>
    <row r="200" spans="2:51" s="11" customFormat="1" ht="13.5">
      <c r="B200" s="206"/>
      <c r="C200" s="207"/>
      <c r="D200" s="203" t="s">
        <v>165</v>
      </c>
      <c r="E200" s="208" t="s">
        <v>21</v>
      </c>
      <c r="F200" s="209" t="s">
        <v>360</v>
      </c>
      <c r="G200" s="207"/>
      <c r="H200" s="210">
        <v>3.2</v>
      </c>
      <c r="I200" s="211"/>
      <c r="J200" s="207"/>
      <c r="K200" s="207"/>
      <c r="L200" s="212"/>
      <c r="M200" s="213"/>
      <c r="N200" s="214"/>
      <c r="O200" s="214"/>
      <c r="P200" s="214"/>
      <c r="Q200" s="214"/>
      <c r="R200" s="214"/>
      <c r="S200" s="214"/>
      <c r="T200" s="215"/>
      <c r="AT200" s="216" t="s">
        <v>165</v>
      </c>
      <c r="AU200" s="216" t="s">
        <v>85</v>
      </c>
      <c r="AV200" s="11" t="s">
        <v>85</v>
      </c>
      <c r="AW200" s="11" t="s">
        <v>38</v>
      </c>
      <c r="AX200" s="11" t="s">
        <v>75</v>
      </c>
      <c r="AY200" s="216" t="s">
        <v>154</v>
      </c>
    </row>
    <row r="201" spans="2:51" s="12" customFormat="1" ht="13.5">
      <c r="B201" s="227"/>
      <c r="C201" s="228"/>
      <c r="D201" s="203" t="s">
        <v>165</v>
      </c>
      <c r="E201" s="229" t="s">
        <v>21</v>
      </c>
      <c r="F201" s="230" t="s">
        <v>241</v>
      </c>
      <c r="G201" s="228"/>
      <c r="H201" s="231">
        <v>5</v>
      </c>
      <c r="I201" s="232"/>
      <c r="J201" s="228"/>
      <c r="K201" s="228"/>
      <c r="L201" s="233"/>
      <c r="M201" s="234"/>
      <c r="N201" s="235"/>
      <c r="O201" s="235"/>
      <c r="P201" s="235"/>
      <c r="Q201" s="235"/>
      <c r="R201" s="235"/>
      <c r="S201" s="235"/>
      <c r="T201" s="236"/>
      <c r="AT201" s="237" t="s">
        <v>165</v>
      </c>
      <c r="AU201" s="237" t="s">
        <v>85</v>
      </c>
      <c r="AV201" s="12" t="s">
        <v>161</v>
      </c>
      <c r="AW201" s="12" t="s">
        <v>38</v>
      </c>
      <c r="AX201" s="12" t="s">
        <v>83</v>
      </c>
      <c r="AY201" s="237" t="s">
        <v>154</v>
      </c>
    </row>
    <row r="202" spans="2:63" s="10" customFormat="1" ht="29.85" customHeight="1">
      <c r="B202" s="175"/>
      <c r="C202" s="176"/>
      <c r="D202" s="177" t="s">
        <v>74</v>
      </c>
      <c r="E202" s="189" t="s">
        <v>361</v>
      </c>
      <c r="F202" s="189" t="s">
        <v>362</v>
      </c>
      <c r="G202" s="176"/>
      <c r="H202" s="176"/>
      <c r="I202" s="179"/>
      <c r="J202" s="190">
        <f>BK202</f>
        <v>0</v>
      </c>
      <c r="K202" s="176"/>
      <c r="L202" s="181"/>
      <c r="M202" s="182"/>
      <c r="N202" s="183"/>
      <c r="O202" s="183"/>
      <c r="P202" s="184">
        <f>SUM(P203:P207)</f>
        <v>0</v>
      </c>
      <c r="Q202" s="183"/>
      <c r="R202" s="184">
        <f>SUM(R203:R207)</f>
        <v>0.6488400000000001</v>
      </c>
      <c r="S202" s="183"/>
      <c r="T202" s="185">
        <f>SUM(T203:T207)</f>
        <v>0</v>
      </c>
      <c r="AR202" s="186" t="s">
        <v>83</v>
      </c>
      <c r="AT202" s="187" t="s">
        <v>74</v>
      </c>
      <c r="AU202" s="187" t="s">
        <v>83</v>
      </c>
      <c r="AY202" s="186" t="s">
        <v>154</v>
      </c>
      <c r="BK202" s="188">
        <f>SUM(BK203:BK207)</f>
        <v>0</v>
      </c>
    </row>
    <row r="203" spans="2:65" s="1" customFormat="1" ht="25.5" customHeight="1">
      <c r="B203" s="40"/>
      <c r="C203" s="191" t="s">
        <v>331</v>
      </c>
      <c r="D203" s="191" t="s">
        <v>156</v>
      </c>
      <c r="E203" s="192" t="s">
        <v>364</v>
      </c>
      <c r="F203" s="193" t="s">
        <v>365</v>
      </c>
      <c r="G203" s="194" t="s">
        <v>366</v>
      </c>
      <c r="H203" s="195">
        <v>11</v>
      </c>
      <c r="I203" s="196"/>
      <c r="J203" s="197">
        <f>ROUND(I203*H203,2)</f>
        <v>0</v>
      </c>
      <c r="K203" s="193" t="s">
        <v>160</v>
      </c>
      <c r="L203" s="60"/>
      <c r="M203" s="198" t="s">
        <v>21</v>
      </c>
      <c r="N203" s="199" t="s">
        <v>46</v>
      </c>
      <c r="O203" s="41"/>
      <c r="P203" s="200">
        <f>O203*H203</f>
        <v>0</v>
      </c>
      <c r="Q203" s="200">
        <v>0.04684</v>
      </c>
      <c r="R203" s="200">
        <f>Q203*H203</f>
        <v>0.51524</v>
      </c>
      <c r="S203" s="200">
        <v>0</v>
      </c>
      <c r="T203" s="201">
        <f>S203*H203</f>
        <v>0</v>
      </c>
      <c r="AR203" s="23" t="s">
        <v>161</v>
      </c>
      <c r="AT203" s="23" t="s">
        <v>156</v>
      </c>
      <c r="AU203" s="23" t="s">
        <v>85</v>
      </c>
      <c r="AY203" s="23" t="s">
        <v>154</v>
      </c>
      <c r="BE203" s="202">
        <f>IF(N203="základní",J203,0)</f>
        <v>0</v>
      </c>
      <c r="BF203" s="202">
        <f>IF(N203="snížená",J203,0)</f>
        <v>0</v>
      </c>
      <c r="BG203" s="202">
        <f>IF(N203="zákl. přenesená",J203,0)</f>
        <v>0</v>
      </c>
      <c r="BH203" s="202">
        <f>IF(N203="sníž. přenesená",J203,0)</f>
        <v>0</v>
      </c>
      <c r="BI203" s="202">
        <f>IF(N203="nulová",J203,0)</f>
        <v>0</v>
      </c>
      <c r="BJ203" s="23" t="s">
        <v>83</v>
      </c>
      <c r="BK203" s="202">
        <f>ROUND(I203*H203,2)</f>
        <v>0</v>
      </c>
      <c r="BL203" s="23" t="s">
        <v>161</v>
      </c>
      <c r="BM203" s="23" t="s">
        <v>1140</v>
      </c>
    </row>
    <row r="204" spans="2:47" s="1" customFormat="1" ht="27">
      <c r="B204" s="40"/>
      <c r="C204" s="62"/>
      <c r="D204" s="203" t="s">
        <v>163</v>
      </c>
      <c r="E204" s="62"/>
      <c r="F204" s="204" t="s">
        <v>368</v>
      </c>
      <c r="G204" s="62"/>
      <c r="H204" s="62"/>
      <c r="I204" s="162"/>
      <c r="J204" s="62"/>
      <c r="K204" s="62"/>
      <c r="L204" s="60"/>
      <c r="M204" s="205"/>
      <c r="N204" s="41"/>
      <c r="O204" s="41"/>
      <c r="P204" s="41"/>
      <c r="Q204" s="41"/>
      <c r="R204" s="41"/>
      <c r="S204" s="41"/>
      <c r="T204" s="77"/>
      <c r="AT204" s="23" t="s">
        <v>163</v>
      </c>
      <c r="AU204" s="23" t="s">
        <v>85</v>
      </c>
    </row>
    <row r="205" spans="2:65" s="1" customFormat="1" ht="16.5" customHeight="1">
      <c r="B205" s="40"/>
      <c r="C205" s="217" t="s">
        <v>336</v>
      </c>
      <c r="D205" s="217" t="s">
        <v>189</v>
      </c>
      <c r="E205" s="218" t="s">
        <v>370</v>
      </c>
      <c r="F205" s="219" t="s">
        <v>371</v>
      </c>
      <c r="G205" s="220" t="s">
        <v>366</v>
      </c>
      <c r="H205" s="221">
        <v>9</v>
      </c>
      <c r="I205" s="222"/>
      <c r="J205" s="223">
        <f>ROUND(I205*H205,2)</f>
        <v>0</v>
      </c>
      <c r="K205" s="219" t="s">
        <v>160</v>
      </c>
      <c r="L205" s="224"/>
      <c r="M205" s="225" t="s">
        <v>21</v>
      </c>
      <c r="N205" s="226" t="s">
        <v>46</v>
      </c>
      <c r="O205" s="41"/>
      <c r="P205" s="200">
        <f>O205*H205</f>
        <v>0</v>
      </c>
      <c r="Q205" s="200">
        <v>0.01079</v>
      </c>
      <c r="R205" s="200">
        <f>Q205*H205</f>
        <v>0.09710999999999999</v>
      </c>
      <c r="S205" s="200">
        <v>0</v>
      </c>
      <c r="T205" s="201">
        <f>S205*H205</f>
        <v>0</v>
      </c>
      <c r="AR205" s="23" t="s">
        <v>193</v>
      </c>
      <c r="AT205" s="23" t="s">
        <v>189</v>
      </c>
      <c r="AU205" s="23" t="s">
        <v>85</v>
      </c>
      <c r="AY205" s="23" t="s">
        <v>154</v>
      </c>
      <c r="BE205" s="202">
        <f>IF(N205="základní",J205,0)</f>
        <v>0</v>
      </c>
      <c r="BF205" s="202">
        <f>IF(N205="snížená",J205,0)</f>
        <v>0</v>
      </c>
      <c r="BG205" s="202">
        <f>IF(N205="zákl. přenesená",J205,0)</f>
        <v>0</v>
      </c>
      <c r="BH205" s="202">
        <f>IF(N205="sníž. přenesená",J205,0)</f>
        <v>0</v>
      </c>
      <c r="BI205" s="202">
        <f>IF(N205="nulová",J205,0)</f>
        <v>0</v>
      </c>
      <c r="BJ205" s="23" t="s">
        <v>83</v>
      </c>
      <c r="BK205" s="202">
        <f>ROUND(I205*H205,2)</f>
        <v>0</v>
      </c>
      <c r="BL205" s="23" t="s">
        <v>161</v>
      </c>
      <c r="BM205" s="23" t="s">
        <v>1141</v>
      </c>
    </row>
    <row r="206" spans="2:65" s="1" customFormat="1" ht="16.5" customHeight="1">
      <c r="B206" s="40"/>
      <c r="C206" s="217" t="s">
        <v>341</v>
      </c>
      <c r="D206" s="217" t="s">
        <v>189</v>
      </c>
      <c r="E206" s="218" t="s">
        <v>374</v>
      </c>
      <c r="F206" s="219" t="s">
        <v>375</v>
      </c>
      <c r="G206" s="220" t="s">
        <v>366</v>
      </c>
      <c r="H206" s="221">
        <v>1</v>
      </c>
      <c r="I206" s="222"/>
      <c r="J206" s="223">
        <f>ROUND(I206*H206,2)</f>
        <v>0</v>
      </c>
      <c r="K206" s="219" t="s">
        <v>160</v>
      </c>
      <c r="L206" s="224"/>
      <c r="M206" s="225" t="s">
        <v>21</v>
      </c>
      <c r="N206" s="226" t="s">
        <v>46</v>
      </c>
      <c r="O206" s="41"/>
      <c r="P206" s="200">
        <f>O206*H206</f>
        <v>0</v>
      </c>
      <c r="Q206" s="200">
        <v>0.01802</v>
      </c>
      <c r="R206" s="200">
        <f>Q206*H206</f>
        <v>0.01802</v>
      </c>
      <c r="S206" s="200">
        <v>0</v>
      </c>
      <c r="T206" s="201">
        <f>S206*H206</f>
        <v>0</v>
      </c>
      <c r="AR206" s="23" t="s">
        <v>193</v>
      </c>
      <c r="AT206" s="23" t="s">
        <v>189</v>
      </c>
      <c r="AU206" s="23" t="s">
        <v>85</v>
      </c>
      <c r="AY206" s="23" t="s">
        <v>154</v>
      </c>
      <c r="BE206" s="202">
        <f>IF(N206="základní",J206,0)</f>
        <v>0</v>
      </c>
      <c r="BF206" s="202">
        <f>IF(N206="snížená",J206,0)</f>
        <v>0</v>
      </c>
      <c r="BG206" s="202">
        <f>IF(N206="zákl. přenesená",J206,0)</f>
        <v>0</v>
      </c>
      <c r="BH206" s="202">
        <f>IF(N206="sníž. přenesená",J206,0)</f>
        <v>0</v>
      </c>
      <c r="BI206" s="202">
        <f>IF(N206="nulová",J206,0)</f>
        <v>0</v>
      </c>
      <c r="BJ206" s="23" t="s">
        <v>83</v>
      </c>
      <c r="BK206" s="202">
        <f>ROUND(I206*H206,2)</f>
        <v>0</v>
      </c>
      <c r="BL206" s="23" t="s">
        <v>161</v>
      </c>
      <c r="BM206" s="23" t="s">
        <v>1142</v>
      </c>
    </row>
    <row r="207" spans="2:65" s="1" customFormat="1" ht="16.5" customHeight="1">
      <c r="B207" s="40"/>
      <c r="C207" s="217" t="s">
        <v>345</v>
      </c>
      <c r="D207" s="217" t="s">
        <v>189</v>
      </c>
      <c r="E207" s="218" t="s">
        <v>378</v>
      </c>
      <c r="F207" s="219" t="s">
        <v>379</v>
      </c>
      <c r="G207" s="220" t="s">
        <v>366</v>
      </c>
      <c r="H207" s="221">
        <v>1</v>
      </c>
      <c r="I207" s="222"/>
      <c r="J207" s="223">
        <f>ROUND(I207*H207,2)</f>
        <v>0</v>
      </c>
      <c r="K207" s="219" t="s">
        <v>160</v>
      </c>
      <c r="L207" s="224"/>
      <c r="M207" s="225" t="s">
        <v>21</v>
      </c>
      <c r="N207" s="226" t="s">
        <v>46</v>
      </c>
      <c r="O207" s="41"/>
      <c r="P207" s="200">
        <f>O207*H207</f>
        <v>0</v>
      </c>
      <c r="Q207" s="200">
        <v>0.01847</v>
      </c>
      <c r="R207" s="200">
        <f>Q207*H207</f>
        <v>0.01847</v>
      </c>
      <c r="S207" s="200">
        <v>0</v>
      </c>
      <c r="T207" s="201">
        <f>S207*H207</f>
        <v>0</v>
      </c>
      <c r="AR207" s="23" t="s">
        <v>193</v>
      </c>
      <c r="AT207" s="23" t="s">
        <v>189</v>
      </c>
      <c r="AU207" s="23" t="s">
        <v>85</v>
      </c>
      <c r="AY207" s="23" t="s">
        <v>154</v>
      </c>
      <c r="BE207" s="202">
        <f>IF(N207="základní",J207,0)</f>
        <v>0</v>
      </c>
      <c r="BF207" s="202">
        <f>IF(N207="snížená",J207,0)</f>
        <v>0</v>
      </c>
      <c r="BG207" s="202">
        <f>IF(N207="zákl. přenesená",J207,0)</f>
        <v>0</v>
      </c>
      <c r="BH207" s="202">
        <f>IF(N207="sníž. přenesená",J207,0)</f>
        <v>0</v>
      </c>
      <c r="BI207" s="202">
        <f>IF(N207="nulová",J207,0)</f>
        <v>0</v>
      </c>
      <c r="BJ207" s="23" t="s">
        <v>83</v>
      </c>
      <c r="BK207" s="202">
        <f>ROUND(I207*H207,2)</f>
        <v>0</v>
      </c>
      <c r="BL207" s="23" t="s">
        <v>161</v>
      </c>
      <c r="BM207" s="23" t="s">
        <v>759</v>
      </c>
    </row>
    <row r="208" spans="2:63" s="10" customFormat="1" ht="29.85" customHeight="1">
      <c r="B208" s="175"/>
      <c r="C208" s="176"/>
      <c r="D208" s="177" t="s">
        <v>74</v>
      </c>
      <c r="E208" s="189" t="s">
        <v>193</v>
      </c>
      <c r="F208" s="189" t="s">
        <v>1143</v>
      </c>
      <c r="G208" s="176"/>
      <c r="H208" s="176"/>
      <c r="I208" s="179"/>
      <c r="J208" s="190">
        <f>BK208</f>
        <v>0</v>
      </c>
      <c r="K208" s="176"/>
      <c r="L208" s="181"/>
      <c r="M208" s="182"/>
      <c r="N208" s="183"/>
      <c r="O208" s="183"/>
      <c r="P208" s="184">
        <f>SUM(P209:P211)</f>
        <v>0</v>
      </c>
      <c r="Q208" s="183"/>
      <c r="R208" s="184">
        <f>SUM(R209:R211)</f>
        <v>0.0015</v>
      </c>
      <c r="S208" s="183"/>
      <c r="T208" s="185">
        <f>SUM(T209:T211)</f>
        <v>0</v>
      </c>
      <c r="AR208" s="186" t="s">
        <v>83</v>
      </c>
      <c r="AT208" s="187" t="s">
        <v>74</v>
      </c>
      <c r="AU208" s="187" t="s">
        <v>83</v>
      </c>
      <c r="AY208" s="186" t="s">
        <v>154</v>
      </c>
      <c r="BK208" s="188">
        <f>SUM(BK209:BK211)</f>
        <v>0</v>
      </c>
    </row>
    <row r="209" spans="2:65" s="1" customFormat="1" ht="25.5" customHeight="1">
      <c r="B209" s="40"/>
      <c r="C209" s="191" t="s">
        <v>355</v>
      </c>
      <c r="D209" s="191" t="s">
        <v>156</v>
      </c>
      <c r="E209" s="192" t="s">
        <v>1144</v>
      </c>
      <c r="F209" s="193" t="s">
        <v>1145</v>
      </c>
      <c r="G209" s="194" t="s">
        <v>366</v>
      </c>
      <c r="H209" s="195">
        <v>1</v>
      </c>
      <c r="I209" s="196"/>
      <c r="J209" s="197">
        <f>ROUND(I209*H209,2)</f>
        <v>0</v>
      </c>
      <c r="K209" s="193" t="s">
        <v>160</v>
      </c>
      <c r="L209" s="60"/>
      <c r="M209" s="198" t="s">
        <v>21</v>
      </c>
      <c r="N209" s="199" t="s">
        <v>46</v>
      </c>
      <c r="O209" s="41"/>
      <c r="P209" s="200">
        <f>O209*H209</f>
        <v>0</v>
      </c>
      <c r="Q209" s="200">
        <v>0</v>
      </c>
      <c r="R209" s="200">
        <f>Q209*H209</f>
        <v>0</v>
      </c>
      <c r="S209" s="200">
        <v>0</v>
      </c>
      <c r="T209" s="201">
        <f>S209*H209</f>
        <v>0</v>
      </c>
      <c r="AR209" s="23" t="s">
        <v>161</v>
      </c>
      <c r="AT209" s="23" t="s">
        <v>156</v>
      </c>
      <c r="AU209" s="23" t="s">
        <v>85</v>
      </c>
      <c r="AY209" s="23" t="s">
        <v>154</v>
      </c>
      <c r="BE209" s="202">
        <f>IF(N209="základní",J209,0)</f>
        <v>0</v>
      </c>
      <c r="BF209" s="202">
        <f>IF(N209="snížená",J209,0)</f>
        <v>0</v>
      </c>
      <c r="BG209" s="202">
        <f>IF(N209="zákl. přenesená",J209,0)</f>
        <v>0</v>
      </c>
      <c r="BH209" s="202">
        <f>IF(N209="sníž. přenesená",J209,0)</f>
        <v>0</v>
      </c>
      <c r="BI209" s="202">
        <f>IF(N209="nulová",J209,0)</f>
        <v>0</v>
      </c>
      <c r="BJ209" s="23" t="s">
        <v>83</v>
      </c>
      <c r="BK209" s="202">
        <f>ROUND(I209*H209,2)</f>
        <v>0</v>
      </c>
      <c r="BL209" s="23" t="s">
        <v>161</v>
      </c>
      <c r="BM209" s="23" t="s">
        <v>1146</v>
      </c>
    </row>
    <row r="210" spans="2:47" s="1" customFormat="1" ht="27">
      <c r="B210" s="40"/>
      <c r="C210" s="62"/>
      <c r="D210" s="203" t="s">
        <v>163</v>
      </c>
      <c r="E210" s="62"/>
      <c r="F210" s="204" t="s">
        <v>1147</v>
      </c>
      <c r="G210" s="62"/>
      <c r="H210" s="62"/>
      <c r="I210" s="162"/>
      <c r="J210" s="62"/>
      <c r="K210" s="62"/>
      <c r="L210" s="60"/>
      <c r="M210" s="205"/>
      <c r="N210" s="41"/>
      <c r="O210" s="41"/>
      <c r="P210" s="41"/>
      <c r="Q210" s="41"/>
      <c r="R210" s="41"/>
      <c r="S210" s="41"/>
      <c r="T210" s="77"/>
      <c r="AT210" s="23" t="s">
        <v>163</v>
      </c>
      <c r="AU210" s="23" t="s">
        <v>85</v>
      </c>
    </row>
    <row r="211" spans="2:65" s="1" customFormat="1" ht="25.5" customHeight="1">
      <c r="B211" s="40"/>
      <c r="C211" s="217" t="s">
        <v>363</v>
      </c>
      <c r="D211" s="217" t="s">
        <v>189</v>
      </c>
      <c r="E211" s="218" t="s">
        <v>1148</v>
      </c>
      <c r="F211" s="219" t="s">
        <v>1149</v>
      </c>
      <c r="G211" s="220" t="s">
        <v>366</v>
      </c>
      <c r="H211" s="221">
        <v>1</v>
      </c>
      <c r="I211" s="222"/>
      <c r="J211" s="223">
        <f>ROUND(I211*H211,2)</f>
        <v>0</v>
      </c>
      <c r="K211" s="219" t="s">
        <v>160</v>
      </c>
      <c r="L211" s="224"/>
      <c r="M211" s="225" t="s">
        <v>21</v>
      </c>
      <c r="N211" s="226" t="s">
        <v>46</v>
      </c>
      <c r="O211" s="41"/>
      <c r="P211" s="200">
        <f>O211*H211</f>
        <v>0</v>
      </c>
      <c r="Q211" s="200">
        <v>0.0015</v>
      </c>
      <c r="R211" s="200">
        <f>Q211*H211</f>
        <v>0.0015</v>
      </c>
      <c r="S211" s="200">
        <v>0</v>
      </c>
      <c r="T211" s="201">
        <f>S211*H211</f>
        <v>0</v>
      </c>
      <c r="AR211" s="23" t="s">
        <v>193</v>
      </c>
      <c r="AT211" s="23" t="s">
        <v>189</v>
      </c>
      <c r="AU211" s="23" t="s">
        <v>85</v>
      </c>
      <c r="AY211" s="23" t="s">
        <v>154</v>
      </c>
      <c r="BE211" s="202">
        <f>IF(N211="základní",J211,0)</f>
        <v>0</v>
      </c>
      <c r="BF211" s="202">
        <f>IF(N211="snížená",J211,0)</f>
        <v>0</v>
      </c>
      <c r="BG211" s="202">
        <f>IF(N211="zákl. přenesená",J211,0)</f>
        <v>0</v>
      </c>
      <c r="BH211" s="202">
        <f>IF(N211="sníž. přenesená",J211,0)</f>
        <v>0</v>
      </c>
      <c r="BI211" s="202">
        <f>IF(N211="nulová",J211,0)</f>
        <v>0</v>
      </c>
      <c r="BJ211" s="23" t="s">
        <v>83</v>
      </c>
      <c r="BK211" s="202">
        <f>ROUND(I211*H211,2)</f>
        <v>0</v>
      </c>
      <c r="BL211" s="23" t="s">
        <v>161</v>
      </c>
      <c r="BM211" s="23" t="s">
        <v>1150</v>
      </c>
    </row>
    <row r="212" spans="2:63" s="10" customFormat="1" ht="29.85" customHeight="1">
      <c r="B212" s="175"/>
      <c r="C212" s="176"/>
      <c r="D212" s="177" t="s">
        <v>74</v>
      </c>
      <c r="E212" s="189" t="s">
        <v>381</v>
      </c>
      <c r="F212" s="189" t="s">
        <v>382</v>
      </c>
      <c r="G212" s="176"/>
      <c r="H212" s="176"/>
      <c r="I212" s="179"/>
      <c r="J212" s="190">
        <f>BK212</f>
        <v>0</v>
      </c>
      <c r="K212" s="176"/>
      <c r="L212" s="181"/>
      <c r="M212" s="182"/>
      <c r="N212" s="183"/>
      <c r="O212" s="183"/>
      <c r="P212" s="184">
        <f>SUM(P213:P215)</f>
        <v>0</v>
      </c>
      <c r="Q212" s="183"/>
      <c r="R212" s="184">
        <f>SUM(R213:R215)</f>
        <v>0.00425971</v>
      </c>
      <c r="S212" s="183"/>
      <c r="T212" s="185">
        <f>SUM(T213:T215)</f>
        <v>0</v>
      </c>
      <c r="AR212" s="186" t="s">
        <v>83</v>
      </c>
      <c r="AT212" s="187" t="s">
        <v>74</v>
      </c>
      <c r="AU212" s="187" t="s">
        <v>83</v>
      </c>
      <c r="AY212" s="186" t="s">
        <v>154</v>
      </c>
      <c r="BK212" s="188">
        <f>SUM(BK213:BK215)</f>
        <v>0</v>
      </c>
    </row>
    <row r="213" spans="2:65" s="1" customFormat="1" ht="25.5" customHeight="1">
      <c r="B213" s="40"/>
      <c r="C213" s="191" t="s">
        <v>369</v>
      </c>
      <c r="D213" s="191" t="s">
        <v>156</v>
      </c>
      <c r="E213" s="192" t="s">
        <v>384</v>
      </c>
      <c r="F213" s="193" t="s">
        <v>385</v>
      </c>
      <c r="G213" s="194" t="s">
        <v>237</v>
      </c>
      <c r="H213" s="195">
        <v>32.767</v>
      </c>
      <c r="I213" s="196"/>
      <c r="J213" s="197">
        <f>ROUND(I213*H213,2)</f>
        <v>0</v>
      </c>
      <c r="K213" s="193" t="s">
        <v>160</v>
      </c>
      <c r="L213" s="60"/>
      <c r="M213" s="198" t="s">
        <v>21</v>
      </c>
      <c r="N213" s="199" t="s">
        <v>46</v>
      </c>
      <c r="O213" s="41"/>
      <c r="P213" s="200">
        <f>O213*H213</f>
        <v>0</v>
      </c>
      <c r="Q213" s="200">
        <v>0.00013</v>
      </c>
      <c r="R213" s="200">
        <f>Q213*H213</f>
        <v>0.00425971</v>
      </c>
      <c r="S213" s="200">
        <v>0</v>
      </c>
      <c r="T213" s="201">
        <f>S213*H213</f>
        <v>0</v>
      </c>
      <c r="AR213" s="23" t="s">
        <v>161</v>
      </c>
      <c r="AT213" s="23" t="s">
        <v>156</v>
      </c>
      <c r="AU213" s="23" t="s">
        <v>85</v>
      </c>
      <c r="AY213" s="23" t="s">
        <v>154</v>
      </c>
      <c r="BE213" s="202">
        <f>IF(N213="základní",J213,0)</f>
        <v>0</v>
      </c>
      <c r="BF213" s="202">
        <f>IF(N213="snížená",J213,0)</f>
        <v>0</v>
      </c>
      <c r="BG213" s="202">
        <f>IF(N213="zákl. přenesená",J213,0)</f>
        <v>0</v>
      </c>
      <c r="BH213" s="202">
        <f>IF(N213="sníž. přenesená",J213,0)</f>
        <v>0</v>
      </c>
      <c r="BI213" s="202">
        <f>IF(N213="nulová",J213,0)</f>
        <v>0</v>
      </c>
      <c r="BJ213" s="23" t="s">
        <v>83</v>
      </c>
      <c r="BK213" s="202">
        <f>ROUND(I213*H213,2)</f>
        <v>0</v>
      </c>
      <c r="BL213" s="23" t="s">
        <v>161</v>
      </c>
      <c r="BM213" s="23" t="s">
        <v>1151</v>
      </c>
    </row>
    <row r="214" spans="2:47" s="1" customFormat="1" ht="54">
      <c r="B214" s="40"/>
      <c r="C214" s="62"/>
      <c r="D214" s="203" t="s">
        <v>163</v>
      </c>
      <c r="E214" s="62"/>
      <c r="F214" s="204" t="s">
        <v>387</v>
      </c>
      <c r="G214" s="62"/>
      <c r="H214" s="62"/>
      <c r="I214" s="162"/>
      <c r="J214" s="62"/>
      <c r="K214" s="62"/>
      <c r="L214" s="60"/>
      <c r="M214" s="205"/>
      <c r="N214" s="41"/>
      <c r="O214" s="41"/>
      <c r="P214" s="41"/>
      <c r="Q214" s="41"/>
      <c r="R214" s="41"/>
      <c r="S214" s="41"/>
      <c r="T214" s="77"/>
      <c r="AT214" s="23" t="s">
        <v>163</v>
      </c>
      <c r="AU214" s="23" t="s">
        <v>85</v>
      </c>
    </row>
    <row r="215" spans="2:51" s="11" customFormat="1" ht="13.5">
      <c r="B215" s="206"/>
      <c r="C215" s="207"/>
      <c r="D215" s="203" t="s">
        <v>165</v>
      </c>
      <c r="E215" s="208" t="s">
        <v>21</v>
      </c>
      <c r="F215" s="209" t="s">
        <v>292</v>
      </c>
      <c r="G215" s="207"/>
      <c r="H215" s="210">
        <v>32.767</v>
      </c>
      <c r="I215" s="211"/>
      <c r="J215" s="207"/>
      <c r="K215" s="207"/>
      <c r="L215" s="212"/>
      <c r="M215" s="213"/>
      <c r="N215" s="214"/>
      <c r="O215" s="214"/>
      <c r="P215" s="214"/>
      <c r="Q215" s="214"/>
      <c r="R215" s="214"/>
      <c r="S215" s="214"/>
      <c r="T215" s="215"/>
      <c r="AT215" s="216" t="s">
        <v>165</v>
      </c>
      <c r="AU215" s="216" t="s">
        <v>85</v>
      </c>
      <c r="AV215" s="11" t="s">
        <v>85</v>
      </c>
      <c r="AW215" s="11" t="s">
        <v>38</v>
      </c>
      <c r="AX215" s="11" t="s">
        <v>83</v>
      </c>
      <c r="AY215" s="216" t="s">
        <v>154</v>
      </c>
    </row>
    <row r="216" spans="2:63" s="10" customFormat="1" ht="29.85" customHeight="1">
      <c r="B216" s="175"/>
      <c r="C216" s="176"/>
      <c r="D216" s="177" t="s">
        <v>74</v>
      </c>
      <c r="E216" s="189" t="s">
        <v>388</v>
      </c>
      <c r="F216" s="189" t="s">
        <v>389</v>
      </c>
      <c r="G216" s="176"/>
      <c r="H216" s="176"/>
      <c r="I216" s="179"/>
      <c r="J216" s="190">
        <f>BK216</f>
        <v>0</v>
      </c>
      <c r="K216" s="176"/>
      <c r="L216" s="181"/>
      <c r="M216" s="182"/>
      <c r="N216" s="183"/>
      <c r="O216" s="183"/>
      <c r="P216" s="184">
        <f>SUM(P217:P218)</f>
        <v>0</v>
      </c>
      <c r="Q216" s="183"/>
      <c r="R216" s="184">
        <f>SUM(R217:R218)</f>
        <v>0.0029584</v>
      </c>
      <c r="S216" s="183"/>
      <c r="T216" s="185">
        <f>SUM(T217:T218)</f>
        <v>0</v>
      </c>
      <c r="AR216" s="186" t="s">
        <v>83</v>
      </c>
      <c r="AT216" s="187" t="s">
        <v>74</v>
      </c>
      <c r="AU216" s="187" t="s">
        <v>83</v>
      </c>
      <c r="AY216" s="186" t="s">
        <v>154</v>
      </c>
      <c r="BK216" s="188">
        <f>SUM(BK217:BK218)</f>
        <v>0</v>
      </c>
    </row>
    <row r="217" spans="2:65" s="1" customFormat="1" ht="25.5" customHeight="1">
      <c r="B217" s="40"/>
      <c r="C217" s="191" t="s">
        <v>373</v>
      </c>
      <c r="D217" s="191" t="s">
        <v>156</v>
      </c>
      <c r="E217" s="192" t="s">
        <v>391</v>
      </c>
      <c r="F217" s="193" t="s">
        <v>392</v>
      </c>
      <c r="G217" s="194" t="s">
        <v>237</v>
      </c>
      <c r="H217" s="195">
        <v>73.96</v>
      </c>
      <c r="I217" s="196"/>
      <c r="J217" s="197">
        <f>ROUND(I217*H217,2)</f>
        <v>0</v>
      </c>
      <c r="K217" s="193" t="s">
        <v>160</v>
      </c>
      <c r="L217" s="60"/>
      <c r="M217" s="198" t="s">
        <v>21</v>
      </c>
      <c r="N217" s="199" t="s">
        <v>46</v>
      </c>
      <c r="O217" s="41"/>
      <c r="P217" s="200">
        <f>O217*H217</f>
        <v>0</v>
      </c>
      <c r="Q217" s="200">
        <v>4E-05</v>
      </c>
      <c r="R217" s="200">
        <f>Q217*H217</f>
        <v>0.0029584</v>
      </c>
      <c r="S217" s="200">
        <v>0</v>
      </c>
      <c r="T217" s="201">
        <f>S217*H217</f>
        <v>0</v>
      </c>
      <c r="AR217" s="23" t="s">
        <v>161</v>
      </c>
      <c r="AT217" s="23" t="s">
        <v>156</v>
      </c>
      <c r="AU217" s="23" t="s">
        <v>85</v>
      </c>
      <c r="AY217" s="23" t="s">
        <v>154</v>
      </c>
      <c r="BE217" s="202">
        <f>IF(N217="základní",J217,0)</f>
        <v>0</v>
      </c>
      <c r="BF217" s="202">
        <f>IF(N217="snížená",J217,0)</f>
        <v>0</v>
      </c>
      <c r="BG217" s="202">
        <f>IF(N217="zákl. přenesená",J217,0)</f>
        <v>0</v>
      </c>
      <c r="BH217" s="202">
        <f>IF(N217="sníž. přenesená",J217,0)</f>
        <v>0</v>
      </c>
      <c r="BI217" s="202">
        <f>IF(N217="nulová",J217,0)</f>
        <v>0</v>
      </c>
      <c r="BJ217" s="23" t="s">
        <v>83</v>
      </c>
      <c r="BK217" s="202">
        <f>ROUND(I217*H217,2)</f>
        <v>0</v>
      </c>
      <c r="BL217" s="23" t="s">
        <v>161</v>
      </c>
      <c r="BM217" s="23" t="s">
        <v>1152</v>
      </c>
    </row>
    <row r="218" spans="2:47" s="1" customFormat="1" ht="216">
      <c r="B218" s="40"/>
      <c r="C218" s="62"/>
      <c r="D218" s="203" t="s">
        <v>163</v>
      </c>
      <c r="E218" s="62"/>
      <c r="F218" s="204" t="s">
        <v>394</v>
      </c>
      <c r="G218" s="62"/>
      <c r="H218" s="62"/>
      <c r="I218" s="162"/>
      <c r="J218" s="62"/>
      <c r="K218" s="62"/>
      <c r="L218" s="60"/>
      <c r="M218" s="205"/>
      <c r="N218" s="41"/>
      <c r="O218" s="41"/>
      <c r="P218" s="41"/>
      <c r="Q218" s="41"/>
      <c r="R218" s="41"/>
      <c r="S218" s="41"/>
      <c r="T218" s="77"/>
      <c r="AT218" s="23" t="s">
        <v>163</v>
      </c>
      <c r="AU218" s="23" t="s">
        <v>85</v>
      </c>
    </row>
    <row r="219" spans="2:63" s="10" customFormat="1" ht="29.85" customHeight="1">
      <c r="B219" s="175"/>
      <c r="C219" s="176"/>
      <c r="D219" s="177" t="s">
        <v>74</v>
      </c>
      <c r="E219" s="189" t="s">
        <v>395</v>
      </c>
      <c r="F219" s="189" t="s">
        <v>396</v>
      </c>
      <c r="G219" s="176"/>
      <c r="H219" s="176"/>
      <c r="I219" s="179"/>
      <c r="J219" s="190">
        <f>BK219</f>
        <v>0</v>
      </c>
      <c r="K219" s="176"/>
      <c r="L219" s="181"/>
      <c r="M219" s="182"/>
      <c r="N219" s="183"/>
      <c r="O219" s="183"/>
      <c r="P219" s="184">
        <f>SUM(P220:P263)</f>
        <v>0</v>
      </c>
      <c r="Q219" s="183"/>
      <c r="R219" s="184">
        <f>SUM(R220:R263)</f>
        <v>0</v>
      </c>
      <c r="S219" s="183"/>
      <c r="T219" s="185">
        <f>SUM(T220:T263)</f>
        <v>36.747961000000004</v>
      </c>
      <c r="AR219" s="186" t="s">
        <v>83</v>
      </c>
      <c r="AT219" s="187" t="s">
        <v>74</v>
      </c>
      <c r="AU219" s="187" t="s">
        <v>83</v>
      </c>
      <c r="AY219" s="186" t="s">
        <v>154</v>
      </c>
      <c r="BK219" s="188">
        <f>SUM(BK220:BK263)</f>
        <v>0</v>
      </c>
    </row>
    <row r="220" spans="2:65" s="1" customFormat="1" ht="16.5" customHeight="1">
      <c r="B220" s="40"/>
      <c r="C220" s="191" t="s">
        <v>377</v>
      </c>
      <c r="D220" s="191" t="s">
        <v>156</v>
      </c>
      <c r="E220" s="192" t="s">
        <v>398</v>
      </c>
      <c r="F220" s="193" t="s">
        <v>399</v>
      </c>
      <c r="G220" s="194" t="s">
        <v>400</v>
      </c>
      <c r="H220" s="195">
        <v>10</v>
      </c>
      <c r="I220" s="196"/>
      <c r="J220" s="197">
        <f aca="true" t="shared" si="0" ref="J220:J225">ROUND(I220*H220,2)</f>
        <v>0</v>
      </c>
      <c r="K220" s="193" t="s">
        <v>160</v>
      </c>
      <c r="L220" s="60"/>
      <c r="M220" s="198" t="s">
        <v>21</v>
      </c>
      <c r="N220" s="199" t="s">
        <v>46</v>
      </c>
      <c r="O220" s="41"/>
      <c r="P220" s="200">
        <f aca="true" t="shared" si="1" ref="P220:P225">O220*H220</f>
        <v>0</v>
      </c>
      <c r="Q220" s="200">
        <v>0</v>
      </c>
      <c r="R220" s="200">
        <f aca="true" t="shared" si="2" ref="R220:R225">Q220*H220</f>
        <v>0</v>
      </c>
      <c r="S220" s="200">
        <v>0.0342</v>
      </c>
      <c r="T220" s="201">
        <f aca="true" t="shared" si="3" ref="T220:T225">S220*H220</f>
        <v>0.342</v>
      </c>
      <c r="AR220" s="23" t="s">
        <v>161</v>
      </c>
      <c r="AT220" s="23" t="s">
        <v>156</v>
      </c>
      <c r="AU220" s="23" t="s">
        <v>85</v>
      </c>
      <c r="AY220" s="23" t="s">
        <v>154</v>
      </c>
      <c r="BE220" s="202">
        <f aca="true" t="shared" si="4" ref="BE220:BE225">IF(N220="základní",J220,0)</f>
        <v>0</v>
      </c>
      <c r="BF220" s="202">
        <f aca="true" t="shared" si="5" ref="BF220:BF225">IF(N220="snížená",J220,0)</f>
        <v>0</v>
      </c>
      <c r="BG220" s="202">
        <f aca="true" t="shared" si="6" ref="BG220:BG225">IF(N220="zákl. přenesená",J220,0)</f>
        <v>0</v>
      </c>
      <c r="BH220" s="202">
        <f aca="true" t="shared" si="7" ref="BH220:BH225">IF(N220="sníž. přenesená",J220,0)</f>
        <v>0</v>
      </c>
      <c r="BI220" s="202">
        <f aca="true" t="shared" si="8" ref="BI220:BI225">IF(N220="nulová",J220,0)</f>
        <v>0</v>
      </c>
      <c r="BJ220" s="23" t="s">
        <v>83</v>
      </c>
      <c r="BK220" s="202">
        <f aca="true" t="shared" si="9" ref="BK220:BK225">ROUND(I220*H220,2)</f>
        <v>0</v>
      </c>
      <c r="BL220" s="23" t="s">
        <v>161</v>
      </c>
      <c r="BM220" s="23" t="s">
        <v>1153</v>
      </c>
    </row>
    <row r="221" spans="2:65" s="1" customFormat="1" ht="16.5" customHeight="1">
      <c r="B221" s="40"/>
      <c r="C221" s="191" t="s">
        <v>383</v>
      </c>
      <c r="D221" s="191" t="s">
        <v>156</v>
      </c>
      <c r="E221" s="192" t="s">
        <v>403</v>
      </c>
      <c r="F221" s="193" t="s">
        <v>404</v>
      </c>
      <c r="G221" s="194" t="s">
        <v>400</v>
      </c>
      <c r="H221" s="195">
        <v>5</v>
      </c>
      <c r="I221" s="196"/>
      <c r="J221" s="197">
        <f t="shared" si="0"/>
        <v>0</v>
      </c>
      <c r="K221" s="193" t="s">
        <v>160</v>
      </c>
      <c r="L221" s="60"/>
      <c r="M221" s="198" t="s">
        <v>21</v>
      </c>
      <c r="N221" s="199" t="s">
        <v>46</v>
      </c>
      <c r="O221" s="41"/>
      <c r="P221" s="200">
        <f t="shared" si="1"/>
        <v>0</v>
      </c>
      <c r="Q221" s="200">
        <v>0</v>
      </c>
      <c r="R221" s="200">
        <f t="shared" si="2"/>
        <v>0</v>
      </c>
      <c r="S221" s="200">
        <v>0.01107</v>
      </c>
      <c r="T221" s="201">
        <f t="shared" si="3"/>
        <v>0.055349999999999996</v>
      </c>
      <c r="AR221" s="23" t="s">
        <v>161</v>
      </c>
      <c r="AT221" s="23" t="s">
        <v>156</v>
      </c>
      <c r="AU221" s="23" t="s">
        <v>85</v>
      </c>
      <c r="AY221" s="23" t="s">
        <v>154</v>
      </c>
      <c r="BE221" s="202">
        <f t="shared" si="4"/>
        <v>0</v>
      </c>
      <c r="BF221" s="202">
        <f t="shared" si="5"/>
        <v>0</v>
      </c>
      <c r="BG221" s="202">
        <f t="shared" si="6"/>
        <v>0</v>
      </c>
      <c r="BH221" s="202">
        <f t="shared" si="7"/>
        <v>0</v>
      </c>
      <c r="BI221" s="202">
        <f t="shared" si="8"/>
        <v>0</v>
      </c>
      <c r="BJ221" s="23" t="s">
        <v>83</v>
      </c>
      <c r="BK221" s="202">
        <f t="shared" si="9"/>
        <v>0</v>
      </c>
      <c r="BL221" s="23" t="s">
        <v>161</v>
      </c>
      <c r="BM221" s="23" t="s">
        <v>1154</v>
      </c>
    </row>
    <row r="222" spans="2:65" s="1" customFormat="1" ht="16.5" customHeight="1">
      <c r="B222" s="40"/>
      <c r="C222" s="191" t="s">
        <v>390</v>
      </c>
      <c r="D222" s="191" t="s">
        <v>156</v>
      </c>
      <c r="E222" s="192" t="s">
        <v>407</v>
      </c>
      <c r="F222" s="193" t="s">
        <v>408</v>
      </c>
      <c r="G222" s="194" t="s">
        <v>400</v>
      </c>
      <c r="H222" s="195">
        <v>4</v>
      </c>
      <c r="I222" s="196"/>
      <c r="J222" s="197">
        <f t="shared" si="0"/>
        <v>0</v>
      </c>
      <c r="K222" s="193" t="s">
        <v>160</v>
      </c>
      <c r="L222" s="60"/>
      <c r="M222" s="198" t="s">
        <v>21</v>
      </c>
      <c r="N222" s="199" t="s">
        <v>46</v>
      </c>
      <c r="O222" s="41"/>
      <c r="P222" s="200">
        <f t="shared" si="1"/>
        <v>0</v>
      </c>
      <c r="Q222" s="200">
        <v>0</v>
      </c>
      <c r="R222" s="200">
        <f t="shared" si="2"/>
        <v>0</v>
      </c>
      <c r="S222" s="200">
        <v>0.01946</v>
      </c>
      <c r="T222" s="201">
        <f t="shared" si="3"/>
        <v>0.07784</v>
      </c>
      <c r="AR222" s="23" t="s">
        <v>161</v>
      </c>
      <c r="AT222" s="23" t="s">
        <v>156</v>
      </c>
      <c r="AU222" s="23" t="s">
        <v>85</v>
      </c>
      <c r="AY222" s="23" t="s">
        <v>154</v>
      </c>
      <c r="BE222" s="202">
        <f t="shared" si="4"/>
        <v>0</v>
      </c>
      <c r="BF222" s="202">
        <f t="shared" si="5"/>
        <v>0</v>
      </c>
      <c r="BG222" s="202">
        <f t="shared" si="6"/>
        <v>0</v>
      </c>
      <c r="BH222" s="202">
        <f t="shared" si="7"/>
        <v>0</v>
      </c>
      <c r="BI222" s="202">
        <f t="shared" si="8"/>
        <v>0</v>
      </c>
      <c r="BJ222" s="23" t="s">
        <v>83</v>
      </c>
      <c r="BK222" s="202">
        <f t="shared" si="9"/>
        <v>0</v>
      </c>
      <c r="BL222" s="23" t="s">
        <v>161</v>
      </c>
      <c r="BM222" s="23" t="s">
        <v>1155</v>
      </c>
    </row>
    <row r="223" spans="2:65" s="1" customFormat="1" ht="16.5" customHeight="1">
      <c r="B223" s="40"/>
      <c r="C223" s="191" t="s">
        <v>397</v>
      </c>
      <c r="D223" s="191" t="s">
        <v>156</v>
      </c>
      <c r="E223" s="192" t="s">
        <v>411</v>
      </c>
      <c r="F223" s="193" t="s">
        <v>412</v>
      </c>
      <c r="G223" s="194" t="s">
        <v>400</v>
      </c>
      <c r="H223" s="195">
        <v>4</v>
      </c>
      <c r="I223" s="196"/>
      <c r="J223" s="197">
        <f t="shared" si="0"/>
        <v>0</v>
      </c>
      <c r="K223" s="193" t="s">
        <v>160</v>
      </c>
      <c r="L223" s="60"/>
      <c r="M223" s="198" t="s">
        <v>21</v>
      </c>
      <c r="N223" s="199" t="s">
        <v>46</v>
      </c>
      <c r="O223" s="41"/>
      <c r="P223" s="200">
        <f t="shared" si="1"/>
        <v>0</v>
      </c>
      <c r="Q223" s="200">
        <v>0</v>
      </c>
      <c r="R223" s="200">
        <f t="shared" si="2"/>
        <v>0</v>
      </c>
      <c r="S223" s="200">
        <v>0.00156</v>
      </c>
      <c r="T223" s="201">
        <f t="shared" si="3"/>
        <v>0.00624</v>
      </c>
      <c r="AR223" s="23" t="s">
        <v>161</v>
      </c>
      <c r="AT223" s="23" t="s">
        <v>156</v>
      </c>
      <c r="AU223" s="23" t="s">
        <v>85</v>
      </c>
      <c r="AY223" s="23" t="s">
        <v>154</v>
      </c>
      <c r="BE223" s="202">
        <f t="shared" si="4"/>
        <v>0</v>
      </c>
      <c r="BF223" s="202">
        <f t="shared" si="5"/>
        <v>0</v>
      </c>
      <c r="BG223" s="202">
        <f t="shared" si="6"/>
        <v>0</v>
      </c>
      <c r="BH223" s="202">
        <f t="shared" si="7"/>
        <v>0</v>
      </c>
      <c r="BI223" s="202">
        <f t="shared" si="8"/>
        <v>0</v>
      </c>
      <c r="BJ223" s="23" t="s">
        <v>83</v>
      </c>
      <c r="BK223" s="202">
        <f t="shared" si="9"/>
        <v>0</v>
      </c>
      <c r="BL223" s="23" t="s">
        <v>161</v>
      </c>
      <c r="BM223" s="23" t="s">
        <v>1156</v>
      </c>
    </row>
    <row r="224" spans="2:65" s="1" customFormat="1" ht="16.5" customHeight="1">
      <c r="B224" s="40"/>
      <c r="C224" s="191" t="s">
        <v>402</v>
      </c>
      <c r="D224" s="191" t="s">
        <v>156</v>
      </c>
      <c r="E224" s="192" t="s">
        <v>415</v>
      </c>
      <c r="F224" s="193" t="s">
        <v>416</v>
      </c>
      <c r="G224" s="194" t="s">
        <v>366</v>
      </c>
      <c r="H224" s="195">
        <v>4</v>
      </c>
      <c r="I224" s="196"/>
      <c r="J224" s="197">
        <f t="shared" si="0"/>
        <v>0</v>
      </c>
      <c r="K224" s="193" t="s">
        <v>160</v>
      </c>
      <c r="L224" s="60"/>
      <c r="M224" s="198" t="s">
        <v>21</v>
      </c>
      <c r="N224" s="199" t="s">
        <v>46</v>
      </c>
      <c r="O224" s="41"/>
      <c r="P224" s="200">
        <f t="shared" si="1"/>
        <v>0</v>
      </c>
      <c r="Q224" s="200">
        <v>0</v>
      </c>
      <c r="R224" s="200">
        <f t="shared" si="2"/>
        <v>0</v>
      </c>
      <c r="S224" s="200">
        <v>0.00085</v>
      </c>
      <c r="T224" s="201">
        <f t="shared" si="3"/>
        <v>0.0034</v>
      </c>
      <c r="AR224" s="23" t="s">
        <v>161</v>
      </c>
      <c r="AT224" s="23" t="s">
        <v>156</v>
      </c>
      <c r="AU224" s="23" t="s">
        <v>85</v>
      </c>
      <c r="AY224" s="23" t="s">
        <v>154</v>
      </c>
      <c r="BE224" s="202">
        <f t="shared" si="4"/>
        <v>0</v>
      </c>
      <c r="BF224" s="202">
        <f t="shared" si="5"/>
        <v>0</v>
      </c>
      <c r="BG224" s="202">
        <f t="shared" si="6"/>
        <v>0</v>
      </c>
      <c r="BH224" s="202">
        <f t="shared" si="7"/>
        <v>0</v>
      </c>
      <c r="BI224" s="202">
        <f t="shared" si="8"/>
        <v>0</v>
      </c>
      <c r="BJ224" s="23" t="s">
        <v>83</v>
      </c>
      <c r="BK224" s="202">
        <f t="shared" si="9"/>
        <v>0</v>
      </c>
      <c r="BL224" s="23" t="s">
        <v>161</v>
      </c>
      <c r="BM224" s="23" t="s">
        <v>1157</v>
      </c>
    </row>
    <row r="225" spans="2:65" s="1" customFormat="1" ht="38.25" customHeight="1">
      <c r="B225" s="40"/>
      <c r="C225" s="191" t="s">
        <v>406</v>
      </c>
      <c r="D225" s="191" t="s">
        <v>156</v>
      </c>
      <c r="E225" s="192" t="s">
        <v>419</v>
      </c>
      <c r="F225" s="193" t="s">
        <v>420</v>
      </c>
      <c r="G225" s="194" t="s">
        <v>366</v>
      </c>
      <c r="H225" s="195">
        <v>3</v>
      </c>
      <c r="I225" s="196"/>
      <c r="J225" s="197">
        <f t="shared" si="0"/>
        <v>0</v>
      </c>
      <c r="K225" s="193" t="s">
        <v>160</v>
      </c>
      <c r="L225" s="60"/>
      <c r="M225" s="198" t="s">
        <v>21</v>
      </c>
      <c r="N225" s="199" t="s">
        <v>46</v>
      </c>
      <c r="O225" s="41"/>
      <c r="P225" s="200">
        <f t="shared" si="1"/>
        <v>0</v>
      </c>
      <c r="Q225" s="200">
        <v>0</v>
      </c>
      <c r="R225" s="200">
        <f t="shared" si="2"/>
        <v>0</v>
      </c>
      <c r="S225" s="200">
        <v>0.024</v>
      </c>
      <c r="T225" s="201">
        <f t="shared" si="3"/>
        <v>0.07200000000000001</v>
      </c>
      <c r="AR225" s="23" t="s">
        <v>161</v>
      </c>
      <c r="AT225" s="23" t="s">
        <v>156</v>
      </c>
      <c r="AU225" s="23" t="s">
        <v>85</v>
      </c>
      <c r="AY225" s="23" t="s">
        <v>154</v>
      </c>
      <c r="BE225" s="202">
        <f t="shared" si="4"/>
        <v>0</v>
      </c>
      <c r="BF225" s="202">
        <f t="shared" si="5"/>
        <v>0</v>
      </c>
      <c r="BG225" s="202">
        <f t="shared" si="6"/>
        <v>0</v>
      </c>
      <c r="BH225" s="202">
        <f t="shared" si="7"/>
        <v>0</v>
      </c>
      <c r="BI225" s="202">
        <f t="shared" si="8"/>
        <v>0</v>
      </c>
      <c r="BJ225" s="23" t="s">
        <v>83</v>
      </c>
      <c r="BK225" s="202">
        <f t="shared" si="9"/>
        <v>0</v>
      </c>
      <c r="BL225" s="23" t="s">
        <v>161</v>
      </c>
      <c r="BM225" s="23" t="s">
        <v>1158</v>
      </c>
    </row>
    <row r="226" spans="2:47" s="1" customFormat="1" ht="27">
      <c r="B226" s="40"/>
      <c r="C226" s="62"/>
      <c r="D226" s="203" t="s">
        <v>163</v>
      </c>
      <c r="E226" s="62"/>
      <c r="F226" s="204" t="s">
        <v>422</v>
      </c>
      <c r="G226" s="62"/>
      <c r="H226" s="62"/>
      <c r="I226" s="162"/>
      <c r="J226" s="62"/>
      <c r="K226" s="62"/>
      <c r="L226" s="60"/>
      <c r="M226" s="205"/>
      <c r="N226" s="41"/>
      <c r="O226" s="41"/>
      <c r="P226" s="41"/>
      <c r="Q226" s="41"/>
      <c r="R226" s="41"/>
      <c r="S226" s="41"/>
      <c r="T226" s="77"/>
      <c r="AT226" s="23" t="s">
        <v>163</v>
      </c>
      <c r="AU226" s="23" t="s">
        <v>85</v>
      </c>
    </row>
    <row r="227" spans="2:65" s="1" customFormat="1" ht="25.5" customHeight="1">
      <c r="B227" s="40"/>
      <c r="C227" s="191" t="s">
        <v>410</v>
      </c>
      <c r="D227" s="191" t="s">
        <v>156</v>
      </c>
      <c r="E227" s="192" t="s">
        <v>424</v>
      </c>
      <c r="F227" s="193" t="s">
        <v>425</v>
      </c>
      <c r="G227" s="194" t="s">
        <v>237</v>
      </c>
      <c r="H227" s="195">
        <v>53.627</v>
      </c>
      <c r="I227" s="196"/>
      <c r="J227" s="197">
        <f>ROUND(I227*H227,2)</f>
        <v>0</v>
      </c>
      <c r="K227" s="193" t="s">
        <v>160</v>
      </c>
      <c r="L227" s="60"/>
      <c r="M227" s="198" t="s">
        <v>21</v>
      </c>
      <c r="N227" s="199" t="s">
        <v>46</v>
      </c>
      <c r="O227" s="41"/>
      <c r="P227" s="200">
        <f>O227*H227</f>
        <v>0</v>
      </c>
      <c r="Q227" s="200">
        <v>0</v>
      </c>
      <c r="R227" s="200">
        <f>Q227*H227</f>
        <v>0</v>
      </c>
      <c r="S227" s="200">
        <v>0.261</v>
      </c>
      <c r="T227" s="201">
        <f>S227*H227</f>
        <v>13.996647000000001</v>
      </c>
      <c r="AR227" s="23" t="s">
        <v>161</v>
      </c>
      <c r="AT227" s="23" t="s">
        <v>156</v>
      </c>
      <c r="AU227" s="23" t="s">
        <v>85</v>
      </c>
      <c r="AY227" s="23" t="s">
        <v>154</v>
      </c>
      <c r="BE227" s="202">
        <f>IF(N227="základní",J227,0)</f>
        <v>0</v>
      </c>
      <c r="BF227" s="202">
        <f>IF(N227="snížená",J227,0)</f>
        <v>0</v>
      </c>
      <c r="BG227" s="202">
        <f>IF(N227="zákl. přenesená",J227,0)</f>
        <v>0</v>
      </c>
      <c r="BH227" s="202">
        <f>IF(N227="sníž. přenesená",J227,0)</f>
        <v>0</v>
      </c>
      <c r="BI227" s="202">
        <f>IF(N227="nulová",J227,0)</f>
        <v>0</v>
      </c>
      <c r="BJ227" s="23" t="s">
        <v>83</v>
      </c>
      <c r="BK227" s="202">
        <f>ROUND(I227*H227,2)</f>
        <v>0</v>
      </c>
      <c r="BL227" s="23" t="s">
        <v>161</v>
      </c>
      <c r="BM227" s="23" t="s">
        <v>1159</v>
      </c>
    </row>
    <row r="228" spans="2:51" s="11" customFormat="1" ht="13.5">
      <c r="B228" s="206"/>
      <c r="C228" s="207"/>
      <c r="D228" s="203" t="s">
        <v>165</v>
      </c>
      <c r="E228" s="208" t="s">
        <v>21</v>
      </c>
      <c r="F228" s="209" t="s">
        <v>427</v>
      </c>
      <c r="G228" s="207"/>
      <c r="H228" s="210">
        <v>38.668</v>
      </c>
      <c r="I228" s="211"/>
      <c r="J228" s="207"/>
      <c r="K228" s="207"/>
      <c r="L228" s="212"/>
      <c r="M228" s="213"/>
      <c r="N228" s="214"/>
      <c r="O228" s="214"/>
      <c r="P228" s="214"/>
      <c r="Q228" s="214"/>
      <c r="R228" s="214"/>
      <c r="S228" s="214"/>
      <c r="T228" s="215"/>
      <c r="AT228" s="216" t="s">
        <v>165</v>
      </c>
      <c r="AU228" s="216" t="s">
        <v>85</v>
      </c>
      <c r="AV228" s="11" t="s">
        <v>85</v>
      </c>
      <c r="AW228" s="11" t="s">
        <v>38</v>
      </c>
      <c r="AX228" s="11" t="s">
        <v>75</v>
      </c>
      <c r="AY228" s="216" t="s">
        <v>154</v>
      </c>
    </row>
    <row r="229" spans="2:51" s="11" customFormat="1" ht="13.5">
      <c r="B229" s="206"/>
      <c r="C229" s="207"/>
      <c r="D229" s="203" t="s">
        <v>165</v>
      </c>
      <c r="E229" s="208" t="s">
        <v>21</v>
      </c>
      <c r="F229" s="209" t="s">
        <v>428</v>
      </c>
      <c r="G229" s="207"/>
      <c r="H229" s="210">
        <v>14.959</v>
      </c>
      <c r="I229" s="211"/>
      <c r="J229" s="207"/>
      <c r="K229" s="207"/>
      <c r="L229" s="212"/>
      <c r="M229" s="213"/>
      <c r="N229" s="214"/>
      <c r="O229" s="214"/>
      <c r="P229" s="214"/>
      <c r="Q229" s="214"/>
      <c r="R229" s="214"/>
      <c r="S229" s="214"/>
      <c r="T229" s="215"/>
      <c r="AT229" s="216" t="s">
        <v>165</v>
      </c>
      <c r="AU229" s="216" t="s">
        <v>85</v>
      </c>
      <c r="AV229" s="11" t="s">
        <v>85</v>
      </c>
      <c r="AW229" s="11" t="s">
        <v>38</v>
      </c>
      <c r="AX229" s="11" t="s">
        <v>75</v>
      </c>
      <c r="AY229" s="216" t="s">
        <v>154</v>
      </c>
    </row>
    <row r="230" spans="2:51" s="12" customFormat="1" ht="13.5">
      <c r="B230" s="227"/>
      <c r="C230" s="228"/>
      <c r="D230" s="203" t="s">
        <v>165</v>
      </c>
      <c r="E230" s="229" t="s">
        <v>21</v>
      </c>
      <c r="F230" s="230" t="s">
        <v>241</v>
      </c>
      <c r="G230" s="228"/>
      <c r="H230" s="231">
        <v>53.627</v>
      </c>
      <c r="I230" s="232"/>
      <c r="J230" s="228"/>
      <c r="K230" s="228"/>
      <c r="L230" s="233"/>
      <c r="M230" s="234"/>
      <c r="N230" s="235"/>
      <c r="O230" s="235"/>
      <c r="P230" s="235"/>
      <c r="Q230" s="235"/>
      <c r="R230" s="235"/>
      <c r="S230" s="235"/>
      <c r="T230" s="236"/>
      <c r="AT230" s="237" t="s">
        <v>165</v>
      </c>
      <c r="AU230" s="237" t="s">
        <v>85</v>
      </c>
      <c r="AV230" s="12" t="s">
        <v>161</v>
      </c>
      <c r="AW230" s="12" t="s">
        <v>38</v>
      </c>
      <c r="AX230" s="12" t="s">
        <v>83</v>
      </c>
      <c r="AY230" s="237" t="s">
        <v>154</v>
      </c>
    </row>
    <row r="231" spans="2:65" s="1" customFormat="1" ht="25.5" customHeight="1">
      <c r="B231" s="40"/>
      <c r="C231" s="191" t="s">
        <v>414</v>
      </c>
      <c r="D231" s="191" t="s">
        <v>156</v>
      </c>
      <c r="E231" s="192" t="s">
        <v>430</v>
      </c>
      <c r="F231" s="193" t="s">
        <v>431</v>
      </c>
      <c r="G231" s="194" t="s">
        <v>159</v>
      </c>
      <c r="H231" s="195">
        <v>2.85</v>
      </c>
      <c r="I231" s="196"/>
      <c r="J231" s="197">
        <f>ROUND(I231*H231,2)</f>
        <v>0</v>
      </c>
      <c r="K231" s="193" t="s">
        <v>160</v>
      </c>
      <c r="L231" s="60"/>
      <c r="M231" s="198" t="s">
        <v>21</v>
      </c>
      <c r="N231" s="199" t="s">
        <v>46</v>
      </c>
      <c r="O231" s="41"/>
      <c r="P231" s="200">
        <f>O231*H231</f>
        <v>0</v>
      </c>
      <c r="Q231" s="200">
        <v>0</v>
      </c>
      <c r="R231" s="200">
        <f>Q231*H231</f>
        <v>0</v>
      </c>
      <c r="S231" s="200">
        <v>2.2</v>
      </c>
      <c r="T231" s="201">
        <f>S231*H231</f>
        <v>6.2700000000000005</v>
      </c>
      <c r="AR231" s="23" t="s">
        <v>161</v>
      </c>
      <c r="AT231" s="23" t="s">
        <v>156</v>
      </c>
      <c r="AU231" s="23" t="s">
        <v>85</v>
      </c>
      <c r="AY231" s="23" t="s">
        <v>154</v>
      </c>
      <c r="BE231" s="202">
        <f>IF(N231="základní",J231,0)</f>
        <v>0</v>
      </c>
      <c r="BF231" s="202">
        <f>IF(N231="snížená",J231,0)</f>
        <v>0</v>
      </c>
      <c r="BG231" s="202">
        <f>IF(N231="zákl. přenesená",J231,0)</f>
        <v>0</v>
      </c>
      <c r="BH231" s="202">
        <f>IF(N231="sníž. přenesená",J231,0)</f>
        <v>0</v>
      </c>
      <c r="BI231" s="202">
        <f>IF(N231="nulová",J231,0)</f>
        <v>0</v>
      </c>
      <c r="BJ231" s="23" t="s">
        <v>83</v>
      </c>
      <c r="BK231" s="202">
        <f>ROUND(I231*H231,2)</f>
        <v>0</v>
      </c>
      <c r="BL231" s="23" t="s">
        <v>161</v>
      </c>
      <c r="BM231" s="23" t="s">
        <v>1160</v>
      </c>
    </row>
    <row r="232" spans="2:51" s="11" customFormat="1" ht="13.5">
      <c r="B232" s="206"/>
      <c r="C232" s="207"/>
      <c r="D232" s="203" t="s">
        <v>165</v>
      </c>
      <c r="E232" s="208" t="s">
        <v>21</v>
      </c>
      <c r="F232" s="209" t="s">
        <v>1161</v>
      </c>
      <c r="G232" s="207"/>
      <c r="H232" s="210">
        <v>2.85</v>
      </c>
      <c r="I232" s="211"/>
      <c r="J232" s="207"/>
      <c r="K232" s="207"/>
      <c r="L232" s="212"/>
      <c r="M232" s="213"/>
      <c r="N232" s="214"/>
      <c r="O232" s="214"/>
      <c r="P232" s="214"/>
      <c r="Q232" s="214"/>
      <c r="R232" s="214"/>
      <c r="S232" s="214"/>
      <c r="T232" s="215"/>
      <c r="AT232" s="216" t="s">
        <v>165</v>
      </c>
      <c r="AU232" s="216" t="s">
        <v>85</v>
      </c>
      <c r="AV232" s="11" t="s">
        <v>85</v>
      </c>
      <c r="AW232" s="11" t="s">
        <v>38</v>
      </c>
      <c r="AX232" s="11" t="s">
        <v>83</v>
      </c>
      <c r="AY232" s="216" t="s">
        <v>154</v>
      </c>
    </row>
    <row r="233" spans="2:65" s="1" customFormat="1" ht="25.5" customHeight="1">
      <c r="B233" s="40"/>
      <c r="C233" s="191" t="s">
        <v>418</v>
      </c>
      <c r="D233" s="191" t="s">
        <v>156</v>
      </c>
      <c r="E233" s="192" t="s">
        <v>435</v>
      </c>
      <c r="F233" s="193" t="s">
        <v>436</v>
      </c>
      <c r="G233" s="194" t="s">
        <v>237</v>
      </c>
      <c r="H233" s="195">
        <v>32.767</v>
      </c>
      <c r="I233" s="196"/>
      <c r="J233" s="197">
        <f>ROUND(I233*H233,2)</f>
        <v>0</v>
      </c>
      <c r="K233" s="193" t="s">
        <v>160</v>
      </c>
      <c r="L233" s="60"/>
      <c r="M233" s="198" t="s">
        <v>21</v>
      </c>
      <c r="N233" s="199" t="s">
        <v>46</v>
      </c>
      <c r="O233" s="41"/>
      <c r="P233" s="200">
        <f>O233*H233</f>
        <v>0</v>
      </c>
      <c r="Q233" s="200">
        <v>0</v>
      </c>
      <c r="R233" s="200">
        <f>Q233*H233</f>
        <v>0</v>
      </c>
      <c r="S233" s="200">
        <v>0.057</v>
      </c>
      <c r="T233" s="201">
        <f>S233*H233</f>
        <v>1.8677190000000001</v>
      </c>
      <c r="AR233" s="23" t="s">
        <v>161</v>
      </c>
      <c r="AT233" s="23" t="s">
        <v>156</v>
      </c>
      <c r="AU233" s="23" t="s">
        <v>85</v>
      </c>
      <c r="AY233" s="23" t="s">
        <v>154</v>
      </c>
      <c r="BE233" s="202">
        <f>IF(N233="základní",J233,0)</f>
        <v>0</v>
      </c>
      <c r="BF233" s="202">
        <f>IF(N233="snížená",J233,0)</f>
        <v>0</v>
      </c>
      <c r="BG233" s="202">
        <f>IF(N233="zákl. přenesená",J233,0)</f>
        <v>0</v>
      </c>
      <c r="BH233" s="202">
        <f>IF(N233="sníž. přenesená",J233,0)</f>
        <v>0</v>
      </c>
      <c r="BI233" s="202">
        <f>IF(N233="nulová",J233,0)</f>
        <v>0</v>
      </c>
      <c r="BJ233" s="23" t="s">
        <v>83</v>
      </c>
      <c r="BK233" s="202">
        <f>ROUND(I233*H233,2)</f>
        <v>0</v>
      </c>
      <c r="BL233" s="23" t="s">
        <v>161</v>
      </c>
      <c r="BM233" s="23" t="s">
        <v>1162</v>
      </c>
    </row>
    <row r="234" spans="2:47" s="1" customFormat="1" ht="27">
      <c r="B234" s="40"/>
      <c r="C234" s="62"/>
      <c r="D234" s="203" t="s">
        <v>163</v>
      </c>
      <c r="E234" s="62"/>
      <c r="F234" s="204" t="s">
        <v>438</v>
      </c>
      <c r="G234" s="62"/>
      <c r="H234" s="62"/>
      <c r="I234" s="162"/>
      <c r="J234" s="62"/>
      <c r="K234" s="62"/>
      <c r="L234" s="60"/>
      <c r="M234" s="205"/>
      <c r="N234" s="41"/>
      <c r="O234" s="41"/>
      <c r="P234" s="41"/>
      <c r="Q234" s="41"/>
      <c r="R234" s="41"/>
      <c r="S234" s="41"/>
      <c r="T234" s="77"/>
      <c r="AT234" s="23" t="s">
        <v>163</v>
      </c>
      <c r="AU234" s="23" t="s">
        <v>85</v>
      </c>
    </row>
    <row r="235" spans="2:51" s="11" customFormat="1" ht="13.5">
      <c r="B235" s="206"/>
      <c r="C235" s="207"/>
      <c r="D235" s="203" t="s">
        <v>165</v>
      </c>
      <c r="E235" s="208" t="s">
        <v>21</v>
      </c>
      <c r="F235" s="209" t="s">
        <v>292</v>
      </c>
      <c r="G235" s="207"/>
      <c r="H235" s="210">
        <v>32.767</v>
      </c>
      <c r="I235" s="211"/>
      <c r="J235" s="207"/>
      <c r="K235" s="207"/>
      <c r="L235" s="212"/>
      <c r="M235" s="213"/>
      <c r="N235" s="214"/>
      <c r="O235" s="214"/>
      <c r="P235" s="214"/>
      <c r="Q235" s="214"/>
      <c r="R235" s="214"/>
      <c r="S235" s="214"/>
      <c r="T235" s="215"/>
      <c r="AT235" s="216" t="s">
        <v>165</v>
      </c>
      <c r="AU235" s="216" t="s">
        <v>85</v>
      </c>
      <c r="AV235" s="11" t="s">
        <v>85</v>
      </c>
      <c r="AW235" s="11" t="s">
        <v>38</v>
      </c>
      <c r="AX235" s="11" t="s">
        <v>83</v>
      </c>
      <c r="AY235" s="216" t="s">
        <v>154</v>
      </c>
    </row>
    <row r="236" spans="2:65" s="1" customFormat="1" ht="25.5" customHeight="1">
      <c r="B236" s="40"/>
      <c r="C236" s="191" t="s">
        <v>423</v>
      </c>
      <c r="D236" s="191" t="s">
        <v>156</v>
      </c>
      <c r="E236" s="192" t="s">
        <v>440</v>
      </c>
      <c r="F236" s="193" t="s">
        <v>441</v>
      </c>
      <c r="G236" s="194" t="s">
        <v>237</v>
      </c>
      <c r="H236" s="195">
        <v>17.6</v>
      </c>
      <c r="I236" s="196"/>
      <c r="J236" s="197">
        <f>ROUND(I236*H236,2)</f>
        <v>0</v>
      </c>
      <c r="K236" s="193" t="s">
        <v>160</v>
      </c>
      <c r="L236" s="60"/>
      <c r="M236" s="198" t="s">
        <v>21</v>
      </c>
      <c r="N236" s="199" t="s">
        <v>46</v>
      </c>
      <c r="O236" s="41"/>
      <c r="P236" s="200">
        <f>O236*H236</f>
        <v>0</v>
      </c>
      <c r="Q236" s="200">
        <v>0</v>
      </c>
      <c r="R236" s="200">
        <f>Q236*H236</f>
        <v>0</v>
      </c>
      <c r="S236" s="200">
        <v>0.076</v>
      </c>
      <c r="T236" s="201">
        <f>S236*H236</f>
        <v>1.3376000000000001</v>
      </c>
      <c r="AR236" s="23" t="s">
        <v>161</v>
      </c>
      <c r="AT236" s="23" t="s">
        <v>156</v>
      </c>
      <c r="AU236" s="23" t="s">
        <v>85</v>
      </c>
      <c r="AY236" s="23" t="s">
        <v>154</v>
      </c>
      <c r="BE236" s="202">
        <f>IF(N236="základní",J236,0)</f>
        <v>0</v>
      </c>
      <c r="BF236" s="202">
        <f>IF(N236="snížená",J236,0)</f>
        <v>0</v>
      </c>
      <c r="BG236" s="202">
        <f>IF(N236="zákl. přenesená",J236,0)</f>
        <v>0</v>
      </c>
      <c r="BH236" s="202">
        <f>IF(N236="sníž. přenesená",J236,0)</f>
        <v>0</v>
      </c>
      <c r="BI236" s="202">
        <f>IF(N236="nulová",J236,0)</f>
        <v>0</v>
      </c>
      <c r="BJ236" s="23" t="s">
        <v>83</v>
      </c>
      <c r="BK236" s="202">
        <f>ROUND(I236*H236,2)</f>
        <v>0</v>
      </c>
      <c r="BL236" s="23" t="s">
        <v>161</v>
      </c>
      <c r="BM236" s="23" t="s">
        <v>613</v>
      </c>
    </row>
    <row r="237" spans="2:47" s="1" customFormat="1" ht="40.5">
      <c r="B237" s="40"/>
      <c r="C237" s="62"/>
      <c r="D237" s="203" t="s">
        <v>163</v>
      </c>
      <c r="E237" s="62"/>
      <c r="F237" s="204" t="s">
        <v>443</v>
      </c>
      <c r="G237" s="62"/>
      <c r="H237" s="62"/>
      <c r="I237" s="162"/>
      <c r="J237" s="62"/>
      <c r="K237" s="62"/>
      <c r="L237" s="60"/>
      <c r="M237" s="205"/>
      <c r="N237" s="41"/>
      <c r="O237" s="41"/>
      <c r="P237" s="41"/>
      <c r="Q237" s="41"/>
      <c r="R237" s="41"/>
      <c r="S237" s="41"/>
      <c r="T237" s="77"/>
      <c r="AT237" s="23" t="s">
        <v>163</v>
      </c>
      <c r="AU237" s="23" t="s">
        <v>85</v>
      </c>
    </row>
    <row r="238" spans="2:51" s="11" customFormat="1" ht="13.5">
      <c r="B238" s="206"/>
      <c r="C238" s="207"/>
      <c r="D238" s="203" t="s">
        <v>165</v>
      </c>
      <c r="E238" s="208" t="s">
        <v>21</v>
      </c>
      <c r="F238" s="209" t="s">
        <v>444</v>
      </c>
      <c r="G238" s="207"/>
      <c r="H238" s="210">
        <v>14.4</v>
      </c>
      <c r="I238" s="211"/>
      <c r="J238" s="207"/>
      <c r="K238" s="207"/>
      <c r="L238" s="212"/>
      <c r="M238" s="213"/>
      <c r="N238" s="214"/>
      <c r="O238" s="214"/>
      <c r="P238" s="214"/>
      <c r="Q238" s="214"/>
      <c r="R238" s="214"/>
      <c r="S238" s="214"/>
      <c r="T238" s="215"/>
      <c r="AT238" s="216" t="s">
        <v>165</v>
      </c>
      <c r="AU238" s="216" t="s">
        <v>85</v>
      </c>
      <c r="AV238" s="11" t="s">
        <v>85</v>
      </c>
      <c r="AW238" s="11" t="s">
        <v>38</v>
      </c>
      <c r="AX238" s="11" t="s">
        <v>75</v>
      </c>
      <c r="AY238" s="216" t="s">
        <v>154</v>
      </c>
    </row>
    <row r="239" spans="2:51" s="11" customFormat="1" ht="13.5">
      <c r="B239" s="206"/>
      <c r="C239" s="207"/>
      <c r="D239" s="203" t="s">
        <v>165</v>
      </c>
      <c r="E239" s="208" t="s">
        <v>21</v>
      </c>
      <c r="F239" s="209" t="s">
        <v>445</v>
      </c>
      <c r="G239" s="207"/>
      <c r="H239" s="210">
        <v>3.2</v>
      </c>
      <c r="I239" s="211"/>
      <c r="J239" s="207"/>
      <c r="K239" s="207"/>
      <c r="L239" s="212"/>
      <c r="M239" s="213"/>
      <c r="N239" s="214"/>
      <c r="O239" s="214"/>
      <c r="P239" s="214"/>
      <c r="Q239" s="214"/>
      <c r="R239" s="214"/>
      <c r="S239" s="214"/>
      <c r="T239" s="215"/>
      <c r="AT239" s="216" t="s">
        <v>165</v>
      </c>
      <c r="AU239" s="216" t="s">
        <v>85</v>
      </c>
      <c r="AV239" s="11" t="s">
        <v>85</v>
      </c>
      <c r="AW239" s="11" t="s">
        <v>38</v>
      </c>
      <c r="AX239" s="11" t="s">
        <v>75</v>
      </c>
      <c r="AY239" s="216" t="s">
        <v>154</v>
      </c>
    </row>
    <row r="240" spans="2:51" s="12" customFormat="1" ht="13.5">
      <c r="B240" s="227"/>
      <c r="C240" s="228"/>
      <c r="D240" s="203" t="s">
        <v>165</v>
      </c>
      <c r="E240" s="229" t="s">
        <v>21</v>
      </c>
      <c r="F240" s="230" t="s">
        <v>241</v>
      </c>
      <c r="G240" s="228"/>
      <c r="H240" s="231">
        <v>17.6</v>
      </c>
      <c r="I240" s="232"/>
      <c r="J240" s="228"/>
      <c r="K240" s="228"/>
      <c r="L240" s="233"/>
      <c r="M240" s="234"/>
      <c r="N240" s="235"/>
      <c r="O240" s="235"/>
      <c r="P240" s="235"/>
      <c r="Q240" s="235"/>
      <c r="R240" s="235"/>
      <c r="S240" s="235"/>
      <c r="T240" s="236"/>
      <c r="AT240" s="237" t="s">
        <v>165</v>
      </c>
      <c r="AU240" s="237" t="s">
        <v>85</v>
      </c>
      <c r="AV240" s="12" t="s">
        <v>161</v>
      </c>
      <c r="AW240" s="12" t="s">
        <v>38</v>
      </c>
      <c r="AX240" s="12" t="s">
        <v>83</v>
      </c>
      <c r="AY240" s="237" t="s">
        <v>154</v>
      </c>
    </row>
    <row r="241" spans="2:65" s="1" customFormat="1" ht="25.5" customHeight="1">
      <c r="B241" s="40"/>
      <c r="C241" s="191" t="s">
        <v>429</v>
      </c>
      <c r="D241" s="191" t="s">
        <v>156</v>
      </c>
      <c r="E241" s="192" t="s">
        <v>447</v>
      </c>
      <c r="F241" s="193" t="s">
        <v>448</v>
      </c>
      <c r="G241" s="194" t="s">
        <v>237</v>
      </c>
      <c r="H241" s="195">
        <v>14.683</v>
      </c>
      <c r="I241" s="196"/>
      <c r="J241" s="197">
        <f>ROUND(I241*H241,2)</f>
        <v>0</v>
      </c>
      <c r="K241" s="193" t="s">
        <v>160</v>
      </c>
      <c r="L241" s="60"/>
      <c r="M241" s="198" t="s">
        <v>21</v>
      </c>
      <c r="N241" s="199" t="s">
        <v>46</v>
      </c>
      <c r="O241" s="41"/>
      <c r="P241" s="200">
        <f>O241*H241</f>
        <v>0</v>
      </c>
      <c r="Q241" s="200">
        <v>0</v>
      </c>
      <c r="R241" s="200">
        <f>Q241*H241</f>
        <v>0</v>
      </c>
      <c r="S241" s="200">
        <v>0.025</v>
      </c>
      <c r="T241" s="201">
        <f>S241*H241</f>
        <v>0.36707500000000004</v>
      </c>
      <c r="AR241" s="23" t="s">
        <v>161</v>
      </c>
      <c r="AT241" s="23" t="s">
        <v>156</v>
      </c>
      <c r="AU241" s="23" t="s">
        <v>85</v>
      </c>
      <c r="AY241" s="23" t="s">
        <v>154</v>
      </c>
      <c r="BE241" s="202">
        <f>IF(N241="základní",J241,0)</f>
        <v>0</v>
      </c>
      <c r="BF241" s="202">
        <f>IF(N241="snížená",J241,0)</f>
        <v>0</v>
      </c>
      <c r="BG241" s="202">
        <f>IF(N241="zákl. přenesená",J241,0)</f>
        <v>0</v>
      </c>
      <c r="BH241" s="202">
        <f>IF(N241="sníž. přenesená",J241,0)</f>
        <v>0</v>
      </c>
      <c r="BI241" s="202">
        <f>IF(N241="nulová",J241,0)</f>
        <v>0</v>
      </c>
      <c r="BJ241" s="23" t="s">
        <v>83</v>
      </c>
      <c r="BK241" s="202">
        <f>ROUND(I241*H241,2)</f>
        <v>0</v>
      </c>
      <c r="BL241" s="23" t="s">
        <v>161</v>
      </c>
      <c r="BM241" s="23" t="s">
        <v>630</v>
      </c>
    </row>
    <row r="242" spans="2:47" s="1" customFormat="1" ht="40.5">
      <c r="B242" s="40"/>
      <c r="C242" s="62"/>
      <c r="D242" s="203" t="s">
        <v>163</v>
      </c>
      <c r="E242" s="62"/>
      <c r="F242" s="204" t="s">
        <v>443</v>
      </c>
      <c r="G242" s="62"/>
      <c r="H242" s="62"/>
      <c r="I242" s="162"/>
      <c r="J242" s="62"/>
      <c r="K242" s="62"/>
      <c r="L242" s="60"/>
      <c r="M242" s="205"/>
      <c r="N242" s="41"/>
      <c r="O242" s="41"/>
      <c r="P242" s="41"/>
      <c r="Q242" s="41"/>
      <c r="R242" s="41"/>
      <c r="S242" s="41"/>
      <c r="T242" s="77"/>
      <c r="AT242" s="23" t="s">
        <v>163</v>
      </c>
      <c r="AU242" s="23" t="s">
        <v>85</v>
      </c>
    </row>
    <row r="243" spans="2:51" s="11" customFormat="1" ht="13.5">
      <c r="B243" s="206"/>
      <c r="C243" s="207"/>
      <c r="D243" s="203" t="s">
        <v>165</v>
      </c>
      <c r="E243" s="208" t="s">
        <v>21</v>
      </c>
      <c r="F243" s="209" t="s">
        <v>450</v>
      </c>
      <c r="G243" s="207"/>
      <c r="H243" s="210">
        <v>14.683</v>
      </c>
      <c r="I243" s="211"/>
      <c r="J243" s="207"/>
      <c r="K243" s="207"/>
      <c r="L243" s="212"/>
      <c r="M243" s="213"/>
      <c r="N243" s="214"/>
      <c r="O243" s="214"/>
      <c r="P243" s="214"/>
      <c r="Q243" s="214"/>
      <c r="R243" s="214"/>
      <c r="S243" s="214"/>
      <c r="T243" s="215"/>
      <c r="AT243" s="216" t="s">
        <v>165</v>
      </c>
      <c r="AU243" s="216" t="s">
        <v>85</v>
      </c>
      <c r="AV243" s="11" t="s">
        <v>85</v>
      </c>
      <c r="AW243" s="11" t="s">
        <v>38</v>
      </c>
      <c r="AX243" s="11" t="s">
        <v>83</v>
      </c>
      <c r="AY243" s="216" t="s">
        <v>154</v>
      </c>
    </row>
    <row r="244" spans="2:65" s="1" customFormat="1" ht="38.25" customHeight="1">
      <c r="B244" s="40"/>
      <c r="C244" s="191" t="s">
        <v>434</v>
      </c>
      <c r="D244" s="191" t="s">
        <v>156</v>
      </c>
      <c r="E244" s="192" t="s">
        <v>452</v>
      </c>
      <c r="F244" s="193" t="s">
        <v>453</v>
      </c>
      <c r="G244" s="194" t="s">
        <v>159</v>
      </c>
      <c r="H244" s="195">
        <v>1.1</v>
      </c>
      <c r="I244" s="196"/>
      <c r="J244" s="197">
        <f>ROUND(I244*H244,2)</f>
        <v>0</v>
      </c>
      <c r="K244" s="193" t="s">
        <v>160</v>
      </c>
      <c r="L244" s="60"/>
      <c r="M244" s="198" t="s">
        <v>21</v>
      </c>
      <c r="N244" s="199" t="s">
        <v>46</v>
      </c>
      <c r="O244" s="41"/>
      <c r="P244" s="200">
        <f>O244*H244</f>
        <v>0</v>
      </c>
      <c r="Q244" s="200">
        <v>0</v>
      </c>
      <c r="R244" s="200">
        <f>Q244*H244</f>
        <v>0</v>
      </c>
      <c r="S244" s="200">
        <v>1.8</v>
      </c>
      <c r="T244" s="201">
        <f>S244*H244</f>
        <v>1.9800000000000002</v>
      </c>
      <c r="AR244" s="23" t="s">
        <v>161</v>
      </c>
      <c r="AT244" s="23" t="s">
        <v>156</v>
      </c>
      <c r="AU244" s="23" t="s">
        <v>85</v>
      </c>
      <c r="AY244" s="23" t="s">
        <v>154</v>
      </c>
      <c r="BE244" s="202">
        <f>IF(N244="základní",J244,0)</f>
        <v>0</v>
      </c>
      <c r="BF244" s="202">
        <f>IF(N244="snížená",J244,0)</f>
        <v>0</v>
      </c>
      <c r="BG244" s="202">
        <f>IF(N244="zákl. přenesená",J244,0)</f>
        <v>0</v>
      </c>
      <c r="BH244" s="202">
        <f>IF(N244="sníž. přenesená",J244,0)</f>
        <v>0</v>
      </c>
      <c r="BI244" s="202">
        <f>IF(N244="nulová",J244,0)</f>
        <v>0</v>
      </c>
      <c r="BJ244" s="23" t="s">
        <v>83</v>
      </c>
      <c r="BK244" s="202">
        <f>ROUND(I244*H244,2)</f>
        <v>0</v>
      </c>
      <c r="BL244" s="23" t="s">
        <v>161</v>
      </c>
      <c r="BM244" s="23" t="s">
        <v>1163</v>
      </c>
    </row>
    <row r="245" spans="2:51" s="11" customFormat="1" ht="13.5">
      <c r="B245" s="206"/>
      <c r="C245" s="207"/>
      <c r="D245" s="203" t="s">
        <v>165</v>
      </c>
      <c r="E245" s="208" t="s">
        <v>21</v>
      </c>
      <c r="F245" s="209" t="s">
        <v>455</v>
      </c>
      <c r="G245" s="207"/>
      <c r="H245" s="210">
        <v>1.1</v>
      </c>
      <c r="I245" s="211"/>
      <c r="J245" s="207"/>
      <c r="K245" s="207"/>
      <c r="L245" s="212"/>
      <c r="M245" s="213"/>
      <c r="N245" s="214"/>
      <c r="O245" s="214"/>
      <c r="P245" s="214"/>
      <c r="Q245" s="214"/>
      <c r="R245" s="214"/>
      <c r="S245" s="214"/>
      <c r="T245" s="215"/>
      <c r="AT245" s="216" t="s">
        <v>165</v>
      </c>
      <c r="AU245" s="216" t="s">
        <v>85</v>
      </c>
      <c r="AV245" s="11" t="s">
        <v>85</v>
      </c>
      <c r="AW245" s="11" t="s">
        <v>38</v>
      </c>
      <c r="AX245" s="11" t="s">
        <v>83</v>
      </c>
      <c r="AY245" s="216" t="s">
        <v>154</v>
      </c>
    </row>
    <row r="246" spans="2:65" s="1" customFormat="1" ht="25.5" customHeight="1">
      <c r="B246" s="40"/>
      <c r="C246" s="191" t="s">
        <v>439</v>
      </c>
      <c r="D246" s="191" t="s">
        <v>156</v>
      </c>
      <c r="E246" s="192" t="s">
        <v>1164</v>
      </c>
      <c r="F246" s="193" t="s">
        <v>1165</v>
      </c>
      <c r="G246" s="194" t="s">
        <v>366</v>
      </c>
      <c r="H246" s="195">
        <v>1</v>
      </c>
      <c r="I246" s="196"/>
      <c r="J246" s="197">
        <f>ROUND(I246*H246,2)</f>
        <v>0</v>
      </c>
      <c r="K246" s="193" t="s">
        <v>160</v>
      </c>
      <c r="L246" s="60"/>
      <c r="M246" s="198" t="s">
        <v>21</v>
      </c>
      <c r="N246" s="199" t="s">
        <v>46</v>
      </c>
      <c r="O246" s="41"/>
      <c r="P246" s="200">
        <f>O246*H246</f>
        <v>0</v>
      </c>
      <c r="Q246" s="200">
        <v>0</v>
      </c>
      <c r="R246" s="200">
        <f>Q246*H246</f>
        <v>0</v>
      </c>
      <c r="S246" s="200">
        <v>0.119</v>
      </c>
      <c r="T246" s="201">
        <f>S246*H246</f>
        <v>0.119</v>
      </c>
      <c r="AR246" s="23" t="s">
        <v>161</v>
      </c>
      <c r="AT246" s="23" t="s">
        <v>156</v>
      </c>
      <c r="AU246" s="23" t="s">
        <v>85</v>
      </c>
      <c r="AY246" s="23" t="s">
        <v>154</v>
      </c>
      <c r="BE246" s="202">
        <f>IF(N246="základní",J246,0)</f>
        <v>0</v>
      </c>
      <c r="BF246" s="202">
        <f>IF(N246="snížená",J246,0)</f>
        <v>0</v>
      </c>
      <c r="BG246" s="202">
        <f>IF(N246="zákl. přenesená",J246,0)</f>
        <v>0</v>
      </c>
      <c r="BH246" s="202">
        <f>IF(N246="sníž. přenesená",J246,0)</f>
        <v>0</v>
      </c>
      <c r="BI246" s="202">
        <f>IF(N246="nulová",J246,0)</f>
        <v>0</v>
      </c>
      <c r="BJ246" s="23" t="s">
        <v>83</v>
      </c>
      <c r="BK246" s="202">
        <f>ROUND(I246*H246,2)</f>
        <v>0</v>
      </c>
      <c r="BL246" s="23" t="s">
        <v>161</v>
      </c>
      <c r="BM246" s="23" t="s">
        <v>1166</v>
      </c>
    </row>
    <row r="247" spans="2:65" s="1" customFormat="1" ht="25.5" customHeight="1">
      <c r="B247" s="40"/>
      <c r="C247" s="191" t="s">
        <v>446</v>
      </c>
      <c r="D247" s="191" t="s">
        <v>156</v>
      </c>
      <c r="E247" s="192" t="s">
        <v>461</v>
      </c>
      <c r="F247" s="193" t="s">
        <v>462</v>
      </c>
      <c r="G247" s="194" t="s">
        <v>245</v>
      </c>
      <c r="H247" s="195">
        <v>38.64</v>
      </c>
      <c r="I247" s="196"/>
      <c r="J247" s="197">
        <f>ROUND(I247*H247,2)</f>
        <v>0</v>
      </c>
      <c r="K247" s="193" t="s">
        <v>160</v>
      </c>
      <c r="L247" s="60"/>
      <c r="M247" s="198" t="s">
        <v>21</v>
      </c>
      <c r="N247" s="199" t="s">
        <v>46</v>
      </c>
      <c r="O247" s="41"/>
      <c r="P247" s="200">
        <f>O247*H247</f>
        <v>0</v>
      </c>
      <c r="Q247" s="200">
        <v>0</v>
      </c>
      <c r="R247" s="200">
        <f>Q247*H247</f>
        <v>0</v>
      </c>
      <c r="S247" s="200">
        <v>0.008</v>
      </c>
      <c r="T247" s="201">
        <f>S247*H247</f>
        <v>0.30912</v>
      </c>
      <c r="AR247" s="23" t="s">
        <v>161</v>
      </c>
      <c r="AT247" s="23" t="s">
        <v>156</v>
      </c>
      <c r="AU247" s="23" t="s">
        <v>85</v>
      </c>
      <c r="AY247" s="23" t="s">
        <v>154</v>
      </c>
      <c r="BE247" s="202">
        <f>IF(N247="základní",J247,0)</f>
        <v>0</v>
      </c>
      <c r="BF247" s="202">
        <f>IF(N247="snížená",J247,0)</f>
        <v>0</v>
      </c>
      <c r="BG247" s="202">
        <f>IF(N247="zákl. přenesená",J247,0)</f>
        <v>0</v>
      </c>
      <c r="BH247" s="202">
        <f>IF(N247="sníž. přenesená",J247,0)</f>
        <v>0</v>
      </c>
      <c r="BI247" s="202">
        <f>IF(N247="nulová",J247,0)</f>
        <v>0</v>
      </c>
      <c r="BJ247" s="23" t="s">
        <v>83</v>
      </c>
      <c r="BK247" s="202">
        <f>ROUND(I247*H247,2)</f>
        <v>0</v>
      </c>
      <c r="BL247" s="23" t="s">
        <v>161</v>
      </c>
      <c r="BM247" s="23" t="s">
        <v>1167</v>
      </c>
    </row>
    <row r="248" spans="2:51" s="11" customFormat="1" ht="13.5">
      <c r="B248" s="206"/>
      <c r="C248" s="207"/>
      <c r="D248" s="203" t="s">
        <v>165</v>
      </c>
      <c r="E248" s="208" t="s">
        <v>21</v>
      </c>
      <c r="F248" s="209" t="s">
        <v>464</v>
      </c>
      <c r="G248" s="207"/>
      <c r="H248" s="210">
        <v>38.64</v>
      </c>
      <c r="I248" s="211"/>
      <c r="J248" s="207"/>
      <c r="K248" s="207"/>
      <c r="L248" s="212"/>
      <c r="M248" s="213"/>
      <c r="N248" s="214"/>
      <c r="O248" s="214"/>
      <c r="P248" s="214"/>
      <c r="Q248" s="214"/>
      <c r="R248" s="214"/>
      <c r="S248" s="214"/>
      <c r="T248" s="215"/>
      <c r="AT248" s="216" t="s">
        <v>165</v>
      </c>
      <c r="AU248" s="216" t="s">
        <v>85</v>
      </c>
      <c r="AV248" s="11" t="s">
        <v>85</v>
      </c>
      <c r="AW248" s="11" t="s">
        <v>38</v>
      </c>
      <c r="AX248" s="11" t="s">
        <v>83</v>
      </c>
      <c r="AY248" s="216" t="s">
        <v>154</v>
      </c>
    </row>
    <row r="249" spans="2:65" s="1" customFormat="1" ht="25.5" customHeight="1">
      <c r="B249" s="40"/>
      <c r="C249" s="191" t="s">
        <v>451</v>
      </c>
      <c r="D249" s="191" t="s">
        <v>156</v>
      </c>
      <c r="E249" s="192" t="s">
        <v>457</v>
      </c>
      <c r="F249" s="193" t="s">
        <v>458</v>
      </c>
      <c r="G249" s="194" t="s">
        <v>245</v>
      </c>
      <c r="H249" s="195">
        <v>60</v>
      </c>
      <c r="I249" s="196"/>
      <c r="J249" s="197">
        <f>ROUND(I249*H249,2)</f>
        <v>0</v>
      </c>
      <c r="K249" s="193" t="s">
        <v>160</v>
      </c>
      <c r="L249" s="60"/>
      <c r="M249" s="198" t="s">
        <v>21</v>
      </c>
      <c r="N249" s="199" t="s">
        <v>46</v>
      </c>
      <c r="O249" s="41"/>
      <c r="P249" s="200">
        <f>O249*H249</f>
        <v>0</v>
      </c>
      <c r="Q249" s="200">
        <v>0</v>
      </c>
      <c r="R249" s="200">
        <f>Q249*H249</f>
        <v>0</v>
      </c>
      <c r="S249" s="200">
        <v>0.002</v>
      </c>
      <c r="T249" s="201">
        <f>S249*H249</f>
        <v>0.12</v>
      </c>
      <c r="AR249" s="23" t="s">
        <v>161</v>
      </c>
      <c r="AT249" s="23" t="s">
        <v>156</v>
      </c>
      <c r="AU249" s="23" t="s">
        <v>85</v>
      </c>
      <c r="AY249" s="23" t="s">
        <v>154</v>
      </c>
      <c r="BE249" s="202">
        <f>IF(N249="základní",J249,0)</f>
        <v>0</v>
      </c>
      <c r="BF249" s="202">
        <f>IF(N249="snížená",J249,0)</f>
        <v>0</v>
      </c>
      <c r="BG249" s="202">
        <f>IF(N249="zákl. přenesená",J249,0)</f>
        <v>0</v>
      </c>
      <c r="BH249" s="202">
        <f>IF(N249="sníž. přenesená",J249,0)</f>
        <v>0</v>
      </c>
      <c r="BI249" s="202">
        <f>IF(N249="nulová",J249,0)</f>
        <v>0</v>
      </c>
      <c r="BJ249" s="23" t="s">
        <v>83</v>
      </c>
      <c r="BK249" s="202">
        <f>ROUND(I249*H249,2)</f>
        <v>0</v>
      </c>
      <c r="BL249" s="23" t="s">
        <v>161</v>
      </c>
      <c r="BM249" s="23" t="s">
        <v>1168</v>
      </c>
    </row>
    <row r="250" spans="2:65" s="1" customFormat="1" ht="25.5" customHeight="1">
      <c r="B250" s="40"/>
      <c r="C250" s="191" t="s">
        <v>456</v>
      </c>
      <c r="D250" s="191" t="s">
        <v>156</v>
      </c>
      <c r="E250" s="192" t="s">
        <v>466</v>
      </c>
      <c r="F250" s="193" t="s">
        <v>467</v>
      </c>
      <c r="G250" s="194" t="s">
        <v>245</v>
      </c>
      <c r="H250" s="195">
        <v>18</v>
      </c>
      <c r="I250" s="196"/>
      <c r="J250" s="197">
        <f>ROUND(I250*H250,2)</f>
        <v>0</v>
      </c>
      <c r="K250" s="193" t="s">
        <v>160</v>
      </c>
      <c r="L250" s="60"/>
      <c r="M250" s="198" t="s">
        <v>21</v>
      </c>
      <c r="N250" s="199" t="s">
        <v>46</v>
      </c>
      <c r="O250" s="41"/>
      <c r="P250" s="200">
        <f>O250*H250</f>
        <v>0</v>
      </c>
      <c r="Q250" s="200">
        <v>0</v>
      </c>
      <c r="R250" s="200">
        <f>Q250*H250</f>
        <v>0</v>
      </c>
      <c r="S250" s="200">
        <v>0.013</v>
      </c>
      <c r="T250" s="201">
        <f>S250*H250</f>
        <v>0.23399999999999999</v>
      </c>
      <c r="AR250" s="23" t="s">
        <v>161</v>
      </c>
      <c r="AT250" s="23" t="s">
        <v>156</v>
      </c>
      <c r="AU250" s="23" t="s">
        <v>85</v>
      </c>
      <c r="AY250" s="23" t="s">
        <v>154</v>
      </c>
      <c r="BE250" s="202">
        <f>IF(N250="základní",J250,0)</f>
        <v>0</v>
      </c>
      <c r="BF250" s="202">
        <f>IF(N250="snížená",J250,0)</f>
        <v>0</v>
      </c>
      <c r="BG250" s="202">
        <f>IF(N250="zákl. přenesená",J250,0)</f>
        <v>0</v>
      </c>
      <c r="BH250" s="202">
        <f>IF(N250="sníž. přenesená",J250,0)</f>
        <v>0</v>
      </c>
      <c r="BI250" s="202">
        <f>IF(N250="nulová",J250,0)</f>
        <v>0</v>
      </c>
      <c r="BJ250" s="23" t="s">
        <v>83</v>
      </c>
      <c r="BK250" s="202">
        <f>ROUND(I250*H250,2)</f>
        <v>0</v>
      </c>
      <c r="BL250" s="23" t="s">
        <v>161</v>
      </c>
      <c r="BM250" s="23" t="s">
        <v>162</v>
      </c>
    </row>
    <row r="251" spans="2:65" s="1" customFormat="1" ht="25.5" customHeight="1">
      <c r="B251" s="40"/>
      <c r="C251" s="191" t="s">
        <v>460</v>
      </c>
      <c r="D251" s="191" t="s">
        <v>156</v>
      </c>
      <c r="E251" s="192" t="s">
        <v>470</v>
      </c>
      <c r="F251" s="193" t="s">
        <v>471</v>
      </c>
      <c r="G251" s="194" t="s">
        <v>245</v>
      </c>
      <c r="H251" s="195">
        <v>26</v>
      </c>
      <c r="I251" s="196"/>
      <c r="J251" s="197">
        <f>ROUND(I251*H251,2)</f>
        <v>0</v>
      </c>
      <c r="K251" s="193" t="s">
        <v>160</v>
      </c>
      <c r="L251" s="60"/>
      <c r="M251" s="198" t="s">
        <v>21</v>
      </c>
      <c r="N251" s="199" t="s">
        <v>46</v>
      </c>
      <c r="O251" s="41"/>
      <c r="P251" s="200">
        <f>O251*H251</f>
        <v>0</v>
      </c>
      <c r="Q251" s="200">
        <v>0</v>
      </c>
      <c r="R251" s="200">
        <f>Q251*H251</f>
        <v>0</v>
      </c>
      <c r="S251" s="200">
        <v>0.04</v>
      </c>
      <c r="T251" s="201">
        <f>S251*H251</f>
        <v>1.04</v>
      </c>
      <c r="AR251" s="23" t="s">
        <v>161</v>
      </c>
      <c r="AT251" s="23" t="s">
        <v>156</v>
      </c>
      <c r="AU251" s="23" t="s">
        <v>85</v>
      </c>
      <c r="AY251" s="23" t="s">
        <v>154</v>
      </c>
      <c r="BE251" s="202">
        <f>IF(N251="základní",J251,0)</f>
        <v>0</v>
      </c>
      <c r="BF251" s="202">
        <f>IF(N251="snížená",J251,0)</f>
        <v>0</v>
      </c>
      <c r="BG251" s="202">
        <f>IF(N251="zákl. přenesená",J251,0)</f>
        <v>0</v>
      </c>
      <c r="BH251" s="202">
        <f>IF(N251="sníž. přenesená",J251,0)</f>
        <v>0</v>
      </c>
      <c r="BI251" s="202">
        <f>IF(N251="nulová",J251,0)</f>
        <v>0</v>
      </c>
      <c r="BJ251" s="23" t="s">
        <v>83</v>
      </c>
      <c r="BK251" s="202">
        <f>ROUND(I251*H251,2)</f>
        <v>0</v>
      </c>
      <c r="BL251" s="23" t="s">
        <v>161</v>
      </c>
      <c r="BM251" s="23" t="s">
        <v>1169</v>
      </c>
    </row>
    <row r="252" spans="2:51" s="11" customFormat="1" ht="13.5">
      <c r="B252" s="206"/>
      <c r="C252" s="207"/>
      <c r="D252" s="203" t="s">
        <v>165</v>
      </c>
      <c r="E252" s="208" t="s">
        <v>21</v>
      </c>
      <c r="F252" s="209" t="s">
        <v>1170</v>
      </c>
      <c r="G252" s="207"/>
      <c r="H252" s="210">
        <v>26</v>
      </c>
      <c r="I252" s="211"/>
      <c r="J252" s="207"/>
      <c r="K252" s="207"/>
      <c r="L252" s="212"/>
      <c r="M252" s="213"/>
      <c r="N252" s="214"/>
      <c r="O252" s="214"/>
      <c r="P252" s="214"/>
      <c r="Q252" s="214"/>
      <c r="R252" s="214"/>
      <c r="S252" s="214"/>
      <c r="T252" s="215"/>
      <c r="AT252" s="216" t="s">
        <v>165</v>
      </c>
      <c r="AU252" s="216" t="s">
        <v>85</v>
      </c>
      <c r="AV252" s="11" t="s">
        <v>85</v>
      </c>
      <c r="AW252" s="11" t="s">
        <v>38</v>
      </c>
      <c r="AX252" s="11" t="s">
        <v>83</v>
      </c>
      <c r="AY252" s="216" t="s">
        <v>154</v>
      </c>
    </row>
    <row r="253" spans="2:65" s="1" customFormat="1" ht="38.25" customHeight="1">
      <c r="B253" s="40"/>
      <c r="C253" s="191" t="s">
        <v>465</v>
      </c>
      <c r="D253" s="191" t="s">
        <v>156</v>
      </c>
      <c r="E253" s="192" t="s">
        <v>475</v>
      </c>
      <c r="F253" s="193" t="s">
        <v>476</v>
      </c>
      <c r="G253" s="194" t="s">
        <v>245</v>
      </c>
      <c r="H253" s="195">
        <v>4.8</v>
      </c>
      <c r="I253" s="196"/>
      <c r="J253" s="197">
        <f>ROUND(I253*H253,2)</f>
        <v>0</v>
      </c>
      <c r="K253" s="193" t="s">
        <v>160</v>
      </c>
      <c r="L253" s="60"/>
      <c r="M253" s="198" t="s">
        <v>21</v>
      </c>
      <c r="N253" s="199" t="s">
        <v>46</v>
      </c>
      <c r="O253" s="41"/>
      <c r="P253" s="200">
        <f>O253*H253</f>
        <v>0</v>
      </c>
      <c r="Q253" s="200">
        <v>0</v>
      </c>
      <c r="R253" s="200">
        <f>Q253*H253</f>
        <v>0</v>
      </c>
      <c r="S253" s="200">
        <v>0.042</v>
      </c>
      <c r="T253" s="201">
        <f>S253*H253</f>
        <v>0.2016</v>
      </c>
      <c r="AR253" s="23" t="s">
        <v>161</v>
      </c>
      <c r="AT253" s="23" t="s">
        <v>156</v>
      </c>
      <c r="AU253" s="23" t="s">
        <v>85</v>
      </c>
      <c r="AY253" s="23" t="s">
        <v>154</v>
      </c>
      <c r="BE253" s="202">
        <f>IF(N253="základní",J253,0)</f>
        <v>0</v>
      </c>
      <c r="BF253" s="202">
        <f>IF(N253="snížená",J253,0)</f>
        <v>0</v>
      </c>
      <c r="BG253" s="202">
        <f>IF(N253="zákl. přenesená",J253,0)</f>
        <v>0</v>
      </c>
      <c r="BH253" s="202">
        <f>IF(N253="sníž. přenesená",J253,0)</f>
        <v>0</v>
      </c>
      <c r="BI253" s="202">
        <f>IF(N253="nulová",J253,0)</f>
        <v>0</v>
      </c>
      <c r="BJ253" s="23" t="s">
        <v>83</v>
      </c>
      <c r="BK253" s="202">
        <f>ROUND(I253*H253,2)</f>
        <v>0</v>
      </c>
      <c r="BL253" s="23" t="s">
        <v>161</v>
      </c>
      <c r="BM253" s="23" t="s">
        <v>1171</v>
      </c>
    </row>
    <row r="254" spans="2:51" s="11" customFormat="1" ht="13.5">
      <c r="B254" s="206"/>
      <c r="C254" s="207"/>
      <c r="D254" s="203" t="s">
        <v>165</v>
      </c>
      <c r="E254" s="208" t="s">
        <v>21</v>
      </c>
      <c r="F254" s="209" t="s">
        <v>478</v>
      </c>
      <c r="G254" s="207"/>
      <c r="H254" s="210">
        <v>4.8</v>
      </c>
      <c r="I254" s="211"/>
      <c r="J254" s="207"/>
      <c r="K254" s="207"/>
      <c r="L254" s="212"/>
      <c r="M254" s="213"/>
      <c r="N254" s="214"/>
      <c r="O254" s="214"/>
      <c r="P254" s="214"/>
      <c r="Q254" s="214"/>
      <c r="R254" s="214"/>
      <c r="S254" s="214"/>
      <c r="T254" s="215"/>
      <c r="AT254" s="216" t="s">
        <v>165</v>
      </c>
      <c r="AU254" s="216" t="s">
        <v>85</v>
      </c>
      <c r="AV254" s="11" t="s">
        <v>85</v>
      </c>
      <c r="AW254" s="11" t="s">
        <v>38</v>
      </c>
      <c r="AX254" s="11" t="s">
        <v>83</v>
      </c>
      <c r="AY254" s="216" t="s">
        <v>154</v>
      </c>
    </row>
    <row r="255" spans="2:65" s="1" customFormat="1" ht="25.5" customHeight="1">
      <c r="B255" s="40"/>
      <c r="C255" s="191" t="s">
        <v>469</v>
      </c>
      <c r="D255" s="191" t="s">
        <v>156</v>
      </c>
      <c r="E255" s="192" t="s">
        <v>480</v>
      </c>
      <c r="F255" s="193" t="s">
        <v>481</v>
      </c>
      <c r="G255" s="194" t="s">
        <v>245</v>
      </c>
      <c r="H255" s="195">
        <v>30</v>
      </c>
      <c r="I255" s="196"/>
      <c r="J255" s="197">
        <f>ROUND(I255*H255,2)</f>
        <v>0</v>
      </c>
      <c r="K255" s="193" t="s">
        <v>160</v>
      </c>
      <c r="L255" s="60"/>
      <c r="M255" s="198" t="s">
        <v>21</v>
      </c>
      <c r="N255" s="199" t="s">
        <v>46</v>
      </c>
      <c r="O255" s="41"/>
      <c r="P255" s="200">
        <f>O255*H255</f>
        <v>0</v>
      </c>
      <c r="Q255" s="200">
        <v>0</v>
      </c>
      <c r="R255" s="200">
        <f>Q255*H255</f>
        <v>0</v>
      </c>
      <c r="S255" s="200">
        <v>0.132</v>
      </c>
      <c r="T255" s="201">
        <f>S255*H255</f>
        <v>3.96</v>
      </c>
      <c r="AR255" s="23" t="s">
        <v>161</v>
      </c>
      <c r="AT255" s="23" t="s">
        <v>156</v>
      </c>
      <c r="AU255" s="23" t="s">
        <v>85</v>
      </c>
      <c r="AY255" s="23" t="s">
        <v>154</v>
      </c>
      <c r="BE255" s="202">
        <f>IF(N255="základní",J255,0)</f>
        <v>0</v>
      </c>
      <c r="BF255" s="202">
        <f>IF(N255="snížená",J255,0)</f>
        <v>0</v>
      </c>
      <c r="BG255" s="202">
        <f>IF(N255="zákl. přenesená",J255,0)</f>
        <v>0</v>
      </c>
      <c r="BH255" s="202">
        <f>IF(N255="sníž. přenesená",J255,0)</f>
        <v>0</v>
      </c>
      <c r="BI255" s="202">
        <f>IF(N255="nulová",J255,0)</f>
        <v>0</v>
      </c>
      <c r="BJ255" s="23" t="s">
        <v>83</v>
      </c>
      <c r="BK255" s="202">
        <f>ROUND(I255*H255,2)</f>
        <v>0</v>
      </c>
      <c r="BL255" s="23" t="s">
        <v>161</v>
      </c>
      <c r="BM255" s="23" t="s">
        <v>1172</v>
      </c>
    </row>
    <row r="256" spans="2:65" s="1" customFormat="1" ht="25.5" customHeight="1">
      <c r="B256" s="40"/>
      <c r="C256" s="191" t="s">
        <v>474</v>
      </c>
      <c r="D256" s="191" t="s">
        <v>156</v>
      </c>
      <c r="E256" s="192" t="s">
        <v>483</v>
      </c>
      <c r="F256" s="193" t="s">
        <v>484</v>
      </c>
      <c r="G256" s="194" t="s">
        <v>245</v>
      </c>
      <c r="H256" s="195">
        <v>30</v>
      </c>
      <c r="I256" s="196"/>
      <c r="J256" s="197">
        <f>ROUND(I256*H256,2)</f>
        <v>0</v>
      </c>
      <c r="K256" s="193" t="s">
        <v>160</v>
      </c>
      <c r="L256" s="60"/>
      <c r="M256" s="198" t="s">
        <v>21</v>
      </c>
      <c r="N256" s="199" t="s">
        <v>46</v>
      </c>
      <c r="O256" s="41"/>
      <c r="P256" s="200">
        <f>O256*H256</f>
        <v>0</v>
      </c>
      <c r="Q256" s="200">
        <v>0</v>
      </c>
      <c r="R256" s="200">
        <f>Q256*H256</f>
        <v>0</v>
      </c>
      <c r="S256" s="200">
        <v>0.001</v>
      </c>
      <c r="T256" s="201">
        <f>S256*H256</f>
        <v>0.03</v>
      </c>
      <c r="AR256" s="23" t="s">
        <v>161</v>
      </c>
      <c r="AT256" s="23" t="s">
        <v>156</v>
      </c>
      <c r="AU256" s="23" t="s">
        <v>85</v>
      </c>
      <c r="AY256" s="23" t="s">
        <v>154</v>
      </c>
      <c r="BE256" s="202">
        <f>IF(N256="základní",J256,0)</f>
        <v>0</v>
      </c>
      <c r="BF256" s="202">
        <f>IF(N256="snížená",J256,0)</f>
        <v>0</v>
      </c>
      <c r="BG256" s="202">
        <f>IF(N256="zákl. přenesená",J256,0)</f>
        <v>0</v>
      </c>
      <c r="BH256" s="202">
        <f>IF(N256="sníž. přenesená",J256,0)</f>
        <v>0</v>
      </c>
      <c r="BI256" s="202">
        <f>IF(N256="nulová",J256,0)</f>
        <v>0</v>
      </c>
      <c r="BJ256" s="23" t="s">
        <v>83</v>
      </c>
      <c r="BK256" s="202">
        <f>ROUND(I256*H256,2)</f>
        <v>0</v>
      </c>
      <c r="BL256" s="23" t="s">
        <v>161</v>
      </c>
      <c r="BM256" s="23" t="s">
        <v>215</v>
      </c>
    </row>
    <row r="257" spans="2:65" s="1" customFormat="1" ht="25.5" customHeight="1">
      <c r="B257" s="40"/>
      <c r="C257" s="191" t="s">
        <v>479</v>
      </c>
      <c r="D257" s="191" t="s">
        <v>156</v>
      </c>
      <c r="E257" s="192" t="s">
        <v>487</v>
      </c>
      <c r="F257" s="193" t="s">
        <v>488</v>
      </c>
      <c r="G257" s="194" t="s">
        <v>237</v>
      </c>
      <c r="H257" s="195">
        <v>32.767</v>
      </c>
      <c r="I257" s="196"/>
      <c r="J257" s="197">
        <f>ROUND(I257*H257,2)</f>
        <v>0</v>
      </c>
      <c r="K257" s="193" t="s">
        <v>160</v>
      </c>
      <c r="L257" s="60"/>
      <c r="M257" s="198" t="s">
        <v>21</v>
      </c>
      <c r="N257" s="199" t="s">
        <v>46</v>
      </c>
      <c r="O257" s="41"/>
      <c r="P257" s="200">
        <f>O257*H257</f>
        <v>0</v>
      </c>
      <c r="Q257" s="200">
        <v>0</v>
      </c>
      <c r="R257" s="200">
        <f>Q257*H257</f>
        <v>0</v>
      </c>
      <c r="S257" s="200">
        <v>0.01</v>
      </c>
      <c r="T257" s="201">
        <f>S257*H257</f>
        <v>0.32767</v>
      </c>
      <c r="AR257" s="23" t="s">
        <v>161</v>
      </c>
      <c r="AT257" s="23" t="s">
        <v>156</v>
      </c>
      <c r="AU257" s="23" t="s">
        <v>85</v>
      </c>
      <c r="AY257" s="23" t="s">
        <v>154</v>
      </c>
      <c r="BE257" s="202">
        <f>IF(N257="základní",J257,0)</f>
        <v>0</v>
      </c>
      <c r="BF257" s="202">
        <f>IF(N257="snížená",J257,0)</f>
        <v>0</v>
      </c>
      <c r="BG257" s="202">
        <f>IF(N257="zákl. přenesená",J257,0)</f>
        <v>0</v>
      </c>
      <c r="BH257" s="202">
        <f>IF(N257="sníž. přenesená",J257,0)</f>
        <v>0</v>
      </c>
      <c r="BI257" s="202">
        <f>IF(N257="nulová",J257,0)</f>
        <v>0</v>
      </c>
      <c r="BJ257" s="23" t="s">
        <v>83</v>
      </c>
      <c r="BK257" s="202">
        <f>ROUND(I257*H257,2)</f>
        <v>0</v>
      </c>
      <c r="BL257" s="23" t="s">
        <v>161</v>
      </c>
      <c r="BM257" s="23" t="s">
        <v>1173</v>
      </c>
    </row>
    <row r="258" spans="2:47" s="1" customFormat="1" ht="27">
      <c r="B258" s="40"/>
      <c r="C258" s="62"/>
      <c r="D258" s="203" t="s">
        <v>163</v>
      </c>
      <c r="E258" s="62"/>
      <c r="F258" s="204" t="s">
        <v>490</v>
      </c>
      <c r="G258" s="62"/>
      <c r="H258" s="62"/>
      <c r="I258" s="162"/>
      <c r="J258" s="62"/>
      <c r="K258" s="62"/>
      <c r="L258" s="60"/>
      <c r="M258" s="205"/>
      <c r="N258" s="41"/>
      <c r="O258" s="41"/>
      <c r="P258" s="41"/>
      <c r="Q258" s="41"/>
      <c r="R258" s="41"/>
      <c r="S258" s="41"/>
      <c r="T258" s="77"/>
      <c r="AT258" s="23" t="s">
        <v>163</v>
      </c>
      <c r="AU258" s="23" t="s">
        <v>85</v>
      </c>
    </row>
    <row r="259" spans="2:65" s="1" customFormat="1" ht="25.5" customHeight="1">
      <c r="B259" s="40"/>
      <c r="C259" s="191" t="s">
        <v>285</v>
      </c>
      <c r="D259" s="191" t="s">
        <v>156</v>
      </c>
      <c r="E259" s="192" t="s">
        <v>491</v>
      </c>
      <c r="F259" s="193" t="s">
        <v>492</v>
      </c>
      <c r="G259" s="194" t="s">
        <v>237</v>
      </c>
      <c r="H259" s="195">
        <v>59.275</v>
      </c>
      <c r="I259" s="196"/>
      <c r="J259" s="197">
        <f>ROUND(I259*H259,2)</f>
        <v>0</v>
      </c>
      <c r="K259" s="193" t="s">
        <v>160</v>
      </c>
      <c r="L259" s="60"/>
      <c r="M259" s="198" t="s">
        <v>21</v>
      </c>
      <c r="N259" s="199" t="s">
        <v>46</v>
      </c>
      <c r="O259" s="41"/>
      <c r="P259" s="200">
        <f>O259*H259</f>
        <v>0</v>
      </c>
      <c r="Q259" s="200">
        <v>0</v>
      </c>
      <c r="R259" s="200">
        <f>Q259*H259</f>
        <v>0</v>
      </c>
      <c r="S259" s="200">
        <v>0.068</v>
      </c>
      <c r="T259" s="201">
        <f>S259*H259</f>
        <v>4.0307</v>
      </c>
      <c r="AR259" s="23" t="s">
        <v>161</v>
      </c>
      <c r="AT259" s="23" t="s">
        <v>156</v>
      </c>
      <c r="AU259" s="23" t="s">
        <v>85</v>
      </c>
      <c r="AY259" s="23" t="s">
        <v>154</v>
      </c>
      <c r="BE259" s="202">
        <f>IF(N259="základní",J259,0)</f>
        <v>0</v>
      </c>
      <c r="BF259" s="202">
        <f>IF(N259="snížená",J259,0)</f>
        <v>0</v>
      </c>
      <c r="BG259" s="202">
        <f>IF(N259="zákl. přenesená",J259,0)</f>
        <v>0</v>
      </c>
      <c r="BH259" s="202">
        <f>IF(N259="sníž. přenesená",J259,0)</f>
        <v>0</v>
      </c>
      <c r="BI259" s="202">
        <f>IF(N259="nulová",J259,0)</f>
        <v>0</v>
      </c>
      <c r="BJ259" s="23" t="s">
        <v>83</v>
      </c>
      <c r="BK259" s="202">
        <f>ROUND(I259*H259,2)</f>
        <v>0</v>
      </c>
      <c r="BL259" s="23" t="s">
        <v>161</v>
      </c>
      <c r="BM259" s="23" t="s">
        <v>204</v>
      </c>
    </row>
    <row r="260" spans="2:47" s="1" customFormat="1" ht="27">
      <c r="B260" s="40"/>
      <c r="C260" s="62"/>
      <c r="D260" s="203" t="s">
        <v>163</v>
      </c>
      <c r="E260" s="62"/>
      <c r="F260" s="204" t="s">
        <v>438</v>
      </c>
      <c r="G260" s="62"/>
      <c r="H260" s="62"/>
      <c r="I260" s="162"/>
      <c r="J260" s="62"/>
      <c r="K260" s="62"/>
      <c r="L260" s="60"/>
      <c r="M260" s="205"/>
      <c r="N260" s="41"/>
      <c r="O260" s="41"/>
      <c r="P260" s="41"/>
      <c r="Q260" s="41"/>
      <c r="R260" s="41"/>
      <c r="S260" s="41"/>
      <c r="T260" s="77"/>
      <c r="AT260" s="23" t="s">
        <v>163</v>
      </c>
      <c r="AU260" s="23" t="s">
        <v>85</v>
      </c>
    </row>
    <row r="261" spans="2:51" s="11" customFormat="1" ht="13.5">
      <c r="B261" s="206"/>
      <c r="C261" s="207"/>
      <c r="D261" s="203" t="s">
        <v>165</v>
      </c>
      <c r="E261" s="208" t="s">
        <v>21</v>
      </c>
      <c r="F261" s="209" t="s">
        <v>303</v>
      </c>
      <c r="G261" s="207"/>
      <c r="H261" s="210">
        <v>29.015</v>
      </c>
      <c r="I261" s="211"/>
      <c r="J261" s="207"/>
      <c r="K261" s="207"/>
      <c r="L261" s="212"/>
      <c r="M261" s="213"/>
      <c r="N261" s="214"/>
      <c r="O261" s="214"/>
      <c r="P261" s="214"/>
      <c r="Q261" s="214"/>
      <c r="R261" s="214"/>
      <c r="S261" s="214"/>
      <c r="T261" s="215"/>
      <c r="AT261" s="216" t="s">
        <v>165</v>
      </c>
      <c r="AU261" s="216" t="s">
        <v>85</v>
      </c>
      <c r="AV261" s="11" t="s">
        <v>85</v>
      </c>
      <c r="AW261" s="11" t="s">
        <v>38</v>
      </c>
      <c r="AX261" s="11" t="s">
        <v>75</v>
      </c>
      <c r="AY261" s="216" t="s">
        <v>154</v>
      </c>
    </row>
    <row r="262" spans="2:51" s="11" customFormat="1" ht="13.5">
      <c r="B262" s="206"/>
      <c r="C262" s="207"/>
      <c r="D262" s="203" t="s">
        <v>165</v>
      </c>
      <c r="E262" s="208" t="s">
        <v>21</v>
      </c>
      <c r="F262" s="209" t="s">
        <v>304</v>
      </c>
      <c r="G262" s="207"/>
      <c r="H262" s="210">
        <v>30.26</v>
      </c>
      <c r="I262" s="211"/>
      <c r="J262" s="207"/>
      <c r="K262" s="207"/>
      <c r="L262" s="212"/>
      <c r="M262" s="213"/>
      <c r="N262" s="214"/>
      <c r="O262" s="214"/>
      <c r="P262" s="214"/>
      <c r="Q262" s="214"/>
      <c r="R262" s="214"/>
      <c r="S262" s="214"/>
      <c r="T262" s="215"/>
      <c r="AT262" s="216" t="s">
        <v>165</v>
      </c>
      <c r="AU262" s="216" t="s">
        <v>85</v>
      </c>
      <c r="AV262" s="11" t="s">
        <v>85</v>
      </c>
      <c r="AW262" s="11" t="s">
        <v>38</v>
      </c>
      <c r="AX262" s="11" t="s">
        <v>75</v>
      </c>
      <c r="AY262" s="216" t="s">
        <v>154</v>
      </c>
    </row>
    <row r="263" spans="2:51" s="12" customFormat="1" ht="13.5">
      <c r="B263" s="227"/>
      <c r="C263" s="228"/>
      <c r="D263" s="203" t="s">
        <v>165</v>
      </c>
      <c r="E263" s="229" t="s">
        <v>21</v>
      </c>
      <c r="F263" s="230" t="s">
        <v>241</v>
      </c>
      <c r="G263" s="228"/>
      <c r="H263" s="231">
        <v>59.275</v>
      </c>
      <c r="I263" s="232"/>
      <c r="J263" s="228"/>
      <c r="K263" s="228"/>
      <c r="L263" s="233"/>
      <c r="M263" s="234"/>
      <c r="N263" s="235"/>
      <c r="O263" s="235"/>
      <c r="P263" s="235"/>
      <c r="Q263" s="235"/>
      <c r="R263" s="235"/>
      <c r="S263" s="235"/>
      <c r="T263" s="236"/>
      <c r="AT263" s="237" t="s">
        <v>165</v>
      </c>
      <c r="AU263" s="237" t="s">
        <v>85</v>
      </c>
      <c r="AV263" s="12" t="s">
        <v>161</v>
      </c>
      <c r="AW263" s="12" t="s">
        <v>38</v>
      </c>
      <c r="AX263" s="12" t="s">
        <v>83</v>
      </c>
      <c r="AY263" s="237" t="s">
        <v>154</v>
      </c>
    </row>
    <row r="264" spans="2:63" s="10" customFormat="1" ht="29.85" customHeight="1">
      <c r="B264" s="175"/>
      <c r="C264" s="176"/>
      <c r="D264" s="177" t="s">
        <v>74</v>
      </c>
      <c r="E264" s="189" t="s">
        <v>494</v>
      </c>
      <c r="F264" s="189" t="s">
        <v>495</v>
      </c>
      <c r="G264" s="176"/>
      <c r="H264" s="176"/>
      <c r="I264" s="179"/>
      <c r="J264" s="190">
        <f>BK264</f>
        <v>0</v>
      </c>
      <c r="K264" s="176"/>
      <c r="L264" s="181"/>
      <c r="M264" s="182"/>
      <c r="N264" s="183"/>
      <c r="O264" s="183"/>
      <c r="P264" s="184">
        <f>SUM(P265:P273)</f>
        <v>0</v>
      </c>
      <c r="Q264" s="183"/>
      <c r="R264" s="184">
        <f>SUM(R265:R273)</f>
        <v>0</v>
      </c>
      <c r="S264" s="183"/>
      <c r="T264" s="185">
        <f>SUM(T265:T273)</f>
        <v>0</v>
      </c>
      <c r="AR264" s="186" t="s">
        <v>83</v>
      </c>
      <c r="AT264" s="187" t="s">
        <v>74</v>
      </c>
      <c r="AU264" s="187" t="s">
        <v>83</v>
      </c>
      <c r="AY264" s="186" t="s">
        <v>154</v>
      </c>
      <c r="BK264" s="188">
        <f>SUM(BK265:BK273)</f>
        <v>0</v>
      </c>
    </row>
    <row r="265" spans="2:65" s="1" customFormat="1" ht="25.5" customHeight="1">
      <c r="B265" s="40"/>
      <c r="C265" s="191" t="s">
        <v>486</v>
      </c>
      <c r="D265" s="191" t="s">
        <v>156</v>
      </c>
      <c r="E265" s="192" t="s">
        <v>496</v>
      </c>
      <c r="F265" s="193" t="s">
        <v>497</v>
      </c>
      <c r="G265" s="194" t="s">
        <v>192</v>
      </c>
      <c r="H265" s="195">
        <v>36.953</v>
      </c>
      <c r="I265" s="196"/>
      <c r="J265" s="197">
        <f>ROUND(I265*H265,2)</f>
        <v>0</v>
      </c>
      <c r="K265" s="193" t="s">
        <v>160</v>
      </c>
      <c r="L265" s="60"/>
      <c r="M265" s="198" t="s">
        <v>21</v>
      </c>
      <c r="N265" s="199" t="s">
        <v>46</v>
      </c>
      <c r="O265" s="41"/>
      <c r="P265" s="200">
        <f>O265*H265</f>
        <v>0</v>
      </c>
      <c r="Q265" s="200">
        <v>0</v>
      </c>
      <c r="R265" s="200">
        <f>Q265*H265</f>
        <v>0</v>
      </c>
      <c r="S265" s="200">
        <v>0</v>
      </c>
      <c r="T265" s="201">
        <f>S265*H265</f>
        <v>0</v>
      </c>
      <c r="AR265" s="23" t="s">
        <v>161</v>
      </c>
      <c r="AT265" s="23" t="s">
        <v>156</v>
      </c>
      <c r="AU265" s="23" t="s">
        <v>85</v>
      </c>
      <c r="AY265" s="23" t="s">
        <v>154</v>
      </c>
      <c r="BE265" s="202">
        <f>IF(N265="základní",J265,0)</f>
        <v>0</v>
      </c>
      <c r="BF265" s="202">
        <f>IF(N265="snížená",J265,0)</f>
        <v>0</v>
      </c>
      <c r="BG265" s="202">
        <f>IF(N265="zákl. přenesená",J265,0)</f>
        <v>0</v>
      </c>
      <c r="BH265" s="202">
        <f>IF(N265="sníž. přenesená",J265,0)</f>
        <v>0</v>
      </c>
      <c r="BI265" s="202">
        <f>IF(N265="nulová",J265,0)</f>
        <v>0</v>
      </c>
      <c r="BJ265" s="23" t="s">
        <v>83</v>
      </c>
      <c r="BK265" s="202">
        <f>ROUND(I265*H265,2)</f>
        <v>0</v>
      </c>
      <c r="BL265" s="23" t="s">
        <v>161</v>
      </c>
      <c r="BM265" s="23" t="s">
        <v>186</v>
      </c>
    </row>
    <row r="266" spans="2:47" s="1" customFormat="1" ht="81">
      <c r="B266" s="40"/>
      <c r="C266" s="62"/>
      <c r="D266" s="203" t="s">
        <v>163</v>
      </c>
      <c r="E266" s="62"/>
      <c r="F266" s="204" t="s">
        <v>499</v>
      </c>
      <c r="G266" s="62"/>
      <c r="H266" s="62"/>
      <c r="I266" s="162"/>
      <c r="J266" s="62"/>
      <c r="K266" s="62"/>
      <c r="L266" s="60"/>
      <c r="M266" s="205"/>
      <c r="N266" s="41"/>
      <c r="O266" s="41"/>
      <c r="P266" s="41"/>
      <c r="Q266" s="41"/>
      <c r="R266" s="41"/>
      <c r="S266" s="41"/>
      <c r="T266" s="77"/>
      <c r="AT266" s="23" t="s">
        <v>163</v>
      </c>
      <c r="AU266" s="23" t="s">
        <v>85</v>
      </c>
    </row>
    <row r="267" spans="2:65" s="1" customFormat="1" ht="25.5" customHeight="1">
      <c r="B267" s="40"/>
      <c r="C267" s="191" t="s">
        <v>353</v>
      </c>
      <c r="D267" s="191" t="s">
        <v>156</v>
      </c>
      <c r="E267" s="192" t="s">
        <v>501</v>
      </c>
      <c r="F267" s="193" t="s">
        <v>502</v>
      </c>
      <c r="G267" s="194" t="s">
        <v>192</v>
      </c>
      <c r="H267" s="195">
        <v>517.342</v>
      </c>
      <c r="I267" s="196"/>
      <c r="J267" s="197">
        <f>ROUND(I267*H267,2)</f>
        <v>0</v>
      </c>
      <c r="K267" s="193" t="s">
        <v>160</v>
      </c>
      <c r="L267" s="60"/>
      <c r="M267" s="198" t="s">
        <v>21</v>
      </c>
      <c r="N267" s="199" t="s">
        <v>46</v>
      </c>
      <c r="O267" s="41"/>
      <c r="P267" s="200">
        <f>O267*H267</f>
        <v>0</v>
      </c>
      <c r="Q267" s="200">
        <v>0</v>
      </c>
      <c r="R267" s="200">
        <f>Q267*H267</f>
        <v>0</v>
      </c>
      <c r="S267" s="200">
        <v>0</v>
      </c>
      <c r="T267" s="201">
        <f>S267*H267</f>
        <v>0</v>
      </c>
      <c r="AR267" s="23" t="s">
        <v>161</v>
      </c>
      <c r="AT267" s="23" t="s">
        <v>156</v>
      </c>
      <c r="AU267" s="23" t="s">
        <v>85</v>
      </c>
      <c r="AY267" s="23" t="s">
        <v>154</v>
      </c>
      <c r="BE267" s="202">
        <f>IF(N267="základní",J267,0)</f>
        <v>0</v>
      </c>
      <c r="BF267" s="202">
        <f>IF(N267="snížená",J267,0)</f>
        <v>0</v>
      </c>
      <c r="BG267" s="202">
        <f>IF(N267="zákl. přenesená",J267,0)</f>
        <v>0</v>
      </c>
      <c r="BH267" s="202">
        <f>IF(N267="sníž. přenesená",J267,0)</f>
        <v>0</v>
      </c>
      <c r="BI267" s="202">
        <f>IF(N267="nulová",J267,0)</f>
        <v>0</v>
      </c>
      <c r="BJ267" s="23" t="s">
        <v>83</v>
      </c>
      <c r="BK267" s="202">
        <f>ROUND(I267*H267,2)</f>
        <v>0</v>
      </c>
      <c r="BL267" s="23" t="s">
        <v>161</v>
      </c>
      <c r="BM267" s="23" t="s">
        <v>1174</v>
      </c>
    </row>
    <row r="268" spans="2:47" s="1" customFormat="1" ht="81">
      <c r="B268" s="40"/>
      <c r="C268" s="62"/>
      <c r="D268" s="203" t="s">
        <v>163</v>
      </c>
      <c r="E268" s="62"/>
      <c r="F268" s="204" t="s">
        <v>504</v>
      </c>
      <c r="G268" s="62"/>
      <c r="H268" s="62"/>
      <c r="I268" s="162"/>
      <c r="J268" s="62"/>
      <c r="K268" s="62"/>
      <c r="L268" s="60"/>
      <c r="M268" s="205"/>
      <c r="N268" s="41"/>
      <c r="O268" s="41"/>
      <c r="P268" s="41"/>
      <c r="Q268" s="41"/>
      <c r="R268" s="41"/>
      <c r="S268" s="41"/>
      <c r="T268" s="77"/>
      <c r="AT268" s="23" t="s">
        <v>163</v>
      </c>
      <c r="AU268" s="23" t="s">
        <v>85</v>
      </c>
    </row>
    <row r="269" spans="2:51" s="11" customFormat="1" ht="13.5">
      <c r="B269" s="206"/>
      <c r="C269" s="207"/>
      <c r="D269" s="203" t="s">
        <v>165</v>
      </c>
      <c r="E269" s="207"/>
      <c r="F269" s="209" t="s">
        <v>1175</v>
      </c>
      <c r="G269" s="207"/>
      <c r="H269" s="210">
        <v>517.342</v>
      </c>
      <c r="I269" s="211"/>
      <c r="J269" s="207"/>
      <c r="K269" s="207"/>
      <c r="L269" s="212"/>
      <c r="M269" s="213"/>
      <c r="N269" s="214"/>
      <c r="O269" s="214"/>
      <c r="P269" s="214"/>
      <c r="Q269" s="214"/>
      <c r="R269" s="214"/>
      <c r="S269" s="214"/>
      <c r="T269" s="215"/>
      <c r="AT269" s="216" t="s">
        <v>165</v>
      </c>
      <c r="AU269" s="216" t="s">
        <v>85</v>
      </c>
      <c r="AV269" s="11" t="s">
        <v>85</v>
      </c>
      <c r="AW269" s="11" t="s">
        <v>6</v>
      </c>
      <c r="AX269" s="11" t="s">
        <v>83</v>
      </c>
      <c r="AY269" s="216" t="s">
        <v>154</v>
      </c>
    </row>
    <row r="270" spans="2:65" s="1" customFormat="1" ht="25.5" customHeight="1">
      <c r="B270" s="40"/>
      <c r="C270" s="217" t="s">
        <v>361</v>
      </c>
      <c r="D270" s="217" t="s">
        <v>189</v>
      </c>
      <c r="E270" s="218" t="s">
        <v>507</v>
      </c>
      <c r="F270" s="219" t="s">
        <v>508</v>
      </c>
      <c r="G270" s="220" t="s">
        <v>192</v>
      </c>
      <c r="H270" s="221">
        <v>10.349</v>
      </c>
      <c r="I270" s="222"/>
      <c r="J270" s="223">
        <f>ROUND(I270*H270,2)</f>
        <v>0</v>
      </c>
      <c r="K270" s="219" t="s">
        <v>160</v>
      </c>
      <c r="L270" s="224"/>
      <c r="M270" s="225" t="s">
        <v>21</v>
      </c>
      <c r="N270" s="226" t="s">
        <v>46</v>
      </c>
      <c r="O270" s="41"/>
      <c r="P270" s="200">
        <f>O270*H270</f>
        <v>0</v>
      </c>
      <c r="Q270" s="200">
        <v>0</v>
      </c>
      <c r="R270" s="200">
        <f>Q270*H270</f>
        <v>0</v>
      </c>
      <c r="S270" s="200">
        <v>0</v>
      </c>
      <c r="T270" s="201">
        <f>S270*H270</f>
        <v>0</v>
      </c>
      <c r="AR270" s="23" t="s">
        <v>193</v>
      </c>
      <c r="AT270" s="23" t="s">
        <v>189</v>
      </c>
      <c r="AU270" s="23" t="s">
        <v>85</v>
      </c>
      <c r="AY270" s="23" t="s">
        <v>154</v>
      </c>
      <c r="BE270" s="202">
        <f>IF(N270="základní",J270,0)</f>
        <v>0</v>
      </c>
      <c r="BF270" s="202">
        <f>IF(N270="snížená",J270,0)</f>
        <v>0</v>
      </c>
      <c r="BG270" s="202">
        <f>IF(N270="zákl. přenesená",J270,0)</f>
        <v>0</v>
      </c>
      <c r="BH270" s="202">
        <f>IF(N270="sníž. přenesená",J270,0)</f>
        <v>0</v>
      </c>
      <c r="BI270" s="202">
        <f>IF(N270="nulová",J270,0)</f>
        <v>0</v>
      </c>
      <c r="BJ270" s="23" t="s">
        <v>83</v>
      </c>
      <c r="BK270" s="202">
        <f>ROUND(I270*H270,2)</f>
        <v>0</v>
      </c>
      <c r="BL270" s="23" t="s">
        <v>161</v>
      </c>
      <c r="BM270" s="23" t="s">
        <v>1176</v>
      </c>
    </row>
    <row r="271" spans="2:65" s="1" customFormat="1" ht="16.5" customHeight="1">
      <c r="B271" s="40"/>
      <c r="C271" s="217" t="s">
        <v>500</v>
      </c>
      <c r="D271" s="217" t="s">
        <v>189</v>
      </c>
      <c r="E271" s="218" t="s">
        <v>511</v>
      </c>
      <c r="F271" s="219" t="s">
        <v>512</v>
      </c>
      <c r="G271" s="220" t="s">
        <v>192</v>
      </c>
      <c r="H271" s="221">
        <v>18.239</v>
      </c>
      <c r="I271" s="222"/>
      <c r="J271" s="223">
        <f>ROUND(I271*H271,2)</f>
        <v>0</v>
      </c>
      <c r="K271" s="219" t="s">
        <v>160</v>
      </c>
      <c r="L271" s="224"/>
      <c r="M271" s="225" t="s">
        <v>21</v>
      </c>
      <c r="N271" s="226" t="s">
        <v>46</v>
      </c>
      <c r="O271" s="41"/>
      <c r="P271" s="200">
        <f>O271*H271</f>
        <v>0</v>
      </c>
      <c r="Q271" s="200">
        <v>0</v>
      </c>
      <c r="R271" s="200">
        <f>Q271*H271</f>
        <v>0</v>
      </c>
      <c r="S271" s="200">
        <v>0</v>
      </c>
      <c r="T271" s="201">
        <f>S271*H271</f>
        <v>0</v>
      </c>
      <c r="AR271" s="23" t="s">
        <v>193</v>
      </c>
      <c r="AT271" s="23" t="s">
        <v>189</v>
      </c>
      <c r="AU271" s="23" t="s">
        <v>85</v>
      </c>
      <c r="AY271" s="23" t="s">
        <v>154</v>
      </c>
      <c r="BE271" s="202">
        <f>IF(N271="základní",J271,0)</f>
        <v>0</v>
      </c>
      <c r="BF271" s="202">
        <f>IF(N271="snížená",J271,0)</f>
        <v>0</v>
      </c>
      <c r="BG271" s="202">
        <f>IF(N271="zákl. přenesená",J271,0)</f>
        <v>0</v>
      </c>
      <c r="BH271" s="202">
        <f>IF(N271="sníž. přenesená",J271,0)</f>
        <v>0</v>
      </c>
      <c r="BI271" s="202">
        <f>IF(N271="nulová",J271,0)</f>
        <v>0</v>
      </c>
      <c r="BJ271" s="23" t="s">
        <v>83</v>
      </c>
      <c r="BK271" s="202">
        <f>ROUND(I271*H271,2)</f>
        <v>0</v>
      </c>
      <c r="BL271" s="23" t="s">
        <v>161</v>
      </c>
      <c r="BM271" s="23" t="s">
        <v>1177</v>
      </c>
    </row>
    <row r="272" spans="2:65" s="1" customFormat="1" ht="25.5" customHeight="1">
      <c r="B272" s="40"/>
      <c r="C272" s="217" t="s">
        <v>506</v>
      </c>
      <c r="D272" s="217" t="s">
        <v>189</v>
      </c>
      <c r="E272" s="218" t="s">
        <v>515</v>
      </c>
      <c r="F272" s="219" t="s">
        <v>516</v>
      </c>
      <c r="G272" s="220" t="s">
        <v>192</v>
      </c>
      <c r="H272" s="221">
        <v>6.374</v>
      </c>
      <c r="I272" s="222"/>
      <c r="J272" s="223">
        <f>ROUND(I272*H272,2)</f>
        <v>0</v>
      </c>
      <c r="K272" s="219" t="s">
        <v>160</v>
      </c>
      <c r="L272" s="224"/>
      <c r="M272" s="225" t="s">
        <v>21</v>
      </c>
      <c r="N272" s="226" t="s">
        <v>46</v>
      </c>
      <c r="O272" s="41"/>
      <c r="P272" s="200">
        <f>O272*H272</f>
        <v>0</v>
      </c>
      <c r="Q272" s="200">
        <v>0</v>
      </c>
      <c r="R272" s="200">
        <f>Q272*H272</f>
        <v>0</v>
      </c>
      <c r="S272" s="200">
        <v>0</v>
      </c>
      <c r="T272" s="201">
        <f>S272*H272</f>
        <v>0</v>
      </c>
      <c r="AR272" s="23" t="s">
        <v>193</v>
      </c>
      <c r="AT272" s="23" t="s">
        <v>189</v>
      </c>
      <c r="AU272" s="23" t="s">
        <v>85</v>
      </c>
      <c r="AY272" s="23" t="s">
        <v>154</v>
      </c>
      <c r="BE272" s="202">
        <f>IF(N272="základní",J272,0)</f>
        <v>0</v>
      </c>
      <c r="BF272" s="202">
        <f>IF(N272="snížená",J272,0)</f>
        <v>0</v>
      </c>
      <c r="BG272" s="202">
        <f>IF(N272="zákl. přenesená",J272,0)</f>
        <v>0</v>
      </c>
      <c r="BH272" s="202">
        <f>IF(N272="sníž. přenesená",J272,0)</f>
        <v>0</v>
      </c>
      <c r="BI272" s="202">
        <f>IF(N272="nulová",J272,0)</f>
        <v>0</v>
      </c>
      <c r="BJ272" s="23" t="s">
        <v>83</v>
      </c>
      <c r="BK272" s="202">
        <f>ROUND(I272*H272,2)</f>
        <v>0</v>
      </c>
      <c r="BL272" s="23" t="s">
        <v>161</v>
      </c>
      <c r="BM272" s="23" t="s">
        <v>1178</v>
      </c>
    </row>
    <row r="273" spans="2:65" s="1" customFormat="1" ht="25.5" customHeight="1">
      <c r="B273" s="40"/>
      <c r="C273" s="217" t="s">
        <v>510</v>
      </c>
      <c r="D273" s="217" t="s">
        <v>189</v>
      </c>
      <c r="E273" s="218" t="s">
        <v>519</v>
      </c>
      <c r="F273" s="219" t="s">
        <v>520</v>
      </c>
      <c r="G273" s="220" t="s">
        <v>192</v>
      </c>
      <c r="H273" s="221">
        <v>1.991</v>
      </c>
      <c r="I273" s="222"/>
      <c r="J273" s="223">
        <f>ROUND(I273*H273,2)</f>
        <v>0</v>
      </c>
      <c r="K273" s="219" t="s">
        <v>160</v>
      </c>
      <c r="L273" s="224"/>
      <c r="M273" s="225" t="s">
        <v>21</v>
      </c>
      <c r="N273" s="226" t="s">
        <v>46</v>
      </c>
      <c r="O273" s="41"/>
      <c r="P273" s="200">
        <f>O273*H273</f>
        <v>0</v>
      </c>
      <c r="Q273" s="200">
        <v>0</v>
      </c>
      <c r="R273" s="200">
        <f>Q273*H273</f>
        <v>0</v>
      </c>
      <c r="S273" s="200">
        <v>0</v>
      </c>
      <c r="T273" s="201">
        <f>S273*H273</f>
        <v>0</v>
      </c>
      <c r="AR273" s="23" t="s">
        <v>193</v>
      </c>
      <c r="AT273" s="23" t="s">
        <v>189</v>
      </c>
      <c r="AU273" s="23" t="s">
        <v>85</v>
      </c>
      <c r="AY273" s="23" t="s">
        <v>154</v>
      </c>
      <c r="BE273" s="202">
        <f>IF(N273="základní",J273,0)</f>
        <v>0</v>
      </c>
      <c r="BF273" s="202">
        <f>IF(N273="snížená",J273,0)</f>
        <v>0</v>
      </c>
      <c r="BG273" s="202">
        <f>IF(N273="zákl. přenesená",J273,0)</f>
        <v>0</v>
      </c>
      <c r="BH273" s="202">
        <f>IF(N273="sníž. přenesená",J273,0)</f>
        <v>0</v>
      </c>
      <c r="BI273" s="202">
        <f>IF(N273="nulová",J273,0)</f>
        <v>0</v>
      </c>
      <c r="BJ273" s="23" t="s">
        <v>83</v>
      </c>
      <c r="BK273" s="202">
        <f>ROUND(I273*H273,2)</f>
        <v>0</v>
      </c>
      <c r="BL273" s="23" t="s">
        <v>161</v>
      </c>
      <c r="BM273" s="23" t="s">
        <v>1179</v>
      </c>
    </row>
    <row r="274" spans="2:63" s="10" customFormat="1" ht="29.85" customHeight="1">
      <c r="B274" s="175"/>
      <c r="C274" s="176"/>
      <c r="D274" s="177" t="s">
        <v>74</v>
      </c>
      <c r="E274" s="189" t="s">
        <v>522</v>
      </c>
      <c r="F274" s="189" t="s">
        <v>523</v>
      </c>
      <c r="G274" s="176"/>
      <c r="H274" s="176"/>
      <c r="I274" s="179"/>
      <c r="J274" s="190">
        <f>BK274</f>
        <v>0</v>
      </c>
      <c r="K274" s="176"/>
      <c r="L274" s="181"/>
      <c r="M274" s="182"/>
      <c r="N274" s="183"/>
      <c r="O274" s="183"/>
      <c r="P274" s="184">
        <f>SUM(P275:P276)</f>
        <v>0</v>
      </c>
      <c r="Q274" s="183"/>
      <c r="R274" s="184">
        <f>SUM(R275:R276)</f>
        <v>0</v>
      </c>
      <c r="S274" s="183"/>
      <c r="T274" s="185">
        <f>SUM(T275:T276)</f>
        <v>0</v>
      </c>
      <c r="AR274" s="186" t="s">
        <v>83</v>
      </c>
      <c r="AT274" s="187" t="s">
        <v>74</v>
      </c>
      <c r="AU274" s="187" t="s">
        <v>83</v>
      </c>
      <c r="AY274" s="186" t="s">
        <v>154</v>
      </c>
      <c r="BK274" s="188">
        <f>SUM(BK275:BK276)</f>
        <v>0</v>
      </c>
    </row>
    <row r="275" spans="2:65" s="1" customFormat="1" ht="38.25" customHeight="1">
      <c r="B275" s="40"/>
      <c r="C275" s="191" t="s">
        <v>514</v>
      </c>
      <c r="D275" s="191" t="s">
        <v>156</v>
      </c>
      <c r="E275" s="192" t="s">
        <v>525</v>
      </c>
      <c r="F275" s="193" t="s">
        <v>526</v>
      </c>
      <c r="G275" s="194" t="s">
        <v>192</v>
      </c>
      <c r="H275" s="195">
        <v>77.057</v>
      </c>
      <c r="I275" s="196"/>
      <c r="J275" s="197">
        <f>ROUND(I275*H275,2)</f>
        <v>0</v>
      </c>
      <c r="K275" s="193" t="s">
        <v>160</v>
      </c>
      <c r="L275" s="60"/>
      <c r="M275" s="198" t="s">
        <v>21</v>
      </c>
      <c r="N275" s="199" t="s">
        <v>46</v>
      </c>
      <c r="O275" s="41"/>
      <c r="P275" s="200">
        <f>O275*H275</f>
        <v>0</v>
      </c>
      <c r="Q275" s="200">
        <v>0</v>
      </c>
      <c r="R275" s="200">
        <f>Q275*H275</f>
        <v>0</v>
      </c>
      <c r="S275" s="200">
        <v>0</v>
      </c>
      <c r="T275" s="201">
        <f>S275*H275</f>
        <v>0</v>
      </c>
      <c r="AR275" s="23" t="s">
        <v>161</v>
      </c>
      <c r="AT275" s="23" t="s">
        <v>156</v>
      </c>
      <c r="AU275" s="23" t="s">
        <v>85</v>
      </c>
      <c r="AY275" s="23" t="s">
        <v>154</v>
      </c>
      <c r="BE275" s="202">
        <f>IF(N275="základní",J275,0)</f>
        <v>0</v>
      </c>
      <c r="BF275" s="202">
        <f>IF(N275="snížená",J275,0)</f>
        <v>0</v>
      </c>
      <c r="BG275" s="202">
        <f>IF(N275="zákl. přenesená",J275,0)</f>
        <v>0</v>
      </c>
      <c r="BH275" s="202">
        <f>IF(N275="sníž. přenesená",J275,0)</f>
        <v>0</v>
      </c>
      <c r="BI275" s="202">
        <f>IF(N275="nulová",J275,0)</f>
        <v>0</v>
      </c>
      <c r="BJ275" s="23" t="s">
        <v>83</v>
      </c>
      <c r="BK275" s="202">
        <f>ROUND(I275*H275,2)</f>
        <v>0</v>
      </c>
      <c r="BL275" s="23" t="s">
        <v>161</v>
      </c>
      <c r="BM275" s="23" t="s">
        <v>1180</v>
      </c>
    </row>
    <row r="276" spans="2:47" s="1" customFormat="1" ht="81">
      <c r="B276" s="40"/>
      <c r="C276" s="62"/>
      <c r="D276" s="203" t="s">
        <v>163</v>
      </c>
      <c r="E276" s="62"/>
      <c r="F276" s="204" t="s">
        <v>528</v>
      </c>
      <c r="G276" s="62"/>
      <c r="H276" s="62"/>
      <c r="I276" s="162"/>
      <c r="J276" s="62"/>
      <c r="K276" s="62"/>
      <c r="L276" s="60"/>
      <c r="M276" s="205"/>
      <c r="N276" s="41"/>
      <c r="O276" s="41"/>
      <c r="P276" s="41"/>
      <c r="Q276" s="41"/>
      <c r="R276" s="41"/>
      <c r="S276" s="41"/>
      <c r="T276" s="77"/>
      <c r="AT276" s="23" t="s">
        <v>163</v>
      </c>
      <c r="AU276" s="23" t="s">
        <v>85</v>
      </c>
    </row>
    <row r="277" spans="2:63" s="10" customFormat="1" ht="37.35" customHeight="1">
      <c r="B277" s="175"/>
      <c r="C277" s="176"/>
      <c r="D277" s="177" t="s">
        <v>74</v>
      </c>
      <c r="E277" s="178" t="s">
        <v>529</v>
      </c>
      <c r="F277" s="178" t="s">
        <v>530</v>
      </c>
      <c r="G277" s="176"/>
      <c r="H277" s="176"/>
      <c r="I277" s="179"/>
      <c r="J277" s="180">
        <f>BK277</f>
        <v>0</v>
      </c>
      <c r="K277" s="176"/>
      <c r="L277" s="181"/>
      <c r="M277" s="182"/>
      <c r="N277" s="183"/>
      <c r="O277" s="183"/>
      <c r="P277" s="184">
        <f>P278+P294+P327+P347+P368+P387+P408+P417+P419+P435+P450+P474+P480</f>
        <v>0</v>
      </c>
      <c r="Q277" s="183"/>
      <c r="R277" s="184">
        <f>R278+R294+R327+R347+R368+R387+R408+R417+R419+R435+R450+R474+R480</f>
        <v>4.41582162</v>
      </c>
      <c r="S277" s="183"/>
      <c r="T277" s="185">
        <f>T278+T294+T327+T347+T368+T387+T408+T417+T419+T435+T450+T474+T480</f>
        <v>0.20512255</v>
      </c>
      <c r="AR277" s="186" t="s">
        <v>85</v>
      </c>
      <c r="AT277" s="187" t="s">
        <v>74</v>
      </c>
      <c r="AU277" s="187" t="s">
        <v>75</v>
      </c>
      <c r="AY277" s="186" t="s">
        <v>154</v>
      </c>
      <c r="BK277" s="188">
        <f>BK278+BK294+BK327+BK347+BK368+BK387+BK408+BK417+BK419+BK435+BK450+BK474+BK480</f>
        <v>0</v>
      </c>
    </row>
    <row r="278" spans="2:63" s="10" customFormat="1" ht="19.9" customHeight="1">
      <c r="B278" s="175"/>
      <c r="C278" s="176"/>
      <c r="D278" s="177" t="s">
        <v>74</v>
      </c>
      <c r="E278" s="189" t="s">
        <v>531</v>
      </c>
      <c r="F278" s="189" t="s">
        <v>532</v>
      </c>
      <c r="G278" s="176"/>
      <c r="H278" s="176"/>
      <c r="I278" s="179"/>
      <c r="J278" s="190">
        <f>BK278</f>
        <v>0</v>
      </c>
      <c r="K278" s="176"/>
      <c r="L278" s="181"/>
      <c r="M278" s="182"/>
      <c r="N278" s="183"/>
      <c r="O278" s="183"/>
      <c r="P278" s="184">
        <f>SUM(P279:P293)</f>
        <v>0</v>
      </c>
      <c r="Q278" s="183"/>
      <c r="R278" s="184">
        <f>SUM(R279:R293)</f>
        <v>0.1845734</v>
      </c>
      <c r="S278" s="183"/>
      <c r="T278" s="185">
        <f>SUM(T279:T293)</f>
        <v>0</v>
      </c>
      <c r="AR278" s="186" t="s">
        <v>85</v>
      </c>
      <c r="AT278" s="187" t="s">
        <v>74</v>
      </c>
      <c r="AU278" s="187" t="s">
        <v>83</v>
      </c>
      <c r="AY278" s="186" t="s">
        <v>154</v>
      </c>
      <c r="BK278" s="188">
        <f>SUM(BK279:BK293)</f>
        <v>0</v>
      </c>
    </row>
    <row r="279" spans="2:65" s="1" customFormat="1" ht="25.5" customHeight="1">
      <c r="B279" s="40"/>
      <c r="C279" s="191" t="s">
        <v>518</v>
      </c>
      <c r="D279" s="191" t="s">
        <v>156</v>
      </c>
      <c r="E279" s="192" t="s">
        <v>534</v>
      </c>
      <c r="F279" s="193" t="s">
        <v>535</v>
      </c>
      <c r="G279" s="194" t="s">
        <v>237</v>
      </c>
      <c r="H279" s="195">
        <v>35.7</v>
      </c>
      <c r="I279" s="196"/>
      <c r="J279" s="197">
        <f>ROUND(I279*H279,2)</f>
        <v>0</v>
      </c>
      <c r="K279" s="193" t="s">
        <v>160</v>
      </c>
      <c r="L279" s="60"/>
      <c r="M279" s="198" t="s">
        <v>21</v>
      </c>
      <c r="N279" s="199" t="s">
        <v>46</v>
      </c>
      <c r="O279" s="41"/>
      <c r="P279" s="200">
        <f>O279*H279</f>
        <v>0</v>
      </c>
      <c r="Q279" s="200">
        <v>0</v>
      </c>
      <c r="R279" s="200">
        <f>Q279*H279</f>
        <v>0</v>
      </c>
      <c r="S279" s="200">
        <v>0</v>
      </c>
      <c r="T279" s="201">
        <f>S279*H279</f>
        <v>0</v>
      </c>
      <c r="AR279" s="23" t="s">
        <v>242</v>
      </c>
      <c r="AT279" s="23" t="s">
        <v>156</v>
      </c>
      <c r="AU279" s="23" t="s">
        <v>85</v>
      </c>
      <c r="AY279" s="23" t="s">
        <v>154</v>
      </c>
      <c r="BE279" s="202">
        <f>IF(N279="základní",J279,0)</f>
        <v>0</v>
      </c>
      <c r="BF279" s="202">
        <f>IF(N279="snížená",J279,0)</f>
        <v>0</v>
      </c>
      <c r="BG279" s="202">
        <f>IF(N279="zákl. přenesená",J279,0)</f>
        <v>0</v>
      </c>
      <c r="BH279" s="202">
        <f>IF(N279="sníž. přenesená",J279,0)</f>
        <v>0</v>
      </c>
      <c r="BI279" s="202">
        <f>IF(N279="nulová",J279,0)</f>
        <v>0</v>
      </c>
      <c r="BJ279" s="23" t="s">
        <v>83</v>
      </c>
      <c r="BK279" s="202">
        <f>ROUND(I279*H279,2)</f>
        <v>0</v>
      </c>
      <c r="BL279" s="23" t="s">
        <v>242</v>
      </c>
      <c r="BM279" s="23" t="s">
        <v>1181</v>
      </c>
    </row>
    <row r="280" spans="2:47" s="1" customFormat="1" ht="40.5">
      <c r="B280" s="40"/>
      <c r="C280" s="62"/>
      <c r="D280" s="203" t="s">
        <v>163</v>
      </c>
      <c r="E280" s="62"/>
      <c r="F280" s="204" t="s">
        <v>537</v>
      </c>
      <c r="G280" s="62"/>
      <c r="H280" s="62"/>
      <c r="I280" s="162"/>
      <c r="J280" s="62"/>
      <c r="K280" s="62"/>
      <c r="L280" s="60"/>
      <c r="M280" s="205"/>
      <c r="N280" s="41"/>
      <c r="O280" s="41"/>
      <c r="P280" s="41"/>
      <c r="Q280" s="41"/>
      <c r="R280" s="41"/>
      <c r="S280" s="41"/>
      <c r="T280" s="77"/>
      <c r="AT280" s="23" t="s">
        <v>163</v>
      </c>
      <c r="AU280" s="23" t="s">
        <v>85</v>
      </c>
    </row>
    <row r="281" spans="2:47" s="1" customFormat="1" ht="27">
      <c r="B281" s="40"/>
      <c r="C281" s="62"/>
      <c r="D281" s="203" t="s">
        <v>538</v>
      </c>
      <c r="E281" s="62"/>
      <c r="F281" s="204" t="s">
        <v>539</v>
      </c>
      <c r="G281" s="62"/>
      <c r="H281" s="62"/>
      <c r="I281" s="162"/>
      <c r="J281" s="62"/>
      <c r="K281" s="62"/>
      <c r="L281" s="60"/>
      <c r="M281" s="205"/>
      <c r="N281" s="41"/>
      <c r="O281" s="41"/>
      <c r="P281" s="41"/>
      <c r="Q281" s="41"/>
      <c r="R281" s="41"/>
      <c r="S281" s="41"/>
      <c r="T281" s="77"/>
      <c r="AT281" s="23" t="s">
        <v>538</v>
      </c>
      <c r="AU281" s="23" t="s">
        <v>85</v>
      </c>
    </row>
    <row r="282" spans="2:51" s="11" customFormat="1" ht="13.5">
      <c r="B282" s="206"/>
      <c r="C282" s="207"/>
      <c r="D282" s="203" t="s">
        <v>165</v>
      </c>
      <c r="E282" s="208" t="s">
        <v>21</v>
      </c>
      <c r="F282" s="209" t="s">
        <v>540</v>
      </c>
      <c r="G282" s="207"/>
      <c r="H282" s="210">
        <v>11.7</v>
      </c>
      <c r="I282" s="211"/>
      <c r="J282" s="207"/>
      <c r="K282" s="207"/>
      <c r="L282" s="212"/>
      <c r="M282" s="213"/>
      <c r="N282" s="214"/>
      <c r="O282" s="214"/>
      <c r="P282" s="214"/>
      <c r="Q282" s="214"/>
      <c r="R282" s="214"/>
      <c r="S282" s="214"/>
      <c r="T282" s="215"/>
      <c r="AT282" s="216" t="s">
        <v>165</v>
      </c>
      <c r="AU282" s="216" t="s">
        <v>85</v>
      </c>
      <c r="AV282" s="11" t="s">
        <v>85</v>
      </c>
      <c r="AW282" s="11" t="s">
        <v>38</v>
      </c>
      <c r="AX282" s="11" t="s">
        <v>75</v>
      </c>
      <c r="AY282" s="216" t="s">
        <v>154</v>
      </c>
    </row>
    <row r="283" spans="2:51" s="11" customFormat="1" ht="13.5">
      <c r="B283" s="206"/>
      <c r="C283" s="207"/>
      <c r="D283" s="203" t="s">
        <v>165</v>
      </c>
      <c r="E283" s="208" t="s">
        <v>21</v>
      </c>
      <c r="F283" s="209" t="s">
        <v>541</v>
      </c>
      <c r="G283" s="207"/>
      <c r="H283" s="210">
        <v>24</v>
      </c>
      <c r="I283" s="211"/>
      <c r="J283" s="207"/>
      <c r="K283" s="207"/>
      <c r="L283" s="212"/>
      <c r="M283" s="213"/>
      <c r="N283" s="214"/>
      <c r="O283" s="214"/>
      <c r="P283" s="214"/>
      <c r="Q283" s="214"/>
      <c r="R283" s="214"/>
      <c r="S283" s="214"/>
      <c r="T283" s="215"/>
      <c r="AT283" s="216" t="s">
        <v>165</v>
      </c>
      <c r="AU283" s="216" t="s">
        <v>85</v>
      </c>
      <c r="AV283" s="11" t="s">
        <v>85</v>
      </c>
      <c r="AW283" s="11" t="s">
        <v>38</v>
      </c>
      <c r="AX283" s="11" t="s">
        <v>75</v>
      </c>
      <c r="AY283" s="216" t="s">
        <v>154</v>
      </c>
    </row>
    <row r="284" spans="2:51" s="12" customFormat="1" ht="13.5">
      <c r="B284" s="227"/>
      <c r="C284" s="228"/>
      <c r="D284" s="203" t="s">
        <v>165</v>
      </c>
      <c r="E284" s="229" t="s">
        <v>21</v>
      </c>
      <c r="F284" s="230" t="s">
        <v>241</v>
      </c>
      <c r="G284" s="228"/>
      <c r="H284" s="231">
        <v>35.7</v>
      </c>
      <c r="I284" s="232"/>
      <c r="J284" s="228"/>
      <c r="K284" s="228"/>
      <c r="L284" s="233"/>
      <c r="M284" s="234"/>
      <c r="N284" s="235"/>
      <c r="O284" s="235"/>
      <c r="P284" s="235"/>
      <c r="Q284" s="235"/>
      <c r="R284" s="235"/>
      <c r="S284" s="235"/>
      <c r="T284" s="236"/>
      <c r="AT284" s="237" t="s">
        <v>165</v>
      </c>
      <c r="AU284" s="237" t="s">
        <v>85</v>
      </c>
      <c r="AV284" s="12" t="s">
        <v>161</v>
      </c>
      <c r="AW284" s="12" t="s">
        <v>38</v>
      </c>
      <c r="AX284" s="12" t="s">
        <v>83</v>
      </c>
      <c r="AY284" s="237" t="s">
        <v>154</v>
      </c>
    </row>
    <row r="285" spans="2:65" s="1" customFormat="1" ht="16.5" customHeight="1">
      <c r="B285" s="40"/>
      <c r="C285" s="217" t="s">
        <v>524</v>
      </c>
      <c r="D285" s="217" t="s">
        <v>189</v>
      </c>
      <c r="E285" s="218" t="s">
        <v>543</v>
      </c>
      <c r="F285" s="219" t="s">
        <v>544</v>
      </c>
      <c r="G285" s="220" t="s">
        <v>192</v>
      </c>
      <c r="H285" s="221">
        <v>0.011</v>
      </c>
      <c r="I285" s="222"/>
      <c r="J285" s="223">
        <f>ROUND(I285*H285,2)</f>
        <v>0</v>
      </c>
      <c r="K285" s="219" t="s">
        <v>160</v>
      </c>
      <c r="L285" s="224"/>
      <c r="M285" s="225" t="s">
        <v>21</v>
      </c>
      <c r="N285" s="226" t="s">
        <v>46</v>
      </c>
      <c r="O285" s="41"/>
      <c r="P285" s="200">
        <f>O285*H285</f>
        <v>0</v>
      </c>
      <c r="Q285" s="200">
        <v>1</v>
      </c>
      <c r="R285" s="200">
        <f>Q285*H285</f>
        <v>0.011</v>
      </c>
      <c r="S285" s="200">
        <v>0</v>
      </c>
      <c r="T285" s="201">
        <f>S285*H285</f>
        <v>0</v>
      </c>
      <c r="AR285" s="23" t="s">
        <v>331</v>
      </c>
      <c r="AT285" s="23" t="s">
        <v>189</v>
      </c>
      <c r="AU285" s="23" t="s">
        <v>85</v>
      </c>
      <c r="AY285" s="23" t="s">
        <v>154</v>
      </c>
      <c r="BE285" s="202">
        <f>IF(N285="základní",J285,0)</f>
        <v>0</v>
      </c>
      <c r="BF285" s="202">
        <f>IF(N285="snížená",J285,0)</f>
        <v>0</v>
      </c>
      <c r="BG285" s="202">
        <f>IF(N285="zákl. přenesená",J285,0)</f>
        <v>0</v>
      </c>
      <c r="BH285" s="202">
        <f>IF(N285="sníž. přenesená",J285,0)</f>
        <v>0</v>
      </c>
      <c r="BI285" s="202">
        <f>IF(N285="nulová",J285,0)</f>
        <v>0</v>
      </c>
      <c r="BJ285" s="23" t="s">
        <v>83</v>
      </c>
      <c r="BK285" s="202">
        <f>ROUND(I285*H285,2)</f>
        <v>0</v>
      </c>
      <c r="BL285" s="23" t="s">
        <v>242</v>
      </c>
      <c r="BM285" s="23" t="s">
        <v>1182</v>
      </c>
    </row>
    <row r="286" spans="2:51" s="11" customFormat="1" ht="13.5">
      <c r="B286" s="206"/>
      <c r="C286" s="207"/>
      <c r="D286" s="203" t="s">
        <v>165</v>
      </c>
      <c r="E286" s="207"/>
      <c r="F286" s="209" t="s">
        <v>546</v>
      </c>
      <c r="G286" s="207"/>
      <c r="H286" s="210">
        <v>0.011</v>
      </c>
      <c r="I286" s="211"/>
      <c r="J286" s="207"/>
      <c r="K286" s="207"/>
      <c r="L286" s="212"/>
      <c r="M286" s="213"/>
      <c r="N286" s="214"/>
      <c r="O286" s="214"/>
      <c r="P286" s="214"/>
      <c r="Q286" s="214"/>
      <c r="R286" s="214"/>
      <c r="S286" s="214"/>
      <c r="T286" s="215"/>
      <c r="AT286" s="216" t="s">
        <v>165</v>
      </c>
      <c r="AU286" s="216" t="s">
        <v>85</v>
      </c>
      <c r="AV286" s="11" t="s">
        <v>85</v>
      </c>
      <c r="AW286" s="11" t="s">
        <v>6</v>
      </c>
      <c r="AX286" s="11" t="s">
        <v>83</v>
      </c>
      <c r="AY286" s="216" t="s">
        <v>154</v>
      </c>
    </row>
    <row r="287" spans="2:65" s="1" customFormat="1" ht="25.5" customHeight="1">
      <c r="B287" s="40"/>
      <c r="C287" s="191" t="s">
        <v>533</v>
      </c>
      <c r="D287" s="191" t="s">
        <v>156</v>
      </c>
      <c r="E287" s="192" t="s">
        <v>548</v>
      </c>
      <c r="F287" s="193" t="s">
        <v>549</v>
      </c>
      <c r="G287" s="194" t="s">
        <v>237</v>
      </c>
      <c r="H287" s="195">
        <v>35.7</v>
      </c>
      <c r="I287" s="196"/>
      <c r="J287" s="197">
        <f>ROUND(I287*H287,2)</f>
        <v>0</v>
      </c>
      <c r="K287" s="193" t="s">
        <v>160</v>
      </c>
      <c r="L287" s="60"/>
      <c r="M287" s="198" t="s">
        <v>21</v>
      </c>
      <c r="N287" s="199" t="s">
        <v>46</v>
      </c>
      <c r="O287" s="41"/>
      <c r="P287" s="200">
        <f>O287*H287</f>
        <v>0</v>
      </c>
      <c r="Q287" s="200">
        <v>0.0004</v>
      </c>
      <c r="R287" s="200">
        <f>Q287*H287</f>
        <v>0.014280000000000001</v>
      </c>
      <c r="S287" s="200">
        <v>0</v>
      </c>
      <c r="T287" s="201">
        <f>S287*H287</f>
        <v>0</v>
      </c>
      <c r="AR287" s="23" t="s">
        <v>242</v>
      </c>
      <c r="AT287" s="23" t="s">
        <v>156</v>
      </c>
      <c r="AU287" s="23" t="s">
        <v>85</v>
      </c>
      <c r="AY287" s="23" t="s">
        <v>154</v>
      </c>
      <c r="BE287" s="202">
        <f>IF(N287="základní",J287,0)</f>
        <v>0</v>
      </c>
      <c r="BF287" s="202">
        <f>IF(N287="snížená",J287,0)</f>
        <v>0</v>
      </c>
      <c r="BG287" s="202">
        <f>IF(N287="zákl. přenesená",J287,0)</f>
        <v>0</v>
      </c>
      <c r="BH287" s="202">
        <f>IF(N287="sníž. přenesená",J287,0)</f>
        <v>0</v>
      </c>
      <c r="BI287" s="202">
        <f>IF(N287="nulová",J287,0)</f>
        <v>0</v>
      </c>
      <c r="BJ287" s="23" t="s">
        <v>83</v>
      </c>
      <c r="BK287" s="202">
        <f>ROUND(I287*H287,2)</f>
        <v>0</v>
      </c>
      <c r="BL287" s="23" t="s">
        <v>242</v>
      </c>
      <c r="BM287" s="23" t="s">
        <v>1183</v>
      </c>
    </row>
    <row r="288" spans="2:47" s="1" customFormat="1" ht="40.5">
      <c r="B288" s="40"/>
      <c r="C288" s="62"/>
      <c r="D288" s="203" t="s">
        <v>163</v>
      </c>
      <c r="E288" s="62"/>
      <c r="F288" s="204" t="s">
        <v>551</v>
      </c>
      <c r="G288" s="62"/>
      <c r="H288" s="62"/>
      <c r="I288" s="162"/>
      <c r="J288" s="62"/>
      <c r="K288" s="62"/>
      <c r="L288" s="60"/>
      <c r="M288" s="205"/>
      <c r="N288" s="41"/>
      <c r="O288" s="41"/>
      <c r="P288" s="41"/>
      <c r="Q288" s="41"/>
      <c r="R288" s="41"/>
      <c r="S288" s="41"/>
      <c r="T288" s="77"/>
      <c r="AT288" s="23" t="s">
        <v>163</v>
      </c>
      <c r="AU288" s="23" t="s">
        <v>85</v>
      </c>
    </row>
    <row r="289" spans="2:47" s="1" customFormat="1" ht="27">
      <c r="B289" s="40"/>
      <c r="C289" s="62"/>
      <c r="D289" s="203" t="s">
        <v>538</v>
      </c>
      <c r="E289" s="62"/>
      <c r="F289" s="204" t="s">
        <v>539</v>
      </c>
      <c r="G289" s="62"/>
      <c r="H289" s="62"/>
      <c r="I289" s="162"/>
      <c r="J289" s="62"/>
      <c r="K289" s="62"/>
      <c r="L289" s="60"/>
      <c r="M289" s="205"/>
      <c r="N289" s="41"/>
      <c r="O289" s="41"/>
      <c r="P289" s="41"/>
      <c r="Q289" s="41"/>
      <c r="R289" s="41"/>
      <c r="S289" s="41"/>
      <c r="T289" s="77"/>
      <c r="AT289" s="23" t="s">
        <v>538</v>
      </c>
      <c r="AU289" s="23" t="s">
        <v>85</v>
      </c>
    </row>
    <row r="290" spans="2:65" s="1" customFormat="1" ht="16.5" customHeight="1">
      <c r="B290" s="40"/>
      <c r="C290" s="217" t="s">
        <v>542</v>
      </c>
      <c r="D290" s="217" t="s">
        <v>189</v>
      </c>
      <c r="E290" s="218" t="s">
        <v>553</v>
      </c>
      <c r="F290" s="219" t="s">
        <v>554</v>
      </c>
      <c r="G290" s="220" t="s">
        <v>237</v>
      </c>
      <c r="H290" s="221">
        <v>41.055</v>
      </c>
      <c r="I290" s="222"/>
      <c r="J290" s="223">
        <f>ROUND(I290*H290,2)</f>
        <v>0</v>
      </c>
      <c r="K290" s="219" t="s">
        <v>160</v>
      </c>
      <c r="L290" s="224"/>
      <c r="M290" s="225" t="s">
        <v>21</v>
      </c>
      <c r="N290" s="226" t="s">
        <v>46</v>
      </c>
      <c r="O290" s="41"/>
      <c r="P290" s="200">
        <f>O290*H290</f>
        <v>0</v>
      </c>
      <c r="Q290" s="200">
        <v>0.00388</v>
      </c>
      <c r="R290" s="200">
        <f>Q290*H290</f>
        <v>0.1592934</v>
      </c>
      <c r="S290" s="200">
        <v>0</v>
      </c>
      <c r="T290" s="201">
        <f>S290*H290</f>
        <v>0</v>
      </c>
      <c r="AR290" s="23" t="s">
        <v>331</v>
      </c>
      <c r="AT290" s="23" t="s">
        <v>189</v>
      </c>
      <c r="AU290" s="23" t="s">
        <v>85</v>
      </c>
      <c r="AY290" s="23" t="s">
        <v>154</v>
      </c>
      <c r="BE290" s="202">
        <f>IF(N290="základní",J290,0)</f>
        <v>0</v>
      </c>
      <c r="BF290" s="202">
        <f>IF(N290="snížená",J290,0)</f>
        <v>0</v>
      </c>
      <c r="BG290" s="202">
        <f>IF(N290="zákl. přenesená",J290,0)</f>
        <v>0</v>
      </c>
      <c r="BH290" s="202">
        <f>IF(N290="sníž. přenesená",J290,0)</f>
        <v>0</v>
      </c>
      <c r="BI290" s="202">
        <f>IF(N290="nulová",J290,0)</f>
        <v>0</v>
      </c>
      <c r="BJ290" s="23" t="s">
        <v>83</v>
      </c>
      <c r="BK290" s="202">
        <f>ROUND(I290*H290,2)</f>
        <v>0</v>
      </c>
      <c r="BL290" s="23" t="s">
        <v>242</v>
      </c>
      <c r="BM290" s="23" t="s">
        <v>1184</v>
      </c>
    </row>
    <row r="291" spans="2:51" s="11" customFormat="1" ht="13.5">
      <c r="B291" s="206"/>
      <c r="C291" s="207"/>
      <c r="D291" s="203" t="s">
        <v>165</v>
      </c>
      <c r="E291" s="207"/>
      <c r="F291" s="209" t="s">
        <v>556</v>
      </c>
      <c r="G291" s="207"/>
      <c r="H291" s="210">
        <v>41.055</v>
      </c>
      <c r="I291" s="211"/>
      <c r="J291" s="207"/>
      <c r="K291" s="207"/>
      <c r="L291" s="212"/>
      <c r="M291" s="213"/>
      <c r="N291" s="214"/>
      <c r="O291" s="214"/>
      <c r="P291" s="214"/>
      <c r="Q291" s="214"/>
      <c r="R291" s="214"/>
      <c r="S291" s="214"/>
      <c r="T291" s="215"/>
      <c r="AT291" s="216" t="s">
        <v>165</v>
      </c>
      <c r="AU291" s="216" t="s">
        <v>85</v>
      </c>
      <c r="AV291" s="11" t="s">
        <v>85</v>
      </c>
      <c r="AW291" s="11" t="s">
        <v>6</v>
      </c>
      <c r="AX291" s="11" t="s">
        <v>83</v>
      </c>
      <c r="AY291" s="216" t="s">
        <v>154</v>
      </c>
    </row>
    <row r="292" spans="2:65" s="1" customFormat="1" ht="38.25" customHeight="1">
      <c r="B292" s="40"/>
      <c r="C292" s="191" t="s">
        <v>547</v>
      </c>
      <c r="D292" s="191" t="s">
        <v>156</v>
      </c>
      <c r="E292" s="192" t="s">
        <v>558</v>
      </c>
      <c r="F292" s="193" t="s">
        <v>559</v>
      </c>
      <c r="G292" s="194" t="s">
        <v>192</v>
      </c>
      <c r="H292" s="195">
        <v>0.185</v>
      </c>
      <c r="I292" s="196"/>
      <c r="J292" s="197">
        <f>ROUND(I292*H292,2)</f>
        <v>0</v>
      </c>
      <c r="K292" s="193" t="s">
        <v>160</v>
      </c>
      <c r="L292" s="60"/>
      <c r="M292" s="198" t="s">
        <v>21</v>
      </c>
      <c r="N292" s="199" t="s">
        <v>46</v>
      </c>
      <c r="O292" s="41"/>
      <c r="P292" s="200">
        <f>O292*H292</f>
        <v>0</v>
      </c>
      <c r="Q292" s="200">
        <v>0</v>
      </c>
      <c r="R292" s="200">
        <f>Q292*H292</f>
        <v>0</v>
      </c>
      <c r="S292" s="200">
        <v>0</v>
      </c>
      <c r="T292" s="201">
        <f>S292*H292</f>
        <v>0</v>
      </c>
      <c r="AR292" s="23" t="s">
        <v>242</v>
      </c>
      <c r="AT292" s="23" t="s">
        <v>156</v>
      </c>
      <c r="AU292" s="23" t="s">
        <v>85</v>
      </c>
      <c r="AY292" s="23" t="s">
        <v>154</v>
      </c>
      <c r="BE292" s="202">
        <f>IF(N292="základní",J292,0)</f>
        <v>0</v>
      </c>
      <c r="BF292" s="202">
        <f>IF(N292="snížená",J292,0)</f>
        <v>0</v>
      </c>
      <c r="BG292" s="202">
        <f>IF(N292="zákl. přenesená",J292,0)</f>
        <v>0</v>
      </c>
      <c r="BH292" s="202">
        <f>IF(N292="sníž. přenesená",J292,0)</f>
        <v>0</v>
      </c>
      <c r="BI292" s="202">
        <f>IF(N292="nulová",J292,0)</f>
        <v>0</v>
      </c>
      <c r="BJ292" s="23" t="s">
        <v>83</v>
      </c>
      <c r="BK292" s="202">
        <f>ROUND(I292*H292,2)</f>
        <v>0</v>
      </c>
      <c r="BL292" s="23" t="s">
        <v>242</v>
      </c>
      <c r="BM292" s="23" t="s">
        <v>1185</v>
      </c>
    </row>
    <row r="293" spans="2:47" s="1" customFormat="1" ht="121.5">
      <c r="B293" s="40"/>
      <c r="C293" s="62"/>
      <c r="D293" s="203" t="s">
        <v>163</v>
      </c>
      <c r="E293" s="62"/>
      <c r="F293" s="204" t="s">
        <v>561</v>
      </c>
      <c r="G293" s="62"/>
      <c r="H293" s="62"/>
      <c r="I293" s="162"/>
      <c r="J293" s="62"/>
      <c r="K293" s="62"/>
      <c r="L293" s="60"/>
      <c r="M293" s="205"/>
      <c r="N293" s="41"/>
      <c r="O293" s="41"/>
      <c r="P293" s="41"/>
      <c r="Q293" s="41"/>
      <c r="R293" s="41"/>
      <c r="S293" s="41"/>
      <c r="T293" s="77"/>
      <c r="AT293" s="23" t="s">
        <v>163</v>
      </c>
      <c r="AU293" s="23" t="s">
        <v>85</v>
      </c>
    </row>
    <row r="294" spans="2:63" s="10" customFormat="1" ht="29.85" customHeight="1">
      <c r="B294" s="175"/>
      <c r="C294" s="176"/>
      <c r="D294" s="177" t="s">
        <v>74</v>
      </c>
      <c r="E294" s="189" t="s">
        <v>562</v>
      </c>
      <c r="F294" s="189" t="s">
        <v>563</v>
      </c>
      <c r="G294" s="176"/>
      <c r="H294" s="176"/>
      <c r="I294" s="179"/>
      <c r="J294" s="190">
        <f>BK294</f>
        <v>0</v>
      </c>
      <c r="K294" s="176"/>
      <c r="L294" s="181"/>
      <c r="M294" s="182"/>
      <c r="N294" s="183"/>
      <c r="O294" s="183"/>
      <c r="P294" s="184">
        <f>SUM(P295:P326)</f>
        <v>0</v>
      </c>
      <c r="Q294" s="183"/>
      <c r="R294" s="184">
        <f>SUM(R295:R326)</f>
        <v>0.12329</v>
      </c>
      <c r="S294" s="183"/>
      <c r="T294" s="185">
        <f>SUM(T295:T326)</f>
        <v>0</v>
      </c>
      <c r="AR294" s="186" t="s">
        <v>85</v>
      </c>
      <c r="AT294" s="187" t="s">
        <v>74</v>
      </c>
      <c r="AU294" s="187" t="s">
        <v>83</v>
      </c>
      <c r="AY294" s="186" t="s">
        <v>154</v>
      </c>
      <c r="BK294" s="188">
        <f>SUM(BK295:BK326)</f>
        <v>0</v>
      </c>
    </row>
    <row r="295" spans="2:65" s="1" customFormat="1" ht="16.5" customHeight="1">
      <c r="B295" s="40"/>
      <c r="C295" s="191" t="s">
        <v>552</v>
      </c>
      <c r="D295" s="191" t="s">
        <v>156</v>
      </c>
      <c r="E295" s="192" t="s">
        <v>565</v>
      </c>
      <c r="F295" s="193" t="s">
        <v>566</v>
      </c>
      <c r="G295" s="194" t="s">
        <v>366</v>
      </c>
      <c r="H295" s="195">
        <v>1</v>
      </c>
      <c r="I295" s="196"/>
      <c r="J295" s="197">
        <f>ROUND(I295*H295,2)</f>
        <v>0</v>
      </c>
      <c r="K295" s="193" t="s">
        <v>567</v>
      </c>
      <c r="L295" s="60"/>
      <c r="M295" s="198" t="s">
        <v>21</v>
      </c>
      <c r="N295" s="199" t="s">
        <v>46</v>
      </c>
      <c r="O295" s="41"/>
      <c r="P295" s="200">
        <f>O295*H295</f>
        <v>0</v>
      </c>
      <c r="Q295" s="200">
        <v>0</v>
      </c>
      <c r="R295" s="200">
        <f>Q295*H295</f>
        <v>0</v>
      </c>
      <c r="S295" s="200">
        <v>0</v>
      </c>
      <c r="T295" s="201">
        <f>S295*H295</f>
        <v>0</v>
      </c>
      <c r="AR295" s="23" t="s">
        <v>242</v>
      </c>
      <c r="AT295" s="23" t="s">
        <v>156</v>
      </c>
      <c r="AU295" s="23" t="s">
        <v>85</v>
      </c>
      <c r="AY295" s="23" t="s">
        <v>154</v>
      </c>
      <c r="BE295" s="202">
        <f>IF(N295="základní",J295,0)</f>
        <v>0</v>
      </c>
      <c r="BF295" s="202">
        <f>IF(N295="snížená",J295,0)</f>
        <v>0</v>
      </c>
      <c r="BG295" s="202">
        <f>IF(N295="zákl. přenesená",J295,0)</f>
        <v>0</v>
      </c>
      <c r="BH295" s="202">
        <f>IF(N295="sníž. přenesená",J295,0)</f>
        <v>0</v>
      </c>
      <c r="BI295" s="202">
        <f>IF(N295="nulová",J295,0)</f>
        <v>0</v>
      </c>
      <c r="BJ295" s="23" t="s">
        <v>83</v>
      </c>
      <c r="BK295" s="202">
        <f>ROUND(I295*H295,2)</f>
        <v>0</v>
      </c>
      <c r="BL295" s="23" t="s">
        <v>242</v>
      </c>
      <c r="BM295" s="23" t="s">
        <v>1186</v>
      </c>
    </row>
    <row r="296" spans="2:65" s="1" customFormat="1" ht="16.5" customHeight="1">
      <c r="B296" s="40"/>
      <c r="C296" s="191" t="s">
        <v>557</v>
      </c>
      <c r="D296" s="191" t="s">
        <v>156</v>
      </c>
      <c r="E296" s="192" t="s">
        <v>570</v>
      </c>
      <c r="F296" s="193" t="s">
        <v>571</v>
      </c>
      <c r="G296" s="194" t="s">
        <v>245</v>
      </c>
      <c r="H296" s="195">
        <v>6</v>
      </c>
      <c r="I296" s="196"/>
      <c r="J296" s="197">
        <f>ROUND(I296*H296,2)</f>
        <v>0</v>
      </c>
      <c r="K296" s="193" t="s">
        <v>160</v>
      </c>
      <c r="L296" s="60"/>
      <c r="M296" s="198" t="s">
        <v>21</v>
      </c>
      <c r="N296" s="199" t="s">
        <v>46</v>
      </c>
      <c r="O296" s="41"/>
      <c r="P296" s="200">
        <f>O296*H296</f>
        <v>0</v>
      </c>
      <c r="Q296" s="200">
        <v>0.00125</v>
      </c>
      <c r="R296" s="200">
        <f>Q296*H296</f>
        <v>0.0075</v>
      </c>
      <c r="S296" s="200">
        <v>0</v>
      </c>
      <c r="T296" s="201">
        <f>S296*H296</f>
        <v>0</v>
      </c>
      <c r="AR296" s="23" t="s">
        <v>242</v>
      </c>
      <c r="AT296" s="23" t="s">
        <v>156</v>
      </c>
      <c r="AU296" s="23" t="s">
        <v>85</v>
      </c>
      <c r="AY296" s="23" t="s">
        <v>154</v>
      </c>
      <c r="BE296" s="202">
        <f>IF(N296="základní",J296,0)</f>
        <v>0</v>
      </c>
      <c r="BF296" s="202">
        <f>IF(N296="snížená",J296,0)</f>
        <v>0</v>
      </c>
      <c r="BG296" s="202">
        <f>IF(N296="zákl. přenesená",J296,0)</f>
        <v>0</v>
      </c>
      <c r="BH296" s="202">
        <f>IF(N296="sníž. přenesená",J296,0)</f>
        <v>0</v>
      </c>
      <c r="BI296" s="202">
        <f>IF(N296="nulová",J296,0)</f>
        <v>0</v>
      </c>
      <c r="BJ296" s="23" t="s">
        <v>83</v>
      </c>
      <c r="BK296" s="202">
        <f>ROUND(I296*H296,2)</f>
        <v>0</v>
      </c>
      <c r="BL296" s="23" t="s">
        <v>242</v>
      </c>
      <c r="BM296" s="23" t="s">
        <v>1187</v>
      </c>
    </row>
    <row r="297" spans="2:47" s="1" customFormat="1" ht="67.5">
      <c r="B297" s="40"/>
      <c r="C297" s="62"/>
      <c r="D297" s="203" t="s">
        <v>163</v>
      </c>
      <c r="E297" s="62"/>
      <c r="F297" s="204" t="s">
        <v>573</v>
      </c>
      <c r="G297" s="62"/>
      <c r="H297" s="62"/>
      <c r="I297" s="162"/>
      <c r="J297" s="62"/>
      <c r="K297" s="62"/>
      <c r="L297" s="60"/>
      <c r="M297" s="205"/>
      <c r="N297" s="41"/>
      <c r="O297" s="41"/>
      <c r="P297" s="41"/>
      <c r="Q297" s="41"/>
      <c r="R297" s="41"/>
      <c r="S297" s="41"/>
      <c r="T297" s="77"/>
      <c r="AT297" s="23" t="s">
        <v>163</v>
      </c>
      <c r="AU297" s="23" t="s">
        <v>85</v>
      </c>
    </row>
    <row r="298" spans="2:65" s="1" customFormat="1" ht="16.5" customHeight="1">
      <c r="B298" s="40"/>
      <c r="C298" s="191" t="s">
        <v>564</v>
      </c>
      <c r="D298" s="191" t="s">
        <v>156</v>
      </c>
      <c r="E298" s="192" t="s">
        <v>575</v>
      </c>
      <c r="F298" s="193" t="s">
        <v>576</v>
      </c>
      <c r="G298" s="194" t="s">
        <v>245</v>
      </c>
      <c r="H298" s="195">
        <v>26</v>
      </c>
      <c r="I298" s="196"/>
      <c r="J298" s="197">
        <f>ROUND(I298*H298,2)</f>
        <v>0</v>
      </c>
      <c r="K298" s="193" t="s">
        <v>160</v>
      </c>
      <c r="L298" s="60"/>
      <c r="M298" s="198" t="s">
        <v>21</v>
      </c>
      <c r="N298" s="199" t="s">
        <v>46</v>
      </c>
      <c r="O298" s="41"/>
      <c r="P298" s="200">
        <f>O298*H298</f>
        <v>0</v>
      </c>
      <c r="Q298" s="200">
        <v>0.00176</v>
      </c>
      <c r="R298" s="200">
        <f>Q298*H298</f>
        <v>0.04576</v>
      </c>
      <c r="S298" s="200">
        <v>0</v>
      </c>
      <c r="T298" s="201">
        <f>S298*H298</f>
        <v>0</v>
      </c>
      <c r="AR298" s="23" t="s">
        <v>242</v>
      </c>
      <c r="AT298" s="23" t="s">
        <v>156</v>
      </c>
      <c r="AU298" s="23" t="s">
        <v>85</v>
      </c>
      <c r="AY298" s="23" t="s">
        <v>154</v>
      </c>
      <c r="BE298" s="202">
        <f>IF(N298="základní",J298,0)</f>
        <v>0</v>
      </c>
      <c r="BF298" s="202">
        <f>IF(N298="snížená",J298,0)</f>
        <v>0</v>
      </c>
      <c r="BG298" s="202">
        <f>IF(N298="zákl. přenesená",J298,0)</f>
        <v>0</v>
      </c>
      <c r="BH298" s="202">
        <f>IF(N298="sníž. přenesená",J298,0)</f>
        <v>0</v>
      </c>
      <c r="BI298" s="202">
        <f>IF(N298="nulová",J298,0)</f>
        <v>0</v>
      </c>
      <c r="BJ298" s="23" t="s">
        <v>83</v>
      </c>
      <c r="BK298" s="202">
        <f>ROUND(I298*H298,2)</f>
        <v>0</v>
      </c>
      <c r="BL298" s="23" t="s">
        <v>242</v>
      </c>
      <c r="BM298" s="23" t="s">
        <v>1188</v>
      </c>
    </row>
    <row r="299" spans="2:47" s="1" customFormat="1" ht="67.5">
      <c r="B299" s="40"/>
      <c r="C299" s="62"/>
      <c r="D299" s="203" t="s">
        <v>163</v>
      </c>
      <c r="E299" s="62"/>
      <c r="F299" s="204" t="s">
        <v>573</v>
      </c>
      <c r="G299" s="62"/>
      <c r="H299" s="62"/>
      <c r="I299" s="162"/>
      <c r="J299" s="62"/>
      <c r="K299" s="62"/>
      <c r="L299" s="60"/>
      <c r="M299" s="205"/>
      <c r="N299" s="41"/>
      <c r="O299" s="41"/>
      <c r="P299" s="41"/>
      <c r="Q299" s="41"/>
      <c r="R299" s="41"/>
      <c r="S299" s="41"/>
      <c r="T299" s="77"/>
      <c r="AT299" s="23" t="s">
        <v>163</v>
      </c>
      <c r="AU299" s="23" t="s">
        <v>85</v>
      </c>
    </row>
    <row r="300" spans="2:65" s="1" customFormat="1" ht="16.5" customHeight="1">
      <c r="B300" s="40"/>
      <c r="C300" s="191" t="s">
        <v>569</v>
      </c>
      <c r="D300" s="191" t="s">
        <v>156</v>
      </c>
      <c r="E300" s="192" t="s">
        <v>579</v>
      </c>
      <c r="F300" s="193" t="s">
        <v>580</v>
      </c>
      <c r="G300" s="194" t="s">
        <v>245</v>
      </c>
      <c r="H300" s="195">
        <v>6</v>
      </c>
      <c r="I300" s="196"/>
      <c r="J300" s="197">
        <f>ROUND(I300*H300,2)</f>
        <v>0</v>
      </c>
      <c r="K300" s="193" t="s">
        <v>160</v>
      </c>
      <c r="L300" s="60"/>
      <c r="M300" s="198" t="s">
        <v>21</v>
      </c>
      <c r="N300" s="199" t="s">
        <v>46</v>
      </c>
      <c r="O300" s="41"/>
      <c r="P300" s="200">
        <f>O300*H300</f>
        <v>0</v>
      </c>
      <c r="Q300" s="200">
        <v>0.00277</v>
      </c>
      <c r="R300" s="200">
        <f>Q300*H300</f>
        <v>0.01662</v>
      </c>
      <c r="S300" s="200">
        <v>0</v>
      </c>
      <c r="T300" s="201">
        <f>S300*H300</f>
        <v>0</v>
      </c>
      <c r="AR300" s="23" t="s">
        <v>242</v>
      </c>
      <c r="AT300" s="23" t="s">
        <v>156</v>
      </c>
      <c r="AU300" s="23" t="s">
        <v>85</v>
      </c>
      <c r="AY300" s="23" t="s">
        <v>154</v>
      </c>
      <c r="BE300" s="202">
        <f>IF(N300="základní",J300,0)</f>
        <v>0</v>
      </c>
      <c r="BF300" s="202">
        <f>IF(N300="snížená",J300,0)</f>
        <v>0</v>
      </c>
      <c r="BG300" s="202">
        <f>IF(N300="zákl. přenesená",J300,0)</f>
        <v>0</v>
      </c>
      <c r="BH300" s="202">
        <f>IF(N300="sníž. přenesená",J300,0)</f>
        <v>0</v>
      </c>
      <c r="BI300" s="202">
        <f>IF(N300="nulová",J300,0)</f>
        <v>0</v>
      </c>
      <c r="BJ300" s="23" t="s">
        <v>83</v>
      </c>
      <c r="BK300" s="202">
        <f>ROUND(I300*H300,2)</f>
        <v>0</v>
      </c>
      <c r="BL300" s="23" t="s">
        <v>242</v>
      </c>
      <c r="BM300" s="23" t="s">
        <v>1189</v>
      </c>
    </row>
    <row r="301" spans="2:47" s="1" customFormat="1" ht="67.5">
      <c r="B301" s="40"/>
      <c r="C301" s="62"/>
      <c r="D301" s="203" t="s">
        <v>163</v>
      </c>
      <c r="E301" s="62"/>
      <c r="F301" s="204" t="s">
        <v>573</v>
      </c>
      <c r="G301" s="62"/>
      <c r="H301" s="62"/>
      <c r="I301" s="162"/>
      <c r="J301" s="62"/>
      <c r="K301" s="62"/>
      <c r="L301" s="60"/>
      <c r="M301" s="205"/>
      <c r="N301" s="41"/>
      <c r="O301" s="41"/>
      <c r="P301" s="41"/>
      <c r="Q301" s="41"/>
      <c r="R301" s="41"/>
      <c r="S301" s="41"/>
      <c r="T301" s="77"/>
      <c r="AT301" s="23" t="s">
        <v>163</v>
      </c>
      <c r="AU301" s="23" t="s">
        <v>85</v>
      </c>
    </row>
    <row r="302" spans="2:65" s="1" customFormat="1" ht="16.5" customHeight="1">
      <c r="B302" s="40"/>
      <c r="C302" s="191" t="s">
        <v>574</v>
      </c>
      <c r="D302" s="191" t="s">
        <v>156</v>
      </c>
      <c r="E302" s="192" t="s">
        <v>587</v>
      </c>
      <c r="F302" s="193" t="s">
        <v>588</v>
      </c>
      <c r="G302" s="194" t="s">
        <v>245</v>
      </c>
      <c r="H302" s="195">
        <v>4</v>
      </c>
      <c r="I302" s="196"/>
      <c r="J302" s="197">
        <f>ROUND(I302*H302,2)</f>
        <v>0</v>
      </c>
      <c r="K302" s="193" t="s">
        <v>160</v>
      </c>
      <c r="L302" s="60"/>
      <c r="M302" s="198" t="s">
        <v>21</v>
      </c>
      <c r="N302" s="199" t="s">
        <v>46</v>
      </c>
      <c r="O302" s="41"/>
      <c r="P302" s="200">
        <f>O302*H302</f>
        <v>0</v>
      </c>
      <c r="Q302" s="200">
        <v>0.00059</v>
      </c>
      <c r="R302" s="200">
        <f>Q302*H302</f>
        <v>0.00236</v>
      </c>
      <c r="S302" s="200">
        <v>0</v>
      </c>
      <c r="T302" s="201">
        <f>S302*H302</f>
        <v>0</v>
      </c>
      <c r="AR302" s="23" t="s">
        <v>242</v>
      </c>
      <c r="AT302" s="23" t="s">
        <v>156</v>
      </c>
      <c r="AU302" s="23" t="s">
        <v>85</v>
      </c>
      <c r="AY302" s="23" t="s">
        <v>154</v>
      </c>
      <c r="BE302" s="202">
        <f>IF(N302="základní",J302,0)</f>
        <v>0</v>
      </c>
      <c r="BF302" s="202">
        <f>IF(N302="snížená",J302,0)</f>
        <v>0</v>
      </c>
      <c r="BG302" s="202">
        <f>IF(N302="zákl. přenesená",J302,0)</f>
        <v>0</v>
      </c>
      <c r="BH302" s="202">
        <f>IF(N302="sníž. přenesená",J302,0)</f>
        <v>0</v>
      </c>
      <c r="BI302" s="202">
        <f>IF(N302="nulová",J302,0)</f>
        <v>0</v>
      </c>
      <c r="BJ302" s="23" t="s">
        <v>83</v>
      </c>
      <c r="BK302" s="202">
        <f>ROUND(I302*H302,2)</f>
        <v>0</v>
      </c>
      <c r="BL302" s="23" t="s">
        <v>242</v>
      </c>
      <c r="BM302" s="23" t="s">
        <v>1190</v>
      </c>
    </row>
    <row r="303" spans="2:47" s="1" customFormat="1" ht="67.5">
      <c r="B303" s="40"/>
      <c r="C303" s="62"/>
      <c r="D303" s="203" t="s">
        <v>163</v>
      </c>
      <c r="E303" s="62"/>
      <c r="F303" s="204" t="s">
        <v>573</v>
      </c>
      <c r="G303" s="62"/>
      <c r="H303" s="62"/>
      <c r="I303" s="162"/>
      <c r="J303" s="62"/>
      <c r="K303" s="62"/>
      <c r="L303" s="60"/>
      <c r="M303" s="205"/>
      <c r="N303" s="41"/>
      <c r="O303" s="41"/>
      <c r="P303" s="41"/>
      <c r="Q303" s="41"/>
      <c r="R303" s="41"/>
      <c r="S303" s="41"/>
      <c r="T303" s="77"/>
      <c r="AT303" s="23" t="s">
        <v>163</v>
      </c>
      <c r="AU303" s="23" t="s">
        <v>85</v>
      </c>
    </row>
    <row r="304" spans="2:65" s="1" customFormat="1" ht="16.5" customHeight="1">
      <c r="B304" s="40"/>
      <c r="C304" s="191" t="s">
        <v>578</v>
      </c>
      <c r="D304" s="191" t="s">
        <v>156</v>
      </c>
      <c r="E304" s="192" t="s">
        <v>591</v>
      </c>
      <c r="F304" s="193" t="s">
        <v>592</v>
      </c>
      <c r="G304" s="194" t="s">
        <v>245</v>
      </c>
      <c r="H304" s="195">
        <v>12</v>
      </c>
      <c r="I304" s="196"/>
      <c r="J304" s="197">
        <f>ROUND(I304*H304,2)</f>
        <v>0</v>
      </c>
      <c r="K304" s="193" t="s">
        <v>160</v>
      </c>
      <c r="L304" s="60"/>
      <c r="M304" s="198" t="s">
        <v>21</v>
      </c>
      <c r="N304" s="199" t="s">
        <v>46</v>
      </c>
      <c r="O304" s="41"/>
      <c r="P304" s="200">
        <f>O304*H304</f>
        <v>0</v>
      </c>
      <c r="Q304" s="200">
        <v>0.00121</v>
      </c>
      <c r="R304" s="200">
        <f>Q304*H304</f>
        <v>0.014519999999999998</v>
      </c>
      <c r="S304" s="200">
        <v>0</v>
      </c>
      <c r="T304" s="201">
        <f>S304*H304</f>
        <v>0</v>
      </c>
      <c r="AR304" s="23" t="s">
        <v>242</v>
      </c>
      <c r="AT304" s="23" t="s">
        <v>156</v>
      </c>
      <c r="AU304" s="23" t="s">
        <v>85</v>
      </c>
      <c r="AY304" s="23" t="s">
        <v>154</v>
      </c>
      <c r="BE304" s="202">
        <f>IF(N304="základní",J304,0)</f>
        <v>0</v>
      </c>
      <c r="BF304" s="202">
        <f>IF(N304="snížená",J304,0)</f>
        <v>0</v>
      </c>
      <c r="BG304" s="202">
        <f>IF(N304="zákl. přenesená",J304,0)</f>
        <v>0</v>
      </c>
      <c r="BH304" s="202">
        <f>IF(N304="sníž. přenesená",J304,0)</f>
        <v>0</v>
      </c>
      <c r="BI304" s="202">
        <f>IF(N304="nulová",J304,0)</f>
        <v>0</v>
      </c>
      <c r="BJ304" s="23" t="s">
        <v>83</v>
      </c>
      <c r="BK304" s="202">
        <f>ROUND(I304*H304,2)</f>
        <v>0</v>
      </c>
      <c r="BL304" s="23" t="s">
        <v>242</v>
      </c>
      <c r="BM304" s="23" t="s">
        <v>1191</v>
      </c>
    </row>
    <row r="305" spans="2:47" s="1" customFormat="1" ht="67.5">
      <c r="B305" s="40"/>
      <c r="C305" s="62"/>
      <c r="D305" s="203" t="s">
        <v>163</v>
      </c>
      <c r="E305" s="62"/>
      <c r="F305" s="204" t="s">
        <v>573</v>
      </c>
      <c r="G305" s="62"/>
      <c r="H305" s="62"/>
      <c r="I305" s="162"/>
      <c r="J305" s="62"/>
      <c r="K305" s="62"/>
      <c r="L305" s="60"/>
      <c r="M305" s="205"/>
      <c r="N305" s="41"/>
      <c r="O305" s="41"/>
      <c r="P305" s="41"/>
      <c r="Q305" s="41"/>
      <c r="R305" s="41"/>
      <c r="S305" s="41"/>
      <c r="T305" s="77"/>
      <c r="AT305" s="23" t="s">
        <v>163</v>
      </c>
      <c r="AU305" s="23" t="s">
        <v>85</v>
      </c>
    </row>
    <row r="306" spans="2:65" s="1" customFormat="1" ht="16.5" customHeight="1">
      <c r="B306" s="40"/>
      <c r="C306" s="191" t="s">
        <v>582</v>
      </c>
      <c r="D306" s="191" t="s">
        <v>156</v>
      </c>
      <c r="E306" s="192" t="s">
        <v>595</v>
      </c>
      <c r="F306" s="193" t="s">
        <v>596</v>
      </c>
      <c r="G306" s="194" t="s">
        <v>245</v>
      </c>
      <c r="H306" s="195">
        <v>12</v>
      </c>
      <c r="I306" s="196"/>
      <c r="J306" s="197">
        <f>ROUND(I306*H306,2)</f>
        <v>0</v>
      </c>
      <c r="K306" s="193" t="s">
        <v>160</v>
      </c>
      <c r="L306" s="60"/>
      <c r="M306" s="198" t="s">
        <v>21</v>
      </c>
      <c r="N306" s="199" t="s">
        <v>46</v>
      </c>
      <c r="O306" s="41"/>
      <c r="P306" s="200">
        <f>O306*H306</f>
        <v>0</v>
      </c>
      <c r="Q306" s="200">
        <v>0.00029</v>
      </c>
      <c r="R306" s="200">
        <f>Q306*H306</f>
        <v>0.00348</v>
      </c>
      <c r="S306" s="200">
        <v>0</v>
      </c>
      <c r="T306" s="201">
        <f>S306*H306</f>
        <v>0</v>
      </c>
      <c r="AR306" s="23" t="s">
        <v>242</v>
      </c>
      <c r="AT306" s="23" t="s">
        <v>156</v>
      </c>
      <c r="AU306" s="23" t="s">
        <v>85</v>
      </c>
      <c r="AY306" s="23" t="s">
        <v>154</v>
      </c>
      <c r="BE306" s="202">
        <f>IF(N306="základní",J306,0)</f>
        <v>0</v>
      </c>
      <c r="BF306" s="202">
        <f>IF(N306="snížená",J306,0)</f>
        <v>0</v>
      </c>
      <c r="BG306" s="202">
        <f>IF(N306="zákl. přenesená",J306,0)</f>
        <v>0</v>
      </c>
      <c r="BH306" s="202">
        <f>IF(N306="sníž. přenesená",J306,0)</f>
        <v>0</v>
      </c>
      <c r="BI306" s="202">
        <f>IF(N306="nulová",J306,0)</f>
        <v>0</v>
      </c>
      <c r="BJ306" s="23" t="s">
        <v>83</v>
      </c>
      <c r="BK306" s="202">
        <f>ROUND(I306*H306,2)</f>
        <v>0</v>
      </c>
      <c r="BL306" s="23" t="s">
        <v>242</v>
      </c>
      <c r="BM306" s="23" t="s">
        <v>1192</v>
      </c>
    </row>
    <row r="307" spans="2:47" s="1" customFormat="1" ht="67.5">
      <c r="B307" s="40"/>
      <c r="C307" s="62"/>
      <c r="D307" s="203" t="s">
        <v>163</v>
      </c>
      <c r="E307" s="62"/>
      <c r="F307" s="204" t="s">
        <v>573</v>
      </c>
      <c r="G307" s="62"/>
      <c r="H307" s="62"/>
      <c r="I307" s="162"/>
      <c r="J307" s="62"/>
      <c r="K307" s="62"/>
      <c r="L307" s="60"/>
      <c r="M307" s="205"/>
      <c r="N307" s="41"/>
      <c r="O307" s="41"/>
      <c r="P307" s="41"/>
      <c r="Q307" s="41"/>
      <c r="R307" s="41"/>
      <c r="S307" s="41"/>
      <c r="T307" s="77"/>
      <c r="AT307" s="23" t="s">
        <v>163</v>
      </c>
      <c r="AU307" s="23" t="s">
        <v>85</v>
      </c>
    </row>
    <row r="308" spans="2:65" s="1" customFormat="1" ht="16.5" customHeight="1">
      <c r="B308" s="40"/>
      <c r="C308" s="191" t="s">
        <v>586</v>
      </c>
      <c r="D308" s="191" t="s">
        <v>156</v>
      </c>
      <c r="E308" s="192" t="s">
        <v>599</v>
      </c>
      <c r="F308" s="193" t="s">
        <v>600</v>
      </c>
      <c r="G308" s="194" t="s">
        <v>245</v>
      </c>
      <c r="H308" s="195">
        <v>16</v>
      </c>
      <c r="I308" s="196"/>
      <c r="J308" s="197">
        <f>ROUND(I308*H308,2)</f>
        <v>0</v>
      </c>
      <c r="K308" s="193" t="s">
        <v>160</v>
      </c>
      <c r="L308" s="60"/>
      <c r="M308" s="198" t="s">
        <v>21</v>
      </c>
      <c r="N308" s="199" t="s">
        <v>46</v>
      </c>
      <c r="O308" s="41"/>
      <c r="P308" s="200">
        <f>O308*H308</f>
        <v>0</v>
      </c>
      <c r="Q308" s="200">
        <v>0.00035</v>
      </c>
      <c r="R308" s="200">
        <f>Q308*H308</f>
        <v>0.0056</v>
      </c>
      <c r="S308" s="200">
        <v>0</v>
      </c>
      <c r="T308" s="201">
        <f>S308*H308</f>
        <v>0</v>
      </c>
      <c r="AR308" s="23" t="s">
        <v>242</v>
      </c>
      <c r="AT308" s="23" t="s">
        <v>156</v>
      </c>
      <c r="AU308" s="23" t="s">
        <v>85</v>
      </c>
      <c r="AY308" s="23" t="s">
        <v>154</v>
      </c>
      <c r="BE308" s="202">
        <f>IF(N308="základní",J308,0)</f>
        <v>0</v>
      </c>
      <c r="BF308" s="202">
        <f>IF(N308="snížená",J308,0)</f>
        <v>0</v>
      </c>
      <c r="BG308" s="202">
        <f>IF(N308="zákl. přenesená",J308,0)</f>
        <v>0</v>
      </c>
      <c r="BH308" s="202">
        <f>IF(N308="sníž. přenesená",J308,0)</f>
        <v>0</v>
      </c>
      <c r="BI308" s="202">
        <f>IF(N308="nulová",J308,0)</f>
        <v>0</v>
      </c>
      <c r="BJ308" s="23" t="s">
        <v>83</v>
      </c>
      <c r="BK308" s="202">
        <f>ROUND(I308*H308,2)</f>
        <v>0</v>
      </c>
      <c r="BL308" s="23" t="s">
        <v>242</v>
      </c>
      <c r="BM308" s="23" t="s">
        <v>1193</v>
      </c>
    </row>
    <row r="309" spans="2:47" s="1" customFormat="1" ht="67.5">
      <c r="B309" s="40"/>
      <c r="C309" s="62"/>
      <c r="D309" s="203" t="s">
        <v>163</v>
      </c>
      <c r="E309" s="62"/>
      <c r="F309" s="204" t="s">
        <v>573</v>
      </c>
      <c r="G309" s="62"/>
      <c r="H309" s="62"/>
      <c r="I309" s="162"/>
      <c r="J309" s="62"/>
      <c r="K309" s="62"/>
      <c r="L309" s="60"/>
      <c r="M309" s="205"/>
      <c r="N309" s="41"/>
      <c r="O309" s="41"/>
      <c r="P309" s="41"/>
      <c r="Q309" s="41"/>
      <c r="R309" s="41"/>
      <c r="S309" s="41"/>
      <c r="T309" s="77"/>
      <c r="AT309" s="23" t="s">
        <v>163</v>
      </c>
      <c r="AU309" s="23" t="s">
        <v>85</v>
      </c>
    </row>
    <row r="310" spans="2:65" s="1" customFormat="1" ht="16.5" customHeight="1">
      <c r="B310" s="40"/>
      <c r="C310" s="191" t="s">
        <v>590</v>
      </c>
      <c r="D310" s="191" t="s">
        <v>156</v>
      </c>
      <c r="E310" s="192" t="s">
        <v>603</v>
      </c>
      <c r="F310" s="193" t="s">
        <v>604</v>
      </c>
      <c r="G310" s="194" t="s">
        <v>245</v>
      </c>
      <c r="H310" s="195">
        <v>4</v>
      </c>
      <c r="I310" s="196"/>
      <c r="J310" s="197">
        <f>ROUND(I310*H310,2)</f>
        <v>0</v>
      </c>
      <c r="K310" s="193" t="s">
        <v>160</v>
      </c>
      <c r="L310" s="60"/>
      <c r="M310" s="198" t="s">
        <v>21</v>
      </c>
      <c r="N310" s="199" t="s">
        <v>46</v>
      </c>
      <c r="O310" s="41"/>
      <c r="P310" s="200">
        <f>O310*H310</f>
        <v>0</v>
      </c>
      <c r="Q310" s="200">
        <v>0.00057</v>
      </c>
      <c r="R310" s="200">
        <f>Q310*H310</f>
        <v>0.00228</v>
      </c>
      <c r="S310" s="200">
        <v>0</v>
      </c>
      <c r="T310" s="201">
        <f>S310*H310</f>
        <v>0</v>
      </c>
      <c r="AR310" s="23" t="s">
        <v>242</v>
      </c>
      <c r="AT310" s="23" t="s">
        <v>156</v>
      </c>
      <c r="AU310" s="23" t="s">
        <v>85</v>
      </c>
      <c r="AY310" s="23" t="s">
        <v>154</v>
      </c>
      <c r="BE310" s="202">
        <f>IF(N310="základní",J310,0)</f>
        <v>0</v>
      </c>
      <c r="BF310" s="202">
        <f>IF(N310="snížená",J310,0)</f>
        <v>0</v>
      </c>
      <c r="BG310" s="202">
        <f>IF(N310="zákl. přenesená",J310,0)</f>
        <v>0</v>
      </c>
      <c r="BH310" s="202">
        <f>IF(N310="sníž. přenesená",J310,0)</f>
        <v>0</v>
      </c>
      <c r="BI310" s="202">
        <f>IF(N310="nulová",J310,0)</f>
        <v>0</v>
      </c>
      <c r="BJ310" s="23" t="s">
        <v>83</v>
      </c>
      <c r="BK310" s="202">
        <f>ROUND(I310*H310,2)</f>
        <v>0</v>
      </c>
      <c r="BL310" s="23" t="s">
        <v>242</v>
      </c>
      <c r="BM310" s="23" t="s">
        <v>1194</v>
      </c>
    </row>
    <row r="311" spans="2:47" s="1" customFormat="1" ht="67.5">
      <c r="B311" s="40"/>
      <c r="C311" s="62"/>
      <c r="D311" s="203" t="s">
        <v>163</v>
      </c>
      <c r="E311" s="62"/>
      <c r="F311" s="204" t="s">
        <v>573</v>
      </c>
      <c r="G311" s="62"/>
      <c r="H311" s="62"/>
      <c r="I311" s="162"/>
      <c r="J311" s="62"/>
      <c r="K311" s="62"/>
      <c r="L311" s="60"/>
      <c r="M311" s="205"/>
      <c r="N311" s="41"/>
      <c r="O311" s="41"/>
      <c r="P311" s="41"/>
      <c r="Q311" s="41"/>
      <c r="R311" s="41"/>
      <c r="S311" s="41"/>
      <c r="T311" s="77"/>
      <c r="AT311" s="23" t="s">
        <v>163</v>
      </c>
      <c r="AU311" s="23" t="s">
        <v>85</v>
      </c>
    </row>
    <row r="312" spans="2:65" s="1" customFormat="1" ht="16.5" customHeight="1">
      <c r="B312" s="40"/>
      <c r="C312" s="191" t="s">
        <v>594</v>
      </c>
      <c r="D312" s="191" t="s">
        <v>156</v>
      </c>
      <c r="E312" s="192" t="s">
        <v>607</v>
      </c>
      <c r="F312" s="193" t="s">
        <v>608</v>
      </c>
      <c r="G312" s="194" t="s">
        <v>245</v>
      </c>
      <c r="H312" s="195">
        <v>18</v>
      </c>
      <c r="I312" s="196"/>
      <c r="J312" s="197">
        <f>ROUND(I312*H312,2)</f>
        <v>0</v>
      </c>
      <c r="K312" s="193" t="s">
        <v>160</v>
      </c>
      <c r="L312" s="60"/>
      <c r="M312" s="198" t="s">
        <v>21</v>
      </c>
      <c r="N312" s="199" t="s">
        <v>46</v>
      </c>
      <c r="O312" s="41"/>
      <c r="P312" s="200">
        <f>O312*H312</f>
        <v>0</v>
      </c>
      <c r="Q312" s="200">
        <v>0.00114</v>
      </c>
      <c r="R312" s="200">
        <f>Q312*H312</f>
        <v>0.02052</v>
      </c>
      <c r="S312" s="200">
        <v>0</v>
      </c>
      <c r="T312" s="201">
        <f>S312*H312</f>
        <v>0</v>
      </c>
      <c r="AR312" s="23" t="s">
        <v>242</v>
      </c>
      <c r="AT312" s="23" t="s">
        <v>156</v>
      </c>
      <c r="AU312" s="23" t="s">
        <v>85</v>
      </c>
      <c r="AY312" s="23" t="s">
        <v>154</v>
      </c>
      <c r="BE312" s="202">
        <f>IF(N312="základní",J312,0)</f>
        <v>0</v>
      </c>
      <c r="BF312" s="202">
        <f>IF(N312="snížená",J312,0)</f>
        <v>0</v>
      </c>
      <c r="BG312" s="202">
        <f>IF(N312="zákl. přenesená",J312,0)</f>
        <v>0</v>
      </c>
      <c r="BH312" s="202">
        <f>IF(N312="sníž. přenesená",J312,0)</f>
        <v>0</v>
      </c>
      <c r="BI312" s="202">
        <f>IF(N312="nulová",J312,0)</f>
        <v>0</v>
      </c>
      <c r="BJ312" s="23" t="s">
        <v>83</v>
      </c>
      <c r="BK312" s="202">
        <f>ROUND(I312*H312,2)</f>
        <v>0</v>
      </c>
      <c r="BL312" s="23" t="s">
        <v>242</v>
      </c>
      <c r="BM312" s="23" t="s">
        <v>1195</v>
      </c>
    </row>
    <row r="313" spans="2:47" s="1" customFormat="1" ht="67.5">
      <c r="B313" s="40"/>
      <c r="C313" s="62"/>
      <c r="D313" s="203" t="s">
        <v>163</v>
      </c>
      <c r="E313" s="62"/>
      <c r="F313" s="204" t="s">
        <v>573</v>
      </c>
      <c r="G313" s="62"/>
      <c r="H313" s="62"/>
      <c r="I313" s="162"/>
      <c r="J313" s="62"/>
      <c r="K313" s="62"/>
      <c r="L313" s="60"/>
      <c r="M313" s="205"/>
      <c r="N313" s="41"/>
      <c r="O313" s="41"/>
      <c r="P313" s="41"/>
      <c r="Q313" s="41"/>
      <c r="R313" s="41"/>
      <c r="S313" s="41"/>
      <c r="T313" s="77"/>
      <c r="AT313" s="23" t="s">
        <v>163</v>
      </c>
      <c r="AU313" s="23" t="s">
        <v>85</v>
      </c>
    </row>
    <row r="314" spans="2:65" s="1" customFormat="1" ht="16.5" customHeight="1">
      <c r="B314" s="40"/>
      <c r="C314" s="191" t="s">
        <v>598</v>
      </c>
      <c r="D314" s="191" t="s">
        <v>156</v>
      </c>
      <c r="E314" s="192" t="s">
        <v>611</v>
      </c>
      <c r="F314" s="193" t="s">
        <v>612</v>
      </c>
      <c r="G314" s="194" t="s">
        <v>245</v>
      </c>
      <c r="H314" s="195">
        <v>4</v>
      </c>
      <c r="I314" s="196"/>
      <c r="J314" s="197">
        <f>ROUND(I314*H314,2)</f>
        <v>0</v>
      </c>
      <c r="K314" s="193" t="s">
        <v>160</v>
      </c>
      <c r="L314" s="60"/>
      <c r="M314" s="198" t="s">
        <v>21</v>
      </c>
      <c r="N314" s="199" t="s">
        <v>46</v>
      </c>
      <c r="O314" s="41"/>
      <c r="P314" s="200">
        <f>O314*H314</f>
        <v>0</v>
      </c>
      <c r="Q314" s="200">
        <v>0.00109</v>
      </c>
      <c r="R314" s="200">
        <f>Q314*H314</f>
        <v>0.00436</v>
      </c>
      <c r="S314" s="200">
        <v>0</v>
      </c>
      <c r="T314" s="201">
        <f>S314*H314</f>
        <v>0</v>
      </c>
      <c r="AR314" s="23" t="s">
        <v>242</v>
      </c>
      <c r="AT314" s="23" t="s">
        <v>156</v>
      </c>
      <c r="AU314" s="23" t="s">
        <v>85</v>
      </c>
      <c r="AY314" s="23" t="s">
        <v>154</v>
      </c>
      <c r="BE314" s="202">
        <f>IF(N314="základní",J314,0)</f>
        <v>0</v>
      </c>
      <c r="BF314" s="202">
        <f>IF(N314="snížená",J314,0)</f>
        <v>0</v>
      </c>
      <c r="BG314" s="202">
        <f>IF(N314="zákl. přenesená",J314,0)</f>
        <v>0</v>
      </c>
      <c r="BH314" s="202">
        <f>IF(N314="sníž. přenesená",J314,0)</f>
        <v>0</v>
      </c>
      <c r="BI314" s="202">
        <f>IF(N314="nulová",J314,0)</f>
        <v>0</v>
      </c>
      <c r="BJ314" s="23" t="s">
        <v>83</v>
      </c>
      <c r="BK314" s="202">
        <f>ROUND(I314*H314,2)</f>
        <v>0</v>
      </c>
      <c r="BL314" s="23" t="s">
        <v>242</v>
      </c>
      <c r="BM314" s="23" t="s">
        <v>1196</v>
      </c>
    </row>
    <row r="315" spans="2:47" s="1" customFormat="1" ht="67.5">
      <c r="B315" s="40"/>
      <c r="C315" s="62"/>
      <c r="D315" s="203" t="s">
        <v>163</v>
      </c>
      <c r="E315" s="62"/>
      <c r="F315" s="204" t="s">
        <v>573</v>
      </c>
      <c r="G315" s="62"/>
      <c r="H315" s="62"/>
      <c r="I315" s="162"/>
      <c r="J315" s="62"/>
      <c r="K315" s="62"/>
      <c r="L315" s="60"/>
      <c r="M315" s="205"/>
      <c r="N315" s="41"/>
      <c r="O315" s="41"/>
      <c r="P315" s="41"/>
      <c r="Q315" s="41"/>
      <c r="R315" s="41"/>
      <c r="S315" s="41"/>
      <c r="T315" s="77"/>
      <c r="AT315" s="23" t="s">
        <v>163</v>
      </c>
      <c r="AU315" s="23" t="s">
        <v>85</v>
      </c>
    </row>
    <row r="316" spans="2:65" s="1" customFormat="1" ht="25.5" customHeight="1">
      <c r="B316" s="40"/>
      <c r="C316" s="191" t="s">
        <v>602</v>
      </c>
      <c r="D316" s="191" t="s">
        <v>156</v>
      </c>
      <c r="E316" s="192" t="s">
        <v>615</v>
      </c>
      <c r="F316" s="193" t="s">
        <v>616</v>
      </c>
      <c r="G316" s="194" t="s">
        <v>366</v>
      </c>
      <c r="H316" s="195">
        <v>11</v>
      </c>
      <c r="I316" s="196"/>
      <c r="J316" s="197">
        <f>ROUND(I316*H316,2)</f>
        <v>0</v>
      </c>
      <c r="K316" s="193" t="s">
        <v>160</v>
      </c>
      <c r="L316" s="60"/>
      <c r="M316" s="198" t="s">
        <v>21</v>
      </c>
      <c r="N316" s="199" t="s">
        <v>46</v>
      </c>
      <c r="O316" s="41"/>
      <c r="P316" s="200">
        <f>O316*H316</f>
        <v>0</v>
      </c>
      <c r="Q316" s="200">
        <v>0</v>
      </c>
      <c r="R316" s="200">
        <f>Q316*H316</f>
        <v>0</v>
      </c>
      <c r="S316" s="200">
        <v>0</v>
      </c>
      <c r="T316" s="201">
        <f>S316*H316</f>
        <v>0</v>
      </c>
      <c r="AR316" s="23" t="s">
        <v>242</v>
      </c>
      <c r="AT316" s="23" t="s">
        <v>156</v>
      </c>
      <c r="AU316" s="23" t="s">
        <v>85</v>
      </c>
      <c r="AY316" s="23" t="s">
        <v>154</v>
      </c>
      <c r="BE316" s="202">
        <f>IF(N316="základní",J316,0)</f>
        <v>0</v>
      </c>
      <c r="BF316" s="202">
        <f>IF(N316="snížená",J316,0)</f>
        <v>0</v>
      </c>
      <c r="BG316" s="202">
        <f>IF(N316="zákl. přenesená",J316,0)</f>
        <v>0</v>
      </c>
      <c r="BH316" s="202">
        <f>IF(N316="sníž. přenesená",J316,0)</f>
        <v>0</v>
      </c>
      <c r="BI316" s="202">
        <f>IF(N316="nulová",J316,0)</f>
        <v>0</v>
      </c>
      <c r="BJ316" s="23" t="s">
        <v>83</v>
      </c>
      <c r="BK316" s="202">
        <f>ROUND(I316*H316,2)</f>
        <v>0</v>
      </c>
      <c r="BL316" s="23" t="s">
        <v>242</v>
      </c>
      <c r="BM316" s="23" t="s">
        <v>1197</v>
      </c>
    </row>
    <row r="317" spans="2:47" s="1" customFormat="1" ht="54">
      <c r="B317" s="40"/>
      <c r="C317" s="62"/>
      <c r="D317" s="203" t="s">
        <v>163</v>
      </c>
      <c r="E317" s="62"/>
      <c r="F317" s="204" t="s">
        <v>618</v>
      </c>
      <c r="G317" s="62"/>
      <c r="H317" s="62"/>
      <c r="I317" s="162"/>
      <c r="J317" s="62"/>
      <c r="K317" s="62"/>
      <c r="L317" s="60"/>
      <c r="M317" s="205"/>
      <c r="N317" s="41"/>
      <c r="O317" s="41"/>
      <c r="P317" s="41"/>
      <c r="Q317" s="41"/>
      <c r="R317" s="41"/>
      <c r="S317" s="41"/>
      <c r="T317" s="77"/>
      <c r="AT317" s="23" t="s">
        <v>163</v>
      </c>
      <c r="AU317" s="23" t="s">
        <v>85</v>
      </c>
    </row>
    <row r="318" spans="2:65" s="1" customFormat="1" ht="25.5" customHeight="1">
      <c r="B318" s="40"/>
      <c r="C318" s="191" t="s">
        <v>606</v>
      </c>
      <c r="D318" s="191" t="s">
        <v>156</v>
      </c>
      <c r="E318" s="192" t="s">
        <v>620</v>
      </c>
      <c r="F318" s="193" t="s">
        <v>621</v>
      </c>
      <c r="G318" s="194" t="s">
        <v>366</v>
      </c>
      <c r="H318" s="195">
        <v>4</v>
      </c>
      <c r="I318" s="196"/>
      <c r="J318" s="197">
        <f>ROUND(I318*H318,2)</f>
        <v>0</v>
      </c>
      <c r="K318" s="193" t="s">
        <v>160</v>
      </c>
      <c r="L318" s="60"/>
      <c r="M318" s="198" t="s">
        <v>21</v>
      </c>
      <c r="N318" s="199" t="s">
        <v>46</v>
      </c>
      <c r="O318" s="41"/>
      <c r="P318" s="200">
        <f>O318*H318</f>
        <v>0</v>
      </c>
      <c r="Q318" s="200">
        <v>0</v>
      </c>
      <c r="R318" s="200">
        <f>Q318*H318</f>
        <v>0</v>
      </c>
      <c r="S318" s="200">
        <v>0</v>
      </c>
      <c r="T318" s="201">
        <f>S318*H318</f>
        <v>0</v>
      </c>
      <c r="AR318" s="23" t="s">
        <v>242</v>
      </c>
      <c r="AT318" s="23" t="s">
        <v>156</v>
      </c>
      <c r="AU318" s="23" t="s">
        <v>85</v>
      </c>
      <c r="AY318" s="23" t="s">
        <v>154</v>
      </c>
      <c r="BE318" s="202">
        <f>IF(N318="základní",J318,0)</f>
        <v>0</v>
      </c>
      <c r="BF318" s="202">
        <f>IF(N318="snížená",J318,0)</f>
        <v>0</v>
      </c>
      <c r="BG318" s="202">
        <f>IF(N318="zákl. přenesená",J318,0)</f>
        <v>0</v>
      </c>
      <c r="BH318" s="202">
        <f>IF(N318="sníž. přenesená",J318,0)</f>
        <v>0</v>
      </c>
      <c r="BI318" s="202">
        <f>IF(N318="nulová",J318,0)</f>
        <v>0</v>
      </c>
      <c r="BJ318" s="23" t="s">
        <v>83</v>
      </c>
      <c r="BK318" s="202">
        <f>ROUND(I318*H318,2)</f>
        <v>0</v>
      </c>
      <c r="BL318" s="23" t="s">
        <v>242</v>
      </c>
      <c r="BM318" s="23" t="s">
        <v>1198</v>
      </c>
    </row>
    <row r="319" spans="2:47" s="1" customFormat="1" ht="54">
      <c r="B319" s="40"/>
      <c r="C319" s="62"/>
      <c r="D319" s="203" t="s">
        <v>163</v>
      </c>
      <c r="E319" s="62"/>
      <c r="F319" s="204" t="s">
        <v>618</v>
      </c>
      <c r="G319" s="62"/>
      <c r="H319" s="62"/>
      <c r="I319" s="162"/>
      <c r="J319" s="62"/>
      <c r="K319" s="62"/>
      <c r="L319" s="60"/>
      <c r="M319" s="205"/>
      <c r="N319" s="41"/>
      <c r="O319" s="41"/>
      <c r="P319" s="41"/>
      <c r="Q319" s="41"/>
      <c r="R319" s="41"/>
      <c r="S319" s="41"/>
      <c r="T319" s="77"/>
      <c r="AT319" s="23" t="s">
        <v>163</v>
      </c>
      <c r="AU319" s="23" t="s">
        <v>85</v>
      </c>
    </row>
    <row r="320" spans="2:65" s="1" customFormat="1" ht="25.5" customHeight="1">
      <c r="B320" s="40"/>
      <c r="C320" s="191" t="s">
        <v>610</v>
      </c>
      <c r="D320" s="191" t="s">
        <v>156</v>
      </c>
      <c r="E320" s="192" t="s">
        <v>624</v>
      </c>
      <c r="F320" s="193" t="s">
        <v>625</v>
      </c>
      <c r="G320" s="194" t="s">
        <v>366</v>
      </c>
      <c r="H320" s="195">
        <v>9</v>
      </c>
      <c r="I320" s="196"/>
      <c r="J320" s="197">
        <f>ROUND(I320*H320,2)</f>
        <v>0</v>
      </c>
      <c r="K320" s="193" t="s">
        <v>160</v>
      </c>
      <c r="L320" s="60"/>
      <c r="M320" s="198" t="s">
        <v>21</v>
      </c>
      <c r="N320" s="199" t="s">
        <v>46</v>
      </c>
      <c r="O320" s="41"/>
      <c r="P320" s="200">
        <f>O320*H320</f>
        <v>0</v>
      </c>
      <c r="Q320" s="200">
        <v>0</v>
      </c>
      <c r="R320" s="200">
        <f>Q320*H320</f>
        <v>0</v>
      </c>
      <c r="S320" s="200">
        <v>0</v>
      </c>
      <c r="T320" s="201">
        <f>S320*H320</f>
        <v>0</v>
      </c>
      <c r="AR320" s="23" t="s">
        <v>242</v>
      </c>
      <c r="AT320" s="23" t="s">
        <v>156</v>
      </c>
      <c r="AU320" s="23" t="s">
        <v>85</v>
      </c>
      <c r="AY320" s="23" t="s">
        <v>154</v>
      </c>
      <c r="BE320" s="202">
        <f>IF(N320="základní",J320,0)</f>
        <v>0</v>
      </c>
      <c r="BF320" s="202">
        <f>IF(N320="snížená",J320,0)</f>
        <v>0</v>
      </c>
      <c r="BG320" s="202">
        <f>IF(N320="zákl. přenesená",J320,0)</f>
        <v>0</v>
      </c>
      <c r="BH320" s="202">
        <f>IF(N320="sníž. přenesená",J320,0)</f>
        <v>0</v>
      </c>
      <c r="BI320" s="202">
        <f>IF(N320="nulová",J320,0)</f>
        <v>0</v>
      </c>
      <c r="BJ320" s="23" t="s">
        <v>83</v>
      </c>
      <c r="BK320" s="202">
        <f>ROUND(I320*H320,2)</f>
        <v>0</v>
      </c>
      <c r="BL320" s="23" t="s">
        <v>242</v>
      </c>
      <c r="BM320" s="23" t="s">
        <v>1199</v>
      </c>
    </row>
    <row r="321" spans="2:47" s="1" customFormat="1" ht="54">
      <c r="B321" s="40"/>
      <c r="C321" s="62"/>
      <c r="D321" s="203" t="s">
        <v>163</v>
      </c>
      <c r="E321" s="62"/>
      <c r="F321" s="204" t="s">
        <v>618</v>
      </c>
      <c r="G321" s="62"/>
      <c r="H321" s="62"/>
      <c r="I321" s="162"/>
      <c r="J321" s="62"/>
      <c r="K321" s="62"/>
      <c r="L321" s="60"/>
      <c r="M321" s="205"/>
      <c r="N321" s="41"/>
      <c r="O321" s="41"/>
      <c r="P321" s="41"/>
      <c r="Q321" s="41"/>
      <c r="R321" s="41"/>
      <c r="S321" s="41"/>
      <c r="T321" s="77"/>
      <c r="AT321" s="23" t="s">
        <v>163</v>
      </c>
      <c r="AU321" s="23" t="s">
        <v>85</v>
      </c>
    </row>
    <row r="322" spans="2:65" s="1" customFormat="1" ht="16.5" customHeight="1">
      <c r="B322" s="40"/>
      <c r="C322" s="191" t="s">
        <v>614</v>
      </c>
      <c r="D322" s="191" t="s">
        <v>156</v>
      </c>
      <c r="E322" s="192" t="s">
        <v>628</v>
      </c>
      <c r="F322" s="193" t="s">
        <v>629</v>
      </c>
      <c r="G322" s="194" t="s">
        <v>366</v>
      </c>
      <c r="H322" s="195">
        <v>1</v>
      </c>
      <c r="I322" s="196"/>
      <c r="J322" s="197">
        <f>ROUND(I322*H322,2)</f>
        <v>0</v>
      </c>
      <c r="K322" s="193" t="s">
        <v>160</v>
      </c>
      <c r="L322" s="60"/>
      <c r="M322" s="198" t="s">
        <v>21</v>
      </c>
      <c r="N322" s="199" t="s">
        <v>46</v>
      </c>
      <c r="O322" s="41"/>
      <c r="P322" s="200">
        <f>O322*H322</f>
        <v>0</v>
      </c>
      <c r="Q322" s="200">
        <v>0.00029</v>
      </c>
      <c r="R322" s="200">
        <f>Q322*H322</f>
        <v>0.00029</v>
      </c>
      <c r="S322" s="200">
        <v>0</v>
      </c>
      <c r="T322" s="201">
        <f>S322*H322</f>
        <v>0</v>
      </c>
      <c r="AR322" s="23" t="s">
        <v>242</v>
      </c>
      <c r="AT322" s="23" t="s">
        <v>156</v>
      </c>
      <c r="AU322" s="23" t="s">
        <v>85</v>
      </c>
      <c r="AY322" s="23" t="s">
        <v>154</v>
      </c>
      <c r="BE322" s="202">
        <f>IF(N322="základní",J322,0)</f>
        <v>0</v>
      </c>
      <c r="BF322" s="202">
        <f>IF(N322="snížená",J322,0)</f>
        <v>0</v>
      </c>
      <c r="BG322" s="202">
        <f>IF(N322="zákl. přenesená",J322,0)</f>
        <v>0</v>
      </c>
      <c r="BH322" s="202">
        <f>IF(N322="sníž. přenesená",J322,0)</f>
        <v>0</v>
      </c>
      <c r="BI322" s="202">
        <f>IF(N322="nulová",J322,0)</f>
        <v>0</v>
      </c>
      <c r="BJ322" s="23" t="s">
        <v>83</v>
      </c>
      <c r="BK322" s="202">
        <f>ROUND(I322*H322,2)</f>
        <v>0</v>
      </c>
      <c r="BL322" s="23" t="s">
        <v>242</v>
      </c>
      <c r="BM322" s="23" t="s">
        <v>1200</v>
      </c>
    </row>
    <row r="323" spans="2:65" s="1" customFormat="1" ht="16.5" customHeight="1">
      <c r="B323" s="40"/>
      <c r="C323" s="191" t="s">
        <v>619</v>
      </c>
      <c r="D323" s="191" t="s">
        <v>156</v>
      </c>
      <c r="E323" s="192" t="s">
        <v>632</v>
      </c>
      <c r="F323" s="193" t="s">
        <v>633</v>
      </c>
      <c r="G323" s="194" t="s">
        <v>245</v>
      </c>
      <c r="H323" s="195">
        <v>108</v>
      </c>
      <c r="I323" s="196"/>
      <c r="J323" s="197">
        <f>ROUND(I323*H323,2)</f>
        <v>0</v>
      </c>
      <c r="K323" s="193" t="s">
        <v>160</v>
      </c>
      <c r="L323" s="60"/>
      <c r="M323" s="198" t="s">
        <v>21</v>
      </c>
      <c r="N323" s="199" t="s">
        <v>46</v>
      </c>
      <c r="O323" s="41"/>
      <c r="P323" s="200">
        <f>O323*H323</f>
        <v>0</v>
      </c>
      <c r="Q323" s="200">
        <v>0</v>
      </c>
      <c r="R323" s="200">
        <f>Q323*H323</f>
        <v>0</v>
      </c>
      <c r="S323" s="200">
        <v>0</v>
      </c>
      <c r="T323" s="201">
        <f>S323*H323</f>
        <v>0</v>
      </c>
      <c r="AR323" s="23" t="s">
        <v>242</v>
      </c>
      <c r="AT323" s="23" t="s">
        <v>156</v>
      </c>
      <c r="AU323" s="23" t="s">
        <v>85</v>
      </c>
      <c r="AY323" s="23" t="s">
        <v>154</v>
      </c>
      <c r="BE323" s="202">
        <f>IF(N323="základní",J323,0)</f>
        <v>0</v>
      </c>
      <c r="BF323" s="202">
        <f>IF(N323="snížená",J323,0)</f>
        <v>0</v>
      </c>
      <c r="BG323" s="202">
        <f>IF(N323="zákl. přenesená",J323,0)</f>
        <v>0</v>
      </c>
      <c r="BH323" s="202">
        <f>IF(N323="sníž. přenesená",J323,0)</f>
        <v>0</v>
      </c>
      <c r="BI323" s="202">
        <f>IF(N323="nulová",J323,0)</f>
        <v>0</v>
      </c>
      <c r="BJ323" s="23" t="s">
        <v>83</v>
      </c>
      <c r="BK323" s="202">
        <f>ROUND(I323*H323,2)</f>
        <v>0</v>
      </c>
      <c r="BL323" s="23" t="s">
        <v>242</v>
      </c>
      <c r="BM323" s="23" t="s">
        <v>1201</v>
      </c>
    </row>
    <row r="324" spans="2:47" s="1" customFormat="1" ht="27">
      <c r="B324" s="40"/>
      <c r="C324" s="62"/>
      <c r="D324" s="203" t="s">
        <v>163</v>
      </c>
      <c r="E324" s="62"/>
      <c r="F324" s="204" t="s">
        <v>635</v>
      </c>
      <c r="G324" s="62"/>
      <c r="H324" s="62"/>
      <c r="I324" s="162"/>
      <c r="J324" s="62"/>
      <c r="K324" s="62"/>
      <c r="L324" s="60"/>
      <c r="M324" s="205"/>
      <c r="N324" s="41"/>
      <c r="O324" s="41"/>
      <c r="P324" s="41"/>
      <c r="Q324" s="41"/>
      <c r="R324" s="41"/>
      <c r="S324" s="41"/>
      <c r="T324" s="77"/>
      <c r="AT324" s="23" t="s">
        <v>163</v>
      </c>
      <c r="AU324" s="23" t="s">
        <v>85</v>
      </c>
    </row>
    <row r="325" spans="2:65" s="1" customFormat="1" ht="38.25" customHeight="1">
      <c r="B325" s="40"/>
      <c r="C325" s="191" t="s">
        <v>623</v>
      </c>
      <c r="D325" s="191" t="s">
        <v>156</v>
      </c>
      <c r="E325" s="192" t="s">
        <v>637</v>
      </c>
      <c r="F325" s="193" t="s">
        <v>638</v>
      </c>
      <c r="G325" s="194" t="s">
        <v>192</v>
      </c>
      <c r="H325" s="195">
        <v>0.123</v>
      </c>
      <c r="I325" s="196"/>
      <c r="J325" s="197">
        <f>ROUND(I325*H325,2)</f>
        <v>0</v>
      </c>
      <c r="K325" s="193" t="s">
        <v>160</v>
      </c>
      <c r="L325" s="60"/>
      <c r="M325" s="198" t="s">
        <v>21</v>
      </c>
      <c r="N325" s="199" t="s">
        <v>46</v>
      </c>
      <c r="O325" s="41"/>
      <c r="P325" s="200">
        <f>O325*H325</f>
        <v>0</v>
      </c>
      <c r="Q325" s="200">
        <v>0</v>
      </c>
      <c r="R325" s="200">
        <f>Q325*H325</f>
        <v>0</v>
      </c>
      <c r="S325" s="200">
        <v>0</v>
      </c>
      <c r="T325" s="201">
        <f>S325*H325</f>
        <v>0</v>
      </c>
      <c r="AR325" s="23" t="s">
        <v>242</v>
      </c>
      <c r="AT325" s="23" t="s">
        <v>156</v>
      </c>
      <c r="AU325" s="23" t="s">
        <v>85</v>
      </c>
      <c r="AY325" s="23" t="s">
        <v>154</v>
      </c>
      <c r="BE325" s="202">
        <f>IF(N325="základní",J325,0)</f>
        <v>0</v>
      </c>
      <c r="BF325" s="202">
        <f>IF(N325="snížená",J325,0)</f>
        <v>0</v>
      </c>
      <c r="BG325" s="202">
        <f>IF(N325="zákl. přenesená",J325,0)</f>
        <v>0</v>
      </c>
      <c r="BH325" s="202">
        <f>IF(N325="sníž. přenesená",J325,0)</f>
        <v>0</v>
      </c>
      <c r="BI325" s="202">
        <f>IF(N325="nulová",J325,0)</f>
        <v>0</v>
      </c>
      <c r="BJ325" s="23" t="s">
        <v>83</v>
      </c>
      <c r="BK325" s="202">
        <f>ROUND(I325*H325,2)</f>
        <v>0</v>
      </c>
      <c r="BL325" s="23" t="s">
        <v>242</v>
      </c>
      <c r="BM325" s="23" t="s">
        <v>1202</v>
      </c>
    </row>
    <row r="326" spans="2:47" s="1" customFormat="1" ht="121.5">
      <c r="B326" s="40"/>
      <c r="C326" s="62"/>
      <c r="D326" s="203" t="s">
        <v>163</v>
      </c>
      <c r="E326" s="62"/>
      <c r="F326" s="204" t="s">
        <v>561</v>
      </c>
      <c r="G326" s="62"/>
      <c r="H326" s="62"/>
      <c r="I326" s="162"/>
      <c r="J326" s="62"/>
      <c r="K326" s="62"/>
      <c r="L326" s="60"/>
      <c r="M326" s="205"/>
      <c r="N326" s="41"/>
      <c r="O326" s="41"/>
      <c r="P326" s="41"/>
      <c r="Q326" s="41"/>
      <c r="R326" s="41"/>
      <c r="S326" s="41"/>
      <c r="T326" s="77"/>
      <c r="AT326" s="23" t="s">
        <v>163</v>
      </c>
      <c r="AU326" s="23" t="s">
        <v>85</v>
      </c>
    </row>
    <row r="327" spans="2:63" s="10" customFormat="1" ht="29.85" customHeight="1">
      <c r="B327" s="175"/>
      <c r="C327" s="176"/>
      <c r="D327" s="177" t="s">
        <v>74</v>
      </c>
      <c r="E327" s="189" t="s">
        <v>640</v>
      </c>
      <c r="F327" s="189" t="s">
        <v>641</v>
      </c>
      <c r="G327" s="176"/>
      <c r="H327" s="176"/>
      <c r="I327" s="179"/>
      <c r="J327" s="190">
        <f>BK327</f>
        <v>0</v>
      </c>
      <c r="K327" s="176"/>
      <c r="L327" s="181"/>
      <c r="M327" s="182"/>
      <c r="N327" s="183"/>
      <c r="O327" s="183"/>
      <c r="P327" s="184">
        <f>SUM(P328:P346)</f>
        <v>0</v>
      </c>
      <c r="Q327" s="183"/>
      <c r="R327" s="184">
        <f>SUM(R328:R346)</f>
        <v>0.11106000000000003</v>
      </c>
      <c r="S327" s="183"/>
      <c r="T327" s="185">
        <f>SUM(T328:T346)</f>
        <v>0</v>
      </c>
      <c r="AR327" s="186" t="s">
        <v>85</v>
      </c>
      <c r="AT327" s="187" t="s">
        <v>74</v>
      </c>
      <c r="AU327" s="187" t="s">
        <v>83</v>
      </c>
      <c r="AY327" s="186" t="s">
        <v>154</v>
      </c>
      <c r="BK327" s="188">
        <f>SUM(BK328:BK346)</f>
        <v>0</v>
      </c>
    </row>
    <row r="328" spans="2:65" s="1" customFormat="1" ht="16.5" customHeight="1">
      <c r="B328" s="40"/>
      <c r="C328" s="191" t="s">
        <v>627</v>
      </c>
      <c r="D328" s="191" t="s">
        <v>156</v>
      </c>
      <c r="E328" s="192" t="s">
        <v>642</v>
      </c>
      <c r="F328" s="193" t="s">
        <v>643</v>
      </c>
      <c r="G328" s="194" t="s">
        <v>366</v>
      </c>
      <c r="H328" s="195">
        <v>3</v>
      </c>
      <c r="I328" s="196"/>
      <c r="J328" s="197">
        <f>ROUND(I328*H328,2)</f>
        <v>0</v>
      </c>
      <c r="K328" s="193" t="s">
        <v>21</v>
      </c>
      <c r="L328" s="60"/>
      <c r="M328" s="198" t="s">
        <v>21</v>
      </c>
      <c r="N328" s="199" t="s">
        <v>46</v>
      </c>
      <c r="O328" s="41"/>
      <c r="P328" s="200">
        <f>O328*H328</f>
        <v>0</v>
      </c>
      <c r="Q328" s="200">
        <v>0</v>
      </c>
      <c r="R328" s="200">
        <f>Q328*H328</f>
        <v>0</v>
      </c>
      <c r="S328" s="200">
        <v>0</v>
      </c>
      <c r="T328" s="201">
        <f>S328*H328</f>
        <v>0</v>
      </c>
      <c r="AR328" s="23" t="s">
        <v>242</v>
      </c>
      <c r="AT328" s="23" t="s">
        <v>156</v>
      </c>
      <c r="AU328" s="23" t="s">
        <v>85</v>
      </c>
      <c r="AY328" s="23" t="s">
        <v>154</v>
      </c>
      <c r="BE328" s="202">
        <f>IF(N328="základní",J328,0)</f>
        <v>0</v>
      </c>
      <c r="BF328" s="202">
        <f>IF(N328="snížená",J328,0)</f>
        <v>0</v>
      </c>
      <c r="BG328" s="202">
        <f>IF(N328="zákl. přenesená",J328,0)</f>
        <v>0</v>
      </c>
      <c r="BH328" s="202">
        <f>IF(N328="sníž. přenesená",J328,0)</f>
        <v>0</v>
      </c>
      <c r="BI328" s="202">
        <f>IF(N328="nulová",J328,0)</f>
        <v>0</v>
      </c>
      <c r="BJ328" s="23" t="s">
        <v>83</v>
      </c>
      <c r="BK328" s="202">
        <f>ROUND(I328*H328,2)</f>
        <v>0</v>
      </c>
      <c r="BL328" s="23" t="s">
        <v>242</v>
      </c>
      <c r="BM328" s="23" t="s">
        <v>1203</v>
      </c>
    </row>
    <row r="329" spans="2:65" s="1" customFormat="1" ht="25.5" customHeight="1">
      <c r="B329" s="40"/>
      <c r="C329" s="191" t="s">
        <v>631</v>
      </c>
      <c r="D329" s="191" t="s">
        <v>156</v>
      </c>
      <c r="E329" s="192" t="s">
        <v>645</v>
      </c>
      <c r="F329" s="193" t="s">
        <v>646</v>
      </c>
      <c r="G329" s="194" t="s">
        <v>245</v>
      </c>
      <c r="H329" s="195">
        <v>54</v>
      </c>
      <c r="I329" s="196"/>
      <c r="J329" s="197">
        <f>ROUND(I329*H329,2)</f>
        <v>0</v>
      </c>
      <c r="K329" s="193" t="s">
        <v>160</v>
      </c>
      <c r="L329" s="60"/>
      <c r="M329" s="198" t="s">
        <v>21</v>
      </c>
      <c r="N329" s="199" t="s">
        <v>46</v>
      </c>
      <c r="O329" s="41"/>
      <c r="P329" s="200">
        <f>O329*H329</f>
        <v>0</v>
      </c>
      <c r="Q329" s="200">
        <v>0.00066</v>
      </c>
      <c r="R329" s="200">
        <f>Q329*H329</f>
        <v>0.03564</v>
      </c>
      <c r="S329" s="200">
        <v>0</v>
      </c>
      <c r="T329" s="201">
        <f>S329*H329</f>
        <v>0</v>
      </c>
      <c r="AR329" s="23" t="s">
        <v>242</v>
      </c>
      <c r="AT329" s="23" t="s">
        <v>156</v>
      </c>
      <c r="AU329" s="23" t="s">
        <v>85</v>
      </c>
      <c r="AY329" s="23" t="s">
        <v>154</v>
      </c>
      <c r="BE329" s="202">
        <f>IF(N329="základní",J329,0)</f>
        <v>0</v>
      </c>
      <c r="BF329" s="202">
        <f>IF(N329="snížená",J329,0)</f>
        <v>0</v>
      </c>
      <c r="BG329" s="202">
        <f>IF(N329="zákl. přenesená",J329,0)</f>
        <v>0</v>
      </c>
      <c r="BH329" s="202">
        <f>IF(N329="sníž. přenesená",J329,0)</f>
        <v>0</v>
      </c>
      <c r="BI329" s="202">
        <f>IF(N329="nulová",J329,0)</f>
        <v>0</v>
      </c>
      <c r="BJ329" s="23" t="s">
        <v>83</v>
      </c>
      <c r="BK329" s="202">
        <f>ROUND(I329*H329,2)</f>
        <v>0</v>
      </c>
      <c r="BL329" s="23" t="s">
        <v>242</v>
      </c>
      <c r="BM329" s="23" t="s">
        <v>1204</v>
      </c>
    </row>
    <row r="330" spans="2:47" s="1" customFormat="1" ht="27">
      <c r="B330" s="40"/>
      <c r="C330" s="62"/>
      <c r="D330" s="203" t="s">
        <v>163</v>
      </c>
      <c r="E330" s="62"/>
      <c r="F330" s="204" t="s">
        <v>648</v>
      </c>
      <c r="G330" s="62"/>
      <c r="H330" s="62"/>
      <c r="I330" s="162"/>
      <c r="J330" s="62"/>
      <c r="K330" s="62"/>
      <c r="L330" s="60"/>
      <c r="M330" s="205"/>
      <c r="N330" s="41"/>
      <c r="O330" s="41"/>
      <c r="P330" s="41"/>
      <c r="Q330" s="41"/>
      <c r="R330" s="41"/>
      <c r="S330" s="41"/>
      <c r="T330" s="77"/>
      <c r="AT330" s="23" t="s">
        <v>163</v>
      </c>
      <c r="AU330" s="23" t="s">
        <v>85</v>
      </c>
    </row>
    <row r="331" spans="2:65" s="1" customFormat="1" ht="25.5" customHeight="1">
      <c r="B331" s="40"/>
      <c r="C331" s="191" t="s">
        <v>636</v>
      </c>
      <c r="D331" s="191" t="s">
        <v>156</v>
      </c>
      <c r="E331" s="192" t="s">
        <v>649</v>
      </c>
      <c r="F331" s="193" t="s">
        <v>650</v>
      </c>
      <c r="G331" s="194" t="s">
        <v>245</v>
      </c>
      <c r="H331" s="195">
        <v>38</v>
      </c>
      <c r="I331" s="196"/>
      <c r="J331" s="197">
        <f>ROUND(I331*H331,2)</f>
        <v>0</v>
      </c>
      <c r="K331" s="193" t="s">
        <v>160</v>
      </c>
      <c r="L331" s="60"/>
      <c r="M331" s="198" t="s">
        <v>21</v>
      </c>
      <c r="N331" s="199" t="s">
        <v>46</v>
      </c>
      <c r="O331" s="41"/>
      <c r="P331" s="200">
        <f>O331*H331</f>
        <v>0</v>
      </c>
      <c r="Q331" s="200">
        <v>0.00091</v>
      </c>
      <c r="R331" s="200">
        <f>Q331*H331</f>
        <v>0.03458</v>
      </c>
      <c r="S331" s="200">
        <v>0</v>
      </c>
      <c r="T331" s="201">
        <f>S331*H331</f>
        <v>0</v>
      </c>
      <c r="AR331" s="23" t="s">
        <v>242</v>
      </c>
      <c r="AT331" s="23" t="s">
        <v>156</v>
      </c>
      <c r="AU331" s="23" t="s">
        <v>85</v>
      </c>
      <c r="AY331" s="23" t="s">
        <v>154</v>
      </c>
      <c r="BE331" s="202">
        <f>IF(N331="základní",J331,0)</f>
        <v>0</v>
      </c>
      <c r="BF331" s="202">
        <f>IF(N331="snížená",J331,0)</f>
        <v>0</v>
      </c>
      <c r="BG331" s="202">
        <f>IF(N331="zákl. přenesená",J331,0)</f>
        <v>0</v>
      </c>
      <c r="BH331" s="202">
        <f>IF(N331="sníž. přenesená",J331,0)</f>
        <v>0</v>
      </c>
      <c r="BI331" s="202">
        <f>IF(N331="nulová",J331,0)</f>
        <v>0</v>
      </c>
      <c r="BJ331" s="23" t="s">
        <v>83</v>
      </c>
      <c r="BK331" s="202">
        <f>ROUND(I331*H331,2)</f>
        <v>0</v>
      </c>
      <c r="BL331" s="23" t="s">
        <v>242</v>
      </c>
      <c r="BM331" s="23" t="s">
        <v>1205</v>
      </c>
    </row>
    <row r="332" spans="2:47" s="1" customFormat="1" ht="27">
      <c r="B332" s="40"/>
      <c r="C332" s="62"/>
      <c r="D332" s="203" t="s">
        <v>163</v>
      </c>
      <c r="E332" s="62"/>
      <c r="F332" s="204" t="s">
        <v>648</v>
      </c>
      <c r="G332" s="62"/>
      <c r="H332" s="62"/>
      <c r="I332" s="162"/>
      <c r="J332" s="62"/>
      <c r="K332" s="62"/>
      <c r="L332" s="60"/>
      <c r="M332" s="205"/>
      <c r="N332" s="41"/>
      <c r="O332" s="41"/>
      <c r="P332" s="41"/>
      <c r="Q332" s="41"/>
      <c r="R332" s="41"/>
      <c r="S332" s="41"/>
      <c r="T332" s="77"/>
      <c r="AT332" s="23" t="s">
        <v>163</v>
      </c>
      <c r="AU332" s="23" t="s">
        <v>85</v>
      </c>
    </row>
    <row r="333" spans="2:65" s="1" customFormat="1" ht="38.25" customHeight="1">
      <c r="B333" s="40"/>
      <c r="C333" s="191" t="s">
        <v>381</v>
      </c>
      <c r="D333" s="191" t="s">
        <v>156</v>
      </c>
      <c r="E333" s="192" t="s">
        <v>653</v>
      </c>
      <c r="F333" s="193" t="s">
        <v>654</v>
      </c>
      <c r="G333" s="194" t="s">
        <v>245</v>
      </c>
      <c r="H333" s="195">
        <v>54</v>
      </c>
      <c r="I333" s="196"/>
      <c r="J333" s="197">
        <f>ROUND(I333*H333,2)</f>
        <v>0</v>
      </c>
      <c r="K333" s="193" t="s">
        <v>160</v>
      </c>
      <c r="L333" s="60"/>
      <c r="M333" s="198" t="s">
        <v>21</v>
      </c>
      <c r="N333" s="199" t="s">
        <v>46</v>
      </c>
      <c r="O333" s="41"/>
      <c r="P333" s="200">
        <f>O333*H333</f>
        <v>0</v>
      </c>
      <c r="Q333" s="200">
        <v>7E-05</v>
      </c>
      <c r="R333" s="200">
        <f>Q333*H333</f>
        <v>0.0037799999999999995</v>
      </c>
      <c r="S333" s="200">
        <v>0</v>
      </c>
      <c r="T333" s="201">
        <f>S333*H333</f>
        <v>0</v>
      </c>
      <c r="AR333" s="23" t="s">
        <v>242</v>
      </c>
      <c r="AT333" s="23" t="s">
        <v>156</v>
      </c>
      <c r="AU333" s="23" t="s">
        <v>85</v>
      </c>
      <c r="AY333" s="23" t="s">
        <v>154</v>
      </c>
      <c r="BE333" s="202">
        <f>IF(N333="základní",J333,0)</f>
        <v>0</v>
      </c>
      <c r="BF333" s="202">
        <f>IF(N333="snížená",J333,0)</f>
        <v>0</v>
      </c>
      <c r="BG333" s="202">
        <f>IF(N333="zákl. přenesená",J333,0)</f>
        <v>0</v>
      </c>
      <c r="BH333" s="202">
        <f>IF(N333="sníž. přenesená",J333,0)</f>
        <v>0</v>
      </c>
      <c r="BI333" s="202">
        <f>IF(N333="nulová",J333,0)</f>
        <v>0</v>
      </c>
      <c r="BJ333" s="23" t="s">
        <v>83</v>
      </c>
      <c r="BK333" s="202">
        <f>ROUND(I333*H333,2)</f>
        <v>0</v>
      </c>
      <c r="BL333" s="23" t="s">
        <v>242</v>
      </c>
      <c r="BM333" s="23" t="s">
        <v>1206</v>
      </c>
    </row>
    <row r="334" spans="2:47" s="1" customFormat="1" ht="27">
      <c r="B334" s="40"/>
      <c r="C334" s="62"/>
      <c r="D334" s="203" t="s">
        <v>163</v>
      </c>
      <c r="E334" s="62"/>
      <c r="F334" s="204" t="s">
        <v>656</v>
      </c>
      <c r="G334" s="62"/>
      <c r="H334" s="62"/>
      <c r="I334" s="162"/>
      <c r="J334" s="62"/>
      <c r="K334" s="62"/>
      <c r="L334" s="60"/>
      <c r="M334" s="205"/>
      <c r="N334" s="41"/>
      <c r="O334" s="41"/>
      <c r="P334" s="41"/>
      <c r="Q334" s="41"/>
      <c r="R334" s="41"/>
      <c r="S334" s="41"/>
      <c r="T334" s="77"/>
      <c r="AT334" s="23" t="s">
        <v>163</v>
      </c>
      <c r="AU334" s="23" t="s">
        <v>85</v>
      </c>
    </row>
    <row r="335" spans="2:65" s="1" customFormat="1" ht="38.25" customHeight="1">
      <c r="B335" s="40"/>
      <c r="C335" s="191" t="s">
        <v>388</v>
      </c>
      <c r="D335" s="191" t="s">
        <v>156</v>
      </c>
      <c r="E335" s="192" t="s">
        <v>658</v>
      </c>
      <c r="F335" s="193" t="s">
        <v>659</v>
      </c>
      <c r="G335" s="194" t="s">
        <v>245</v>
      </c>
      <c r="H335" s="195">
        <v>38</v>
      </c>
      <c r="I335" s="196"/>
      <c r="J335" s="197">
        <f>ROUND(I335*H335,2)</f>
        <v>0</v>
      </c>
      <c r="K335" s="193" t="s">
        <v>160</v>
      </c>
      <c r="L335" s="60"/>
      <c r="M335" s="198" t="s">
        <v>21</v>
      </c>
      <c r="N335" s="199" t="s">
        <v>46</v>
      </c>
      <c r="O335" s="41"/>
      <c r="P335" s="200">
        <f>O335*H335</f>
        <v>0</v>
      </c>
      <c r="Q335" s="200">
        <v>9E-05</v>
      </c>
      <c r="R335" s="200">
        <f>Q335*H335</f>
        <v>0.0034200000000000003</v>
      </c>
      <c r="S335" s="200">
        <v>0</v>
      </c>
      <c r="T335" s="201">
        <f>S335*H335</f>
        <v>0</v>
      </c>
      <c r="AR335" s="23" t="s">
        <v>242</v>
      </c>
      <c r="AT335" s="23" t="s">
        <v>156</v>
      </c>
      <c r="AU335" s="23" t="s">
        <v>85</v>
      </c>
      <c r="AY335" s="23" t="s">
        <v>154</v>
      </c>
      <c r="BE335" s="202">
        <f>IF(N335="základní",J335,0)</f>
        <v>0</v>
      </c>
      <c r="BF335" s="202">
        <f>IF(N335="snížená",J335,0)</f>
        <v>0</v>
      </c>
      <c r="BG335" s="202">
        <f>IF(N335="zákl. přenesená",J335,0)</f>
        <v>0</v>
      </c>
      <c r="BH335" s="202">
        <f>IF(N335="sníž. přenesená",J335,0)</f>
        <v>0</v>
      </c>
      <c r="BI335" s="202">
        <f>IF(N335="nulová",J335,0)</f>
        <v>0</v>
      </c>
      <c r="BJ335" s="23" t="s">
        <v>83</v>
      </c>
      <c r="BK335" s="202">
        <f>ROUND(I335*H335,2)</f>
        <v>0</v>
      </c>
      <c r="BL335" s="23" t="s">
        <v>242</v>
      </c>
      <c r="BM335" s="23" t="s">
        <v>1207</v>
      </c>
    </row>
    <row r="336" spans="2:47" s="1" customFormat="1" ht="27">
      <c r="B336" s="40"/>
      <c r="C336" s="62"/>
      <c r="D336" s="203" t="s">
        <v>163</v>
      </c>
      <c r="E336" s="62"/>
      <c r="F336" s="204" t="s">
        <v>656</v>
      </c>
      <c r="G336" s="62"/>
      <c r="H336" s="62"/>
      <c r="I336" s="162"/>
      <c r="J336" s="62"/>
      <c r="K336" s="62"/>
      <c r="L336" s="60"/>
      <c r="M336" s="205"/>
      <c r="N336" s="41"/>
      <c r="O336" s="41"/>
      <c r="P336" s="41"/>
      <c r="Q336" s="41"/>
      <c r="R336" s="41"/>
      <c r="S336" s="41"/>
      <c r="T336" s="77"/>
      <c r="AT336" s="23" t="s">
        <v>163</v>
      </c>
      <c r="AU336" s="23" t="s">
        <v>85</v>
      </c>
    </row>
    <row r="337" spans="2:65" s="1" customFormat="1" ht="16.5" customHeight="1">
      <c r="B337" s="40"/>
      <c r="C337" s="191" t="s">
        <v>395</v>
      </c>
      <c r="D337" s="191" t="s">
        <v>156</v>
      </c>
      <c r="E337" s="192" t="s">
        <v>662</v>
      </c>
      <c r="F337" s="193" t="s">
        <v>663</v>
      </c>
      <c r="G337" s="194" t="s">
        <v>366</v>
      </c>
      <c r="H337" s="195">
        <v>32</v>
      </c>
      <c r="I337" s="196"/>
      <c r="J337" s="197">
        <f>ROUND(I337*H337,2)</f>
        <v>0</v>
      </c>
      <c r="K337" s="193" t="s">
        <v>160</v>
      </c>
      <c r="L337" s="60"/>
      <c r="M337" s="198" t="s">
        <v>21</v>
      </c>
      <c r="N337" s="199" t="s">
        <v>46</v>
      </c>
      <c r="O337" s="41"/>
      <c r="P337" s="200">
        <f>O337*H337</f>
        <v>0</v>
      </c>
      <c r="Q337" s="200">
        <v>0</v>
      </c>
      <c r="R337" s="200">
        <f>Q337*H337</f>
        <v>0</v>
      </c>
      <c r="S337" s="200">
        <v>0</v>
      </c>
      <c r="T337" s="201">
        <f>S337*H337</f>
        <v>0</v>
      </c>
      <c r="AR337" s="23" t="s">
        <v>242</v>
      </c>
      <c r="AT337" s="23" t="s">
        <v>156</v>
      </c>
      <c r="AU337" s="23" t="s">
        <v>85</v>
      </c>
      <c r="AY337" s="23" t="s">
        <v>154</v>
      </c>
      <c r="BE337" s="202">
        <f>IF(N337="základní",J337,0)</f>
        <v>0</v>
      </c>
      <c r="BF337" s="202">
        <f>IF(N337="snížená",J337,0)</f>
        <v>0</v>
      </c>
      <c r="BG337" s="202">
        <f>IF(N337="zákl. přenesená",J337,0)</f>
        <v>0</v>
      </c>
      <c r="BH337" s="202">
        <f>IF(N337="sníž. přenesená",J337,0)</f>
        <v>0</v>
      </c>
      <c r="BI337" s="202">
        <f>IF(N337="nulová",J337,0)</f>
        <v>0</v>
      </c>
      <c r="BJ337" s="23" t="s">
        <v>83</v>
      </c>
      <c r="BK337" s="202">
        <f>ROUND(I337*H337,2)</f>
        <v>0</v>
      </c>
      <c r="BL337" s="23" t="s">
        <v>242</v>
      </c>
      <c r="BM337" s="23" t="s">
        <v>1208</v>
      </c>
    </row>
    <row r="338" spans="2:47" s="1" customFormat="1" ht="54">
      <c r="B338" s="40"/>
      <c r="C338" s="62"/>
      <c r="D338" s="203" t="s">
        <v>163</v>
      </c>
      <c r="E338" s="62"/>
      <c r="F338" s="204" t="s">
        <v>665</v>
      </c>
      <c r="G338" s="62"/>
      <c r="H338" s="62"/>
      <c r="I338" s="162"/>
      <c r="J338" s="62"/>
      <c r="K338" s="62"/>
      <c r="L338" s="60"/>
      <c r="M338" s="205"/>
      <c r="N338" s="41"/>
      <c r="O338" s="41"/>
      <c r="P338" s="41"/>
      <c r="Q338" s="41"/>
      <c r="R338" s="41"/>
      <c r="S338" s="41"/>
      <c r="T338" s="77"/>
      <c r="AT338" s="23" t="s">
        <v>163</v>
      </c>
      <c r="AU338" s="23" t="s">
        <v>85</v>
      </c>
    </row>
    <row r="339" spans="2:65" s="1" customFormat="1" ht="16.5" customHeight="1">
      <c r="B339" s="40"/>
      <c r="C339" s="191" t="s">
        <v>652</v>
      </c>
      <c r="D339" s="191" t="s">
        <v>156</v>
      </c>
      <c r="E339" s="192" t="s">
        <v>667</v>
      </c>
      <c r="F339" s="193" t="s">
        <v>668</v>
      </c>
      <c r="G339" s="194" t="s">
        <v>366</v>
      </c>
      <c r="H339" s="195">
        <v>6</v>
      </c>
      <c r="I339" s="196"/>
      <c r="J339" s="197">
        <f>ROUND(I339*H339,2)</f>
        <v>0</v>
      </c>
      <c r="K339" s="193" t="s">
        <v>160</v>
      </c>
      <c r="L339" s="60"/>
      <c r="M339" s="198" t="s">
        <v>21</v>
      </c>
      <c r="N339" s="199" t="s">
        <v>46</v>
      </c>
      <c r="O339" s="41"/>
      <c r="P339" s="200">
        <f>O339*H339</f>
        <v>0</v>
      </c>
      <c r="Q339" s="200">
        <v>0.00072</v>
      </c>
      <c r="R339" s="200">
        <f>Q339*H339</f>
        <v>0.00432</v>
      </c>
      <c r="S339" s="200">
        <v>0</v>
      </c>
      <c r="T339" s="201">
        <f>S339*H339</f>
        <v>0</v>
      </c>
      <c r="AR339" s="23" t="s">
        <v>242</v>
      </c>
      <c r="AT339" s="23" t="s">
        <v>156</v>
      </c>
      <c r="AU339" s="23" t="s">
        <v>85</v>
      </c>
      <c r="AY339" s="23" t="s">
        <v>154</v>
      </c>
      <c r="BE339" s="202">
        <f>IF(N339="základní",J339,0)</f>
        <v>0</v>
      </c>
      <c r="BF339" s="202">
        <f>IF(N339="snížená",J339,0)</f>
        <v>0</v>
      </c>
      <c r="BG339" s="202">
        <f>IF(N339="zákl. přenesená",J339,0)</f>
        <v>0</v>
      </c>
      <c r="BH339" s="202">
        <f>IF(N339="sníž. přenesená",J339,0)</f>
        <v>0</v>
      </c>
      <c r="BI339" s="202">
        <f>IF(N339="nulová",J339,0)</f>
        <v>0</v>
      </c>
      <c r="BJ339" s="23" t="s">
        <v>83</v>
      </c>
      <c r="BK339" s="202">
        <f>ROUND(I339*H339,2)</f>
        <v>0</v>
      </c>
      <c r="BL339" s="23" t="s">
        <v>242</v>
      </c>
      <c r="BM339" s="23" t="s">
        <v>1209</v>
      </c>
    </row>
    <row r="340" spans="2:65" s="1" customFormat="1" ht="25.5" customHeight="1">
      <c r="B340" s="40"/>
      <c r="C340" s="191" t="s">
        <v>657</v>
      </c>
      <c r="D340" s="191" t="s">
        <v>156</v>
      </c>
      <c r="E340" s="192" t="s">
        <v>671</v>
      </c>
      <c r="F340" s="193" t="s">
        <v>672</v>
      </c>
      <c r="G340" s="194" t="s">
        <v>245</v>
      </c>
      <c r="H340" s="195">
        <v>92</v>
      </c>
      <c r="I340" s="196"/>
      <c r="J340" s="197">
        <f>ROUND(I340*H340,2)</f>
        <v>0</v>
      </c>
      <c r="K340" s="193" t="s">
        <v>160</v>
      </c>
      <c r="L340" s="60"/>
      <c r="M340" s="198" t="s">
        <v>21</v>
      </c>
      <c r="N340" s="199" t="s">
        <v>46</v>
      </c>
      <c r="O340" s="41"/>
      <c r="P340" s="200">
        <f>O340*H340</f>
        <v>0</v>
      </c>
      <c r="Q340" s="200">
        <v>0.00019</v>
      </c>
      <c r="R340" s="200">
        <f>Q340*H340</f>
        <v>0.017480000000000002</v>
      </c>
      <c r="S340" s="200">
        <v>0</v>
      </c>
      <c r="T340" s="201">
        <f>S340*H340</f>
        <v>0</v>
      </c>
      <c r="AR340" s="23" t="s">
        <v>242</v>
      </c>
      <c r="AT340" s="23" t="s">
        <v>156</v>
      </c>
      <c r="AU340" s="23" t="s">
        <v>85</v>
      </c>
      <c r="AY340" s="23" t="s">
        <v>154</v>
      </c>
      <c r="BE340" s="202">
        <f>IF(N340="základní",J340,0)</f>
        <v>0</v>
      </c>
      <c r="BF340" s="202">
        <f>IF(N340="snížená",J340,0)</f>
        <v>0</v>
      </c>
      <c r="BG340" s="202">
        <f>IF(N340="zákl. přenesená",J340,0)</f>
        <v>0</v>
      </c>
      <c r="BH340" s="202">
        <f>IF(N340="sníž. přenesená",J340,0)</f>
        <v>0</v>
      </c>
      <c r="BI340" s="202">
        <f>IF(N340="nulová",J340,0)</f>
        <v>0</v>
      </c>
      <c r="BJ340" s="23" t="s">
        <v>83</v>
      </c>
      <c r="BK340" s="202">
        <f>ROUND(I340*H340,2)</f>
        <v>0</v>
      </c>
      <c r="BL340" s="23" t="s">
        <v>242</v>
      </c>
      <c r="BM340" s="23" t="s">
        <v>1210</v>
      </c>
    </row>
    <row r="341" spans="2:47" s="1" customFormat="1" ht="67.5">
      <c r="B341" s="40"/>
      <c r="C341" s="62"/>
      <c r="D341" s="203" t="s">
        <v>163</v>
      </c>
      <c r="E341" s="62"/>
      <c r="F341" s="204" t="s">
        <v>674</v>
      </c>
      <c r="G341" s="62"/>
      <c r="H341" s="62"/>
      <c r="I341" s="162"/>
      <c r="J341" s="62"/>
      <c r="K341" s="62"/>
      <c r="L341" s="60"/>
      <c r="M341" s="205"/>
      <c r="N341" s="41"/>
      <c r="O341" s="41"/>
      <c r="P341" s="41"/>
      <c r="Q341" s="41"/>
      <c r="R341" s="41"/>
      <c r="S341" s="41"/>
      <c r="T341" s="77"/>
      <c r="AT341" s="23" t="s">
        <v>163</v>
      </c>
      <c r="AU341" s="23" t="s">
        <v>85</v>
      </c>
    </row>
    <row r="342" spans="2:65" s="1" customFormat="1" ht="16.5" customHeight="1">
      <c r="B342" s="40"/>
      <c r="C342" s="191" t="s">
        <v>661</v>
      </c>
      <c r="D342" s="191" t="s">
        <v>156</v>
      </c>
      <c r="E342" s="192" t="s">
        <v>676</v>
      </c>
      <c r="F342" s="193" t="s">
        <v>677</v>
      </c>
      <c r="G342" s="194" t="s">
        <v>366</v>
      </c>
      <c r="H342" s="195">
        <v>1</v>
      </c>
      <c r="I342" s="196"/>
      <c r="J342" s="197">
        <f>ROUND(I342*H342,2)</f>
        <v>0</v>
      </c>
      <c r="K342" s="193" t="s">
        <v>567</v>
      </c>
      <c r="L342" s="60"/>
      <c r="M342" s="198" t="s">
        <v>21</v>
      </c>
      <c r="N342" s="199" t="s">
        <v>46</v>
      </c>
      <c r="O342" s="41"/>
      <c r="P342" s="200">
        <f>O342*H342</f>
        <v>0</v>
      </c>
      <c r="Q342" s="200">
        <v>9E-05</v>
      </c>
      <c r="R342" s="200">
        <f>Q342*H342</f>
        <v>9E-05</v>
      </c>
      <c r="S342" s="200">
        <v>0</v>
      </c>
      <c r="T342" s="201">
        <f>S342*H342</f>
        <v>0</v>
      </c>
      <c r="AR342" s="23" t="s">
        <v>242</v>
      </c>
      <c r="AT342" s="23" t="s">
        <v>156</v>
      </c>
      <c r="AU342" s="23" t="s">
        <v>85</v>
      </c>
      <c r="AY342" s="23" t="s">
        <v>154</v>
      </c>
      <c r="BE342" s="202">
        <f>IF(N342="základní",J342,0)</f>
        <v>0</v>
      </c>
      <c r="BF342" s="202">
        <f>IF(N342="snížená",J342,0)</f>
        <v>0</v>
      </c>
      <c r="BG342" s="202">
        <f>IF(N342="zákl. přenesená",J342,0)</f>
        <v>0</v>
      </c>
      <c r="BH342" s="202">
        <f>IF(N342="sníž. přenesená",J342,0)</f>
        <v>0</v>
      </c>
      <c r="BI342" s="202">
        <f>IF(N342="nulová",J342,0)</f>
        <v>0</v>
      </c>
      <c r="BJ342" s="23" t="s">
        <v>83</v>
      </c>
      <c r="BK342" s="202">
        <f>ROUND(I342*H342,2)</f>
        <v>0</v>
      </c>
      <c r="BL342" s="23" t="s">
        <v>242</v>
      </c>
      <c r="BM342" s="23" t="s">
        <v>1211</v>
      </c>
    </row>
    <row r="343" spans="2:65" s="1" customFormat="1" ht="25.5" customHeight="1">
      <c r="B343" s="40"/>
      <c r="C343" s="217" t="s">
        <v>666</v>
      </c>
      <c r="D343" s="217" t="s">
        <v>189</v>
      </c>
      <c r="E343" s="218" t="s">
        <v>680</v>
      </c>
      <c r="F343" s="219" t="s">
        <v>681</v>
      </c>
      <c r="G343" s="220" t="s">
        <v>366</v>
      </c>
      <c r="H343" s="221">
        <v>1</v>
      </c>
      <c r="I343" s="222"/>
      <c r="J343" s="223">
        <f>ROUND(I343*H343,2)</f>
        <v>0</v>
      </c>
      <c r="K343" s="219" t="s">
        <v>567</v>
      </c>
      <c r="L343" s="224"/>
      <c r="M343" s="225" t="s">
        <v>21</v>
      </c>
      <c r="N343" s="226" t="s">
        <v>46</v>
      </c>
      <c r="O343" s="41"/>
      <c r="P343" s="200">
        <f>O343*H343</f>
        <v>0</v>
      </c>
      <c r="Q343" s="200">
        <v>0.01175</v>
      </c>
      <c r="R343" s="200">
        <f>Q343*H343</f>
        <v>0.01175</v>
      </c>
      <c r="S343" s="200">
        <v>0</v>
      </c>
      <c r="T343" s="201">
        <f>S343*H343</f>
        <v>0</v>
      </c>
      <c r="AR343" s="23" t="s">
        <v>331</v>
      </c>
      <c r="AT343" s="23" t="s">
        <v>189</v>
      </c>
      <c r="AU343" s="23" t="s">
        <v>85</v>
      </c>
      <c r="AY343" s="23" t="s">
        <v>154</v>
      </c>
      <c r="BE343" s="202">
        <f>IF(N343="základní",J343,0)</f>
        <v>0</v>
      </c>
      <c r="BF343" s="202">
        <f>IF(N343="snížená",J343,0)</f>
        <v>0</v>
      </c>
      <c r="BG343" s="202">
        <f>IF(N343="zákl. přenesená",J343,0)</f>
        <v>0</v>
      </c>
      <c r="BH343" s="202">
        <f>IF(N343="sníž. přenesená",J343,0)</f>
        <v>0</v>
      </c>
      <c r="BI343" s="202">
        <f>IF(N343="nulová",J343,0)</f>
        <v>0</v>
      </c>
      <c r="BJ343" s="23" t="s">
        <v>83</v>
      </c>
      <c r="BK343" s="202">
        <f>ROUND(I343*H343,2)</f>
        <v>0</v>
      </c>
      <c r="BL343" s="23" t="s">
        <v>242</v>
      </c>
      <c r="BM343" s="23" t="s">
        <v>1212</v>
      </c>
    </row>
    <row r="344" spans="2:47" s="1" customFormat="1" ht="202.5">
      <c r="B344" s="40"/>
      <c r="C344" s="62"/>
      <c r="D344" s="203" t="s">
        <v>538</v>
      </c>
      <c r="E344" s="62"/>
      <c r="F344" s="204" t="s">
        <v>683</v>
      </c>
      <c r="G344" s="62"/>
      <c r="H344" s="62"/>
      <c r="I344" s="162"/>
      <c r="J344" s="62"/>
      <c r="K344" s="62"/>
      <c r="L344" s="60"/>
      <c r="M344" s="205"/>
      <c r="N344" s="41"/>
      <c r="O344" s="41"/>
      <c r="P344" s="41"/>
      <c r="Q344" s="41"/>
      <c r="R344" s="41"/>
      <c r="S344" s="41"/>
      <c r="T344" s="77"/>
      <c r="AT344" s="23" t="s">
        <v>538</v>
      </c>
      <c r="AU344" s="23" t="s">
        <v>85</v>
      </c>
    </row>
    <row r="345" spans="2:65" s="1" customFormat="1" ht="38.25" customHeight="1">
      <c r="B345" s="40"/>
      <c r="C345" s="191" t="s">
        <v>670</v>
      </c>
      <c r="D345" s="191" t="s">
        <v>156</v>
      </c>
      <c r="E345" s="192" t="s">
        <v>685</v>
      </c>
      <c r="F345" s="193" t="s">
        <v>686</v>
      </c>
      <c r="G345" s="194" t="s">
        <v>192</v>
      </c>
      <c r="H345" s="195">
        <v>0.111</v>
      </c>
      <c r="I345" s="196"/>
      <c r="J345" s="197">
        <f>ROUND(I345*H345,2)</f>
        <v>0</v>
      </c>
      <c r="K345" s="193" t="s">
        <v>160</v>
      </c>
      <c r="L345" s="60"/>
      <c r="M345" s="198" t="s">
        <v>21</v>
      </c>
      <c r="N345" s="199" t="s">
        <v>46</v>
      </c>
      <c r="O345" s="41"/>
      <c r="P345" s="200">
        <f>O345*H345</f>
        <v>0</v>
      </c>
      <c r="Q345" s="200">
        <v>0</v>
      </c>
      <c r="R345" s="200">
        <f>Q345*H345</f>
        <v>0</v>
      </c>
      <c r="S345" s="200">
        <v>0</v>
      </c>
      <c r="T345" s="201">
        <f>S345*H345</f>
        <v>0</v>
      </c>
      <c r="AR345" s="23" t="s">
        <v>242</v>
      </c>
      <c r="AT345" s="23" t="s">
        <v>156</v>
      </c>
      <c r="AU345" s="23" t="s">
        <v>85</v>
      </c>
      <c r="AY345" s="23" t="s">
        <v>154</v>
      </c>
      <c r="BE345" s="202">
        <f>IF(N345="základní",J345,0)</f>
        <v>0</v>
      </c>
      <c r="BF345" s="202">
        <f>IF(N345="snížená",J345,0)</f>
        <v>0</v>
      </c>
      <c r="BG345" s="202">
        <f>IF(N345="zákl. přenesená",J345,0)</f>
        <v>0</v>
      </c>
      <c r="BH345" s="202">
        <f>IF(N345="sníž. přenesená",J345,0)</f>
        <v>0</v>
      </c>
      <c r="BI345" s="202">
        <f>IF(N345="nulová",J345,0)</f>
        <v>0</v>
      </c>
      <c r="BJ345" s="23" t="s">
        <v>83</v>
      </c>
      <c r="BK345" s="202">
        <f>ROUND(I345*H345,2)</f>
        <v>0</v>
      </c>
      <c r="BL345" s="23" t="s">
        <v>242</v>
      </c>
      <c r="BM345" s="23" t="s">
        <v>1213</v>
      </c>
    </row>
    <row r="346" spans="2:47" s="1" customFormat="1" ht="121.5">
      <c r="B346" s="40"/>
      <c r="C346" s="62"/>
      <c r="D346" s="203" t="s">
        <v>163</v>
      </c>
      <c r="E346" s="62"/>
      <c r="F346" s="204" t="s">
        <v>688</v>
      </c>
      <c r="G346" s="62"/>
      <c r="H346" s="62"/>
      <c r="I346" s="162"/>
      <c r="J346" s="62"/>
      <c r="K346" s="62"/>
      <c r="L346" s="60"/>
      <c r="M346" s="205"/>
      <c r="N346" s="41"/>
      <c r="O346" s="41"/>
      <c r="P346" s="41"/>
      <c r="Q346" s="41"/>
      <c r="R346" s="41"/>
      <c r="S346" s="41"/>
      <c r="T346" s="77"/>
      <c r="AT346" s="23" t="s">
        <v>163</v>
      </c>
      <c r="AU346" s="23" t="s">
        <v>85</v>
      </c>
    </row>
    <row r="347" spans="2:63" s="10" customFormat="1" ht="29.85" customHeight="1">
      <c r="B347" s="175"/>
      <c r="C347" s="176"/>
      <c r="D347" s="177" t="s">
        <v>74</v>
      </c>
      <c r="E347" s="189" t="s">
        <v>689</v>
      </c>
      <c r="F347" s="189" t="s">
        <v>690</v>
      </c>
      <c r="G347" s="176"/>
      <c r="H347" s="176"/>
      <c r="I347" s="179"/>
      <c r="J347" s="190">
        <f>BK347</f>
        <v>0</v>
      </c>
      <c r="K347" s="176"/>
      <c r="L347" s="181"/>
      <c r="M347" s="182"/>
      <c r="N347" s="183"/>
      <c r="O347" s="183"/>
      <c r="P347" s="184">
        <f>SUM(P348:P367)</f>
        <v>0</v>
      </c>
      <c r="Q347" s="183"/>
      <c r="R347" s="184">
        <f>SUM(R348:R367)</f>
        <v>0.38311000000000006</v>
      </c>
      <c r="S347" s="183"/>
      <c r="T347" s="185">
        <f>SUM(T348:T367)</f>
        <v>0</v>
      </c>
      <c r="AR347" s="186" t="s">
        <v>85</v>
      </c>
      <c r="AT347" s="187" t="s">
        <v>74</v>
      </c>
      <c r="AU347" s="187" t="s">
        <v>83</v>
      </c>
      <c r="AY347" s="186" t="s">
        <v>154</v>
      </c>
      <c r="BK347" s="188">
        <f>SUM(BK348:BK367)</f>
        <v>0</v>
      </c>
    </row>
    <row r="348" spans="2:65" s="1" customFormat="1" ht="25.5" customHeight="1">
      <c r="B348" s="40"/>
      <c r="C348" s="191" t="s">
        <v>675</v>
      </c>
      <c r="D348" s="191" t="s">
        <v>156</v>
      </c>
      <c r="E348" s="192" t="s">
        <v>692</v>
      </c>
      <c r="F348" s="193" t="s">
        <v>693</v>
      </c>
      <c r="G348" s="194" t="s">
        <v>400</v>
      </c>
      <c r="H348" s="195">
        <v>6</v>
      </c>
      <c r="I348" s="196"/>
      <c r="J348" s="197">
        <f>ROUND(I348*H348,2)</f>
        <v>0</v>
      </c>
      <c r="K348" s="193" t="s">
        <v>160</v>
      </c>
      <c r="L348" s="60"/>
      <c r="M348" s="198" t="s">
        <v>21</v>
      </c>
      <c r="N348" s="199" t="s">
        <v>46</v>
      </c>
      <c r="O348" s="41"/>
      <c r="P348" s="200">
        <f>O348*H348</f>
        <v>0</v>
      </c>
      <c r="Q348" s="200">
        <v>0.01382</v>
      </c>
      <c r="R348" s="200">
        <f>Q348*H348</f>
        <v>0.08292000000000001</v>
      </c>
      <c r="S348" s="200">
        <v>0</v>
      </c>
      <c r="T348" s="201">
        <f>S348*H348</f>
        <v>0</v>
      </c>
      <c r="AR348" s="23" t="s">
        <v>242</v>
      </c>
      <c r="AT348" s="23" t="s">
        <v>156</v>
      </c>
      <c r="AU348" s="23" t="s">
        <v>85</v>
      </c>
      <c r="AY348" s="23" t="s">
        <v>154</v>
      </c>
      <c r="BE348" s="202">
        <f>IF(N348="základní",J348,0)</f>
        <v>0</v>
      </c>
      <c r="BF348" s="202">
        <f>IF(N348="snížená",J348,0)</f>
        <v>0</v>
      </c>
      <c r="BG348" s="202">
        <f>IF(N348="zákl. přenesená",J348,0)</f>
        <v>0</v>
      </c>
      <c r="BH348" s="202">
        <f>IF(N348="sníž. přenesená",J348,0)</f>
        <v>0</v>
      </c>
      <c r="BI348" s="202">
        <f>IF(N348="nulová",J348,0)</f>
        <v>0</v>
      </c>
      <c r="BJ348" s="23" t="s">
        <v>83</v>
      </c>
      <c r="BK348" s="202">
        <f>ROUND(I348*H348,2)</f>
        <v>0</v>
      </c>
      <c r="BL348" s="23" t="s">
        <v>242</v>
      </c>
      <c r="BM348" s="23" t="s">
        <v>1214</v>
      </c>
    </row>
    <row r="349" spans="2:47" s="1" customFormat="1" ht="40.5">
      <c r="B349" s="40"/>
      <c r="C349" s="62"/>
      <c r="D349" s="203" t="s">
        <v>163</v>
      </c>
      <c r="E349" s="62"/>
      <c r="F349" s="204" t="s">
        <v>695</v>
      </c>
      <c r="G349" s="62"/>
      <c r="H349" s="62"/>
      <c r="I349" s="162"/>
      <c r="J349" s="62"/>
      <c r="K349" s="62"/>
      <c r="L349" s="60"/>
      <c r="M349" s="205"/>
      <c r="N349" s="41"/>
      <c r="O349" s="41"/>
      <c r="P349" s="41"/>
      <c r="Q349" s="41"/>
      <c r="R349" s="41"/>
      <c r="S349" s="41"/>
      <c r="T349" s="77"/>
      <c r="AT349" s="23" t="s">
        <v>163</v>
      </c>
      <c r="AU349" s="23" t="s">
        <v>85</v>
      </c>
    </row>
    <row r="350" spans="2:65" s="1" customFormat="1" ht="16.5" customHeight="1">
      <c r="B350" s="40"/>
      <c r="C350" s="191" t="s">
        <v>679</v>
      </c>
      <c r="D350" s="191" t="s">
        <v>156</v>
      </c>
      <c r="E350" s="192" t="s">
        <v>697</v>
      </c>
      <c r="F350" s="193" t="s">
        <v>698</v>
      </c>
      <c r="G350" s="194" t="s">
        <v>400</v>
      </c>
      <c r="H350" s="195">
        <v>1</v>
      </c>
      <c r="I350" s="196"/>
      <c r="J350" s="197">
        <f>ROUND(I350*H350,2)</f>
        <v>0</v>
      </c>
      <c r="K350" s="193" t="s">
        <v>567</v>
      </c>
      <c r="L350" s="60"/>
      <c r="M350" s="198" t="s">
        <v>21</v>
      </c>
      <c r="N350" s="199" t="s">
        <v>46</v>
      </c>
      <c r="O350" s="41"/>
      <c r="P350" s="200">
        <f>O350*H350</f>
        <v>0</v>
      </c>
      <c r="Q350" s="200">
        <v>0.01382</v>
      </c>
      <c r="R350" s="200">
        <f>Q350*H350</f>
        <v>0.01382</v>
      </c>
      <c r="S350" s="200">
        <v>0</v>
      </c>
      <c r="T350" s="201">
        <f>S350*H350</f>
        <v>0</v>
      </c>
      <c r="AR350" s="23" t="s">
        <v>242</v>
      </c>
      <c r="AT350" s="23" t="s">
        <v>156</v>
      </c>
      <c r="AU350" s="23" t="s">
        <v>85</v>
      </c>
      <c r="AY350" s="23" t="s">
        <v>154</v>
      </c>
      <c r="BE350" s="202">
        <f>IF(N350="základní",J350,0)</f>
        <v>0</v>
      </c>
      <c r="BF350" s="202">
        <f>IF(N350="snížená",J350,0)</f>
        <v>0</v>
      </c>
      <c r="BG350" s="202">
        <f>IF(N350="zákl. přenesená",J350,0)</f>
        <v>0</v>
      </c>
      <c r="BH350" s="202">
        <f>IF(N350="sníž. přenesená",J350,0)</f>
        <v>0</v>
      </c>
      <c r="BI350" s="202">
        <f>IF(N350="nulová",J350,0)</f>
        <v>0</v>
      </c>
      <c r="BJ350" s="23" t="s">
        <v>83</v>
      </c>
      <c r="BK350" s="202">
        <f>ROUND(I350*H350,2)</f>
        <v>0</v>
      </c>
      <c r="BL350" s="23" t="s">
        <v>242</v>
      </c>
      <c r="BM350" s="23" t="s">
        <v>1215</v>
      </c>
    </row>
    <row r="351" spans="2:47" s="1" customFormat="1" ht="40.5">
      <c r="B351" s="40"/>
      <c r="C351" s="62"/>
      <c r="D351" s="203" t="s">
        <v>163</v>
      </c>
      <c r="E351" s="62"/>
      <c r="F351" s="204" t="s">
        <v>695</v>
      </c>
      <c r="G351" s="62"/>
      <c r="H351" s="62"/>
      <c r="I351" s="162"/>
      <c r="J351" s="62"/>
      <c r="K351" s="62"/>
      <c r="L351" s="60"/>
      <c r="M351" s="205"/>
      <c r="N351" s="41"/>
      <c r="O351" s="41"/>
      <c r="P351" s="41"/>
      <c r="Q351" s="41"/>
      <c r="R351" s="41"/>
      <c r="S351" s="41"/>
      <c r="T351" s="77"/>
      <c r="AT351" s="23" t="s">
        <v>163</v>
      </c>
      <c r="AU351" s="23" t="s">
        <v>85</v>
      </c>
    </row>
    <row r="352" spans="2:65" s="1" customFormat="1" ht="16.5" customHeight="1">
      <c r="B352" s="40"/>
      <c r="C352" s="191" t="s">
        <v>684</v>
      </c>
      <c r="D352" s="191" t="s">
        <v>156</v>
      </c>
      <c r="E352" s="192" t="s">
        <v>701</v>
      </c>
      <c r="F352" s="193" t="s">
        <v>702</v>
      </c>
      <c r="G352" s="194" t="s">
        <v>400</v>
      </c>
      <c r="H352" s="195">
        <v>4</v>
      </c>
      <c r="I352" s="196"/>
      <c r="J352" s="197">
        <f>ROUND(I352*H352,2)</f>
        <v>0</v>
      </c>
      <c r="K352" s="193" t="s">
        <v>160</v>
      </c>
      <c r="L352" s="60"/>
      <c r="M352" s="198" t="s">
        <v>21</v>
      </c>
      <c r="N352" s="199" t="s">
        <v>46</v>
      </c>
      <c r="O352" s="41"/>
      <c r="P352" s="200">
        <f>O352*H352</f>
        <v>0</v>
      </c>
      <c r="Q352" s="200">
        <v>0.01908</v>
      </c>
      <c r="R352" s="200">
        <f>Q352*H352</f>
        <v>0.07632</v>
      </c>
      <c r="S352" s="200">
        <v>0</v>
      </c>
      <c r="T352" s="201">
        <f>S352*H352</f>
        <v>0</v>
      </c>
      <c r="AR352" s="23" t="s">
        <v>242</v>
      </c>
      <c r="AT352" s="23" t="s">
        <v>156</v>
      </c>
      <c r="AU352" s="23" t="s">
        <v>85</v>
      </c>
      <c r="AY352" s="23" t="s">
        <v>154</v>
      </c>
      <c r="BE352" s="202">
        <f>IF(N352="základní",J352,0)</f>
        <v>0</v>
      </c>
      <c r="BF352" s="202">
        <f>IF(N352="snížená",J352,0)</f>
        <v>0</v>
      </c>
      <c r="BG352" s="202">
        <f>IF(N352="zákl. přenesená",J352,0)</f>
        <v>0</v>
      </c>
      <c r="BH352" s="202">
        <f>IF(N352="sníž. přenesená",J352,0)</f>
        <v>0</v>
      </c>
      <c r="BI352" s="202">
        <f>IF(N352="nulová",J352,0)</f>
        <v>0</v>
      </c>
      <c r="BJ352" s="23" t="s">
        <v>83</v>
      </c>
      <c r="BK352" s="202">
        <f>ROUND(I352*H352,2)</f>
        <v>0</v>
      </c>
      <c r="BL352" s="23" t="s">
        <v>242</v>
      </c>
      <c r="BM352" s="23" t="s">
        <v>1216</v>
      </c>
    </row>
    <row r="353" spans="2:47" s="1" customFormat="1" ht="40.5">
      <c r="B353" s="40"/>
      <c r="C353" s="62"/>
      <c r="D353" s="203" t="s">
        <v>163</v>
      </c>
      <c r="E353" s="62"/>
      <c r="F353" s="204" t="s">
        <v>704</v>
      </c>
      <c r="G353" s="62"/>
      <c r="H353" s="62"/>
      <c r="I353" s="162"/>
      <c r="J353" s="62"/>
      <c r="K353" s="62"/>
      <c r="L353" s="60"/>
      <c r="M353" s="205"/>
      <c r="N353" s="41"/>
      <c r="O353" s="41"/>
      <c r="P353" s="41"/>
      <c r="Q353" s="41"/>
      <c r="R353" s="41"/>
      <c r="S353" s="41"/>
      <c r="T353" s="77"/>
      <c r="AT353" s="23" t="s">
        <v>163</v>
      </c>
      <c r="AU353" s="23" t="s">
        <v>85</v>
      </c>
    </row>
    <row r="354" spans="2:65" s="1" customFormat="1" ht="25.5" customHeight="1">
      <c r="B354" s="40"/>
      <c r="C354" s="191" t="s">
        <v>691</v>
      </c>
      <c r="D354" s="191" t="s">
        <v>156</v>
      </c>
      <c r="E354" s="192" t="s">
        <v>706</v>
      </c>
      <c r="F354" s="193" t="s">
        <v>707</v>
      </c>
      <c r="G354" s="194" t="s">
        <v>400</v>
      </c>
      <c r="H354" s="195">
        <v>11</v>
      </c>
      <c r="I354" s="196"/>
      <c r="J354" s="197">
        <f>ROUND(I354*H354,2)</f>
        <v>0</v>
      </c>
      <c r="K354" s="193" t="s">
        <v>160</v>
      </c>
      <c r="L354" s="60"/>
      <c r="M354" s="198" t="s">
        <v>21</v>
      </c>
      <c r="N354" s="199" t="s">
        <v>46</v>
      </c>
      <c r="O354" s="41"/>
      <c r="P354" s="200">
        <f>O354*H354</f>
        <v>0</v>
      </c>
      <c r="Q354" s="200">
        <v>0.01375</v>
      </c>
      <c r="R354" s="200">
        <f>Q354*H354</f>
        <v>0.15125</v>
      </c>
      <c r="S354" s="200">
        <v>0</v>
      </c>
      <c r="T354" s="201">
        <f>S354*H354</f>
        <v>0</v>
      </c>
      <c r="AR354" s="23" t="s">
        <v>242</v>
      </c>
      <c r="AT354" s="23" t="s">
        <v>156</v>
      </c>
      <c r="AU354" s="23" t="s">
        <v>85</v>
      </c>
      <c r="AY354" s="23" t="s">
        <v>154</v>
      </c>
      <c r="BE354" s="202">
        <f>IF(N354="základní",J354,0)</f>
        <v>0</v>
      </c>
      <c r="BF354" s="202">
        <f>IF(N354="snížená",J354,0)</f>
        <v>0</v>
      </c>
      <c r="BG354" s="202">
        <f>IF(N354="zákl. přenesená",J354,0)</f>
        <v>0</v>
      </c>
      <c r="BH354" s="202">
        <f>IF(N354="sníž. přenesená",J354,0)</f>
        <v>0</v>
      </c>
      <c r="BI354" s="202">
        <f>IF(N354="nulová",J354,0)</f>
        <v>0</v>
      </c>
      <c r="BJ354" s="23" t="s">
        <v>83</v>
      </c>
      <c r="BK354" s="202">
        <f>ROUND(I354*H354,2)</f>
        <v>0</v>
      </c>
      <c r="BL354" s="23" t="s">
        <v>242</v>
      </c>
      <c r="BM354" s="23" t="s">
        <v>1217</v>
      </c>
    </row>
    <row r="355" spans="2:47" s="1" customFormat="1" ht="54">
      <c r="B355" s="40"/>
      <c r="C355" s="62"/>
      <c r="D355" s="203" t="s">
        <v>163</v>
      </c>
      <c r="E355" s="62"/>
      <c r="F355" s="204" t="s">
        <v>709</v>
      </c>
      <c r="G355" s="62"/>
      <c r="H355" s="62"/>
      <c r="I355" s="162"/>
      <c r="J355" s="62"/>
      <c r="K355" s="62"/>
      <c r="L355" s="60"/>
      <c r="M355" s="205"/>
      <c r="N355" s="41"/>
      <c r="O355" s="41"/>
      <c r="P355" s="41"/>
      <c r="Q355" s="41"/>
      <c r="R355" s="41"/>
      <c r="S355" s="41"/>
      <c r="T355" s="77"/>
      <c r="AT355" s="23" t="s">
        <v>163</v>
      </c>
      <c r="AU355" s="23" t="s">
        <v>85</v>
      </c>
    </row>
    <row r="356" spans="2:65" s="1" customFormat="1" ht="16.5" customHeight="1">
      <c r="B356" s="40"/>
      <c r="C356" s="191" t="s">
        <v>696</v>
      </c>
      <c r="D356" s="191" t="s">
        <v>156</v>
      </c>
      <c r="E356" s="192" t="s">
        <v>711</v>
      </c>
      <c r="F356" s="193" t="s">
        <v>712</v>
      </c>
      <c r="G356" s="194" t="s">
        <v>400</v>
      </c>
      <c r="H356" s="195">
        <v>1</v>
      </c>
      <c r="I356" s="196"/>
      <c r="J356" s="197">
        <f>ROUND(I356*H356,2)</f>
        <v>0</v>
      </c>
      <c r="K356" s="193" t="s">
        <v>160</v>
      </c>
      <c r="L356" s="60"/>
      <c r="M356" s="198" t="s">
        <v>21</v>
      </c>
      <c r="N356" s="199" t="s">
        <v>46</v>
      </c>
      <c r="O356" s="41"/>
      <c r="P356" s="200">
        <f>O356*H356</f>
        <v>0</v>
      </c>
      <c r="Q356" s="200">
        <v>0.0145</v>
      </c>
      <c r="R356" s="200">
        <f>Q356*H356</f>
        <v>0.0145</v>
      </c>
      <c r="S356" s="200">
        <v>0</v>
      </c>
      <c r="T356" s="201">
        <f>S356*H356</f>
        <v>0</v>
      </c>
      <c r="AR356" s="23" t="s">
        <v>242</v>
      </c>
      <c r="AT356" s="23" t="s">
        <v>156</v>
      </c>
      <c r="AU356" s="23" t="s">
        <v>85</v>
      </c>
      <c r="AY356" s="23" t="s">
        <v>154</v>
      </c>
      <c r="BE356" s="202">
        <f>IF(N356="základní",J356,0)</f>
        <v>0</v>
      </c>
      <c r="BF356" s="202">
        <f>IF(N356="snížená",J356,0)</f>
        <v>0</v>
      </c>
      <c r="BG356" s="202">
        <f>IF(N356="zákl. přenesená",J356,0)</f>
        <v>0</v>
      </c>
      <c r="BH356" s="202">
        <f>IF(N356="sníž. přenesená",J356,0)</f>
        <v>0</v>
      </c>
      <c r="BI356" s="202">
        <f>IF(N356="nulová",J356,0)</f>
        <v>0</v>
      </c>
      <c r="BJ356" s="23" t="s">
        <v>83</v>
      </c>
      <c r="BK356" s="202">
        <f>ROUND(I356*H356,2)</f>
        <v>0</v>
      </c>
      <c r="BL356" s="23" t="s">
        <v>242</v>
      </c>
      <c r="BM356" s="23" t="s">
        <v>1218</v>
      </c>
    </row>
    <row r="357" spans="2:65" s="1" customFormat="1" ht="25.5" customHeight="1">
      <c r="B357" s="40"/>
      <c r="C357" s="191" t="s">
        <v>700</v>
      </c>
      <c r="D357" s="191" t="s">
        <v>156</v>
      </c>
      <c r="E357" s="192" t="s">
        <v>731</v>
      </c>
      <c r="F357" s="193" t="s">
        <v>732</v>
      </c>
      <c r="G357" s="194" t="s">
        <v>400</v>
      </c>
      <c r="H357" s="195">
        <v>1</v>
      </c>
      <c r="I357" s="196"/>
      <c r="J357" s="197">
        <f>ROUND(I357*H357,2)</f>
        <v>0</v>
      </c>
      <c r="K357" s="193" t="s">
        <v>160</v>
      </c>
      <c r="L357" s="60"/>
      <c r="M357" s="198" t="s">
        <v>21</v>
      </c>
      <c r="N357" s="199" t="s">
        <v>46</v>
      </c>
      <c r="O357" s="41"/>
      <c r="P357" s="200">
        <f>O357*H357</f>
        <v>0</v>
      </c>
      <c r="Q357" s="200">
        <v>0.0147</v>
      </c>
      <c r="R357" s="200">
        <f>Q357*H357</f>
        <v>0.0147</v>
      </c>
      <c r="S357" s="200">
        <v>0</v>
      </c>
      <c r="T357" s="201">
        <f>S357*H357</f>
        <v>0</v>
      </c>
      <c r="AR357" s="23" t="s">
        <v>242</v>
      </c>
      <c r="AT357" s="23" t="s">
        <v>156</v>
      </c>
      <c r="AU357" s="23" t="s">
        <v>85</v>
      </c>
      <c r="AY357" s="23" t="s">
        <v>154</v>
      </c>
      <c r="BE357" s="202">
        <f>IF(N357="základní",J357,0)</f>
        <v>0</v>
      </c>
      <c r="BF357" s="202">
        <f>IF(N357="snížená",J357,0)</f>
        <v>0</v>
      </c>
      <c r="BG357" s="202">
        <f>IF(N357="zákl. přenesená",J357,0)</f>
        <v>0</v>
      </c>
      <c r="BH357" s="202">
        <f>IF(N357="sníž. přenesená",J357,0)</f>
        <v>0</v>
      </c>
      <c r="BI357" s="202">
        <f>IF(N357="nulová",J357,0)</f>
        <v>0</v>
      </c>
      <c r="BJ357" s="23" t="s">
        <v>83</v>
      </c>
      <c r="BK357" s="202">
        <f>ROUND(I357*H357,2)</f>
        <v>0</v>
      </c>
      <c r="BL357" s="23" t="s">
        <v>242</v>
      </c>
      <c r="BM357" s="23" t="s">
        <v>1219</v>
      </c>
    </row>
    <row r="358" spans="2:65" s="1" customFormat="1" ht="16.5" customHeight="1">
      <c r="B358" s="40"/>
      <c r="C358" s="191" t="s">
        <v>705</v>
      </c>
      <c r="D358" s="191" t="s">
        <v>156</v>
      </c>
      <c r="E358" s="192" t="s">
        <v>735</v>
      </c>
      <c r="F358" s="193" t="s">
        <v>736</v>
      </c>
      <c r="G358" s="194" t="s">
        <v>400</v>
      </c>
      <c r="H358" s="195">
        <v>20</v>
      </c>
      <c r="I358" s="196"/>
      <c r="J358" s="197">
        <f>ROUND(I358*H358,2)</f>
        <v>0</v>
      </c>
      <c r="K358" s="193" t="s">
        <v>160</v>
      </c>
      <c r="L358" s="60"/>
      <c r="M358" s="198" t="s">
        <v>21</v>
      </c>
      <c r="N358" s="199" t="s">
        <v>46</v>
      </c>
      <c r="O358" s="41"/>
      <c r="P358" s="200">
        <f>O358*H358</f>
        <v>0</v>
      </c>
      <c r="Q358" s="200">
        <v>0.0003</v>
      </c>
      <c r="R358" s="200">
        <f>Q358*H358</f>
        <v>0.005999999999999999</v>
      </c>
      <c r="S358" s="200">
        <v>0</v>
      </c>
      <c r="T358" s="201">
        <f>S358*H358</f>
        <v>0</v>
      </c>
      <c r="AR358" s="23" t="s">
        <v>242</v>
      </c>
      <c r="AT358" s="23" t="s">
        <v>156</v>
      </c>
      <c r="AU358" s="23" t="s">
        <v>85</v>
      </c>
      <c r="AY358" s="23" t="s">
        <v>154</v>
      </c>
      <c r="BE358" s="202">
        <f>IF(N358="základní",J358,0)</f>
        <v>0</v>
      </c>
      <c r="BF358" s="202">
        <f>IF(N358="snížená",J358,0)</f>
        <v>0</v>
      </c>
      <c r="BG358" s="202">
        <f>IF(N358="zákl. přenesená",J358,0)</f>
        <v>0</v>
      </c>
      <c r="BH358" s="202">
        <f>IF(N358="sníž. přenesená",J358,0)</f>
        <v>0</v>
      </c>
      <c r="BI358" s="202">
        <f>IF(N358="nulová",J358,0)</f>
        <v>0</v>
      </c>
      <c r="BJ358" s="23" t="s">
        <v>83</v>
      </c>
      <c r="BK358" s="202">
        <f>ROUND(I358*H358,2)</f>
        <v>0</v>
      </c>
      <c r="BL358" s="23" t="s">
        <v>242</v>
      </c>
      <c r="BM358" s="23" t="s">
        <v>1220</v>
      </c>
    </row>
    <row r="359" spans="2:65" s="1" customFormat="1" ht="25.5" customHeight="1">
      <c r="B359" s="40"/>
      <c r="C359" s="191" t="s">
        <v>710</v>
      </c>
      <c r="D359" s="191" t="s">
        <v>156</v>
      </c>
      <c r="E359" s="192" t="s">
        <v>739</v>
      </c>
      <c r="F359" s="193" t="s">
        <v>740</v>
      </c>
      <c r="G359" s="194" t="s">
        <v>400</v>
      </c>
      <c r="H359" s="195">
        <v>1</v>
      </c>
      <c r="I359" s="196"/>
      <c r="J359" s="197">
        <f>ROUND(I359*H359,2)</f>
        <v>0</v>
      </c>
      <c r="K359" s="193" t="s">
        <v>160</v>
      </c>
      <c r="L359" s="60"/>
      <c r="M359" s="198" t="s">
        <v>21</v>
      </c>
      <c r="N359" s="199" t="s">
        <v>46</v>
      </c>
      <c r="O359" s="41"/>
      <c r="P359" s="200">
        <f>O359*H359</f>
        <v>0</v>
      </c>
      <c r="Q359" s="200">
        <v>0.00196</v>
      </c>
      <c r="R359" s="200">
        <f>Q359*H359</f>
        <v>0.00196</v>
      </c>
      <c r="S359" s="200">
        <v>0</v>
      </c>
      <c r="T359" s="201">
        <f>S359*H359</f>
        <v>0</v>
      </c>
      <c r="AR359" s="23" t="s">
        <v>242</v>
      </c>
      <c r="AT359" s="23" t="s">
        <v>156</v>
      </c>
      <c r="AU359" s="23" t="s">
        <v>85</v>
      </c>
      <c r="AY359" s="23" t="s">
        <v>154</v>
      </c>
      <c r="BE359" s="202">
        <f>IF(N359="základní",J359,0)</f>
        <v>0</v>
      </c>
      <c r="BF359" s="202">
        <f>IF(N359="snížená",J359,0)</f>
        <v>0</v>
      </c>
      <c r="BG359" s="202">
        <f>IF(N359="zákl. přenesená",J359,0)</f>
        <v>0</v>
      </c>
      <c r="BH359" s="202">
        <f>IF(N359="sníž. přenesená",J359,0)</f>
        <v>0</v>
      </c>
      <c r="BI359" s="202">
        <f>IF(N359="nulová",J359,0)</f>
        <v>0</v>
      </c>
      <c r="BJ359" s="23" t="s">
        <v>83</v>
      </c>
      <c r="BK359" s="202">
        <f>ROUND(I359*H359,2)</f>
        <v>0</v>
      </c>
      <c r="BL359" s="23" t="s">
        <v>242</v>
      </c>
      <c r="BM359" s="23" t="s">
        <v>1221</v>
      </c>
    </row>
    <row r="360" spans="2:47" s="1" customFormat="1" ht="27">
      <c r="B360" s="40"/>
      <c r="C360" s="62"/>
      <c r="D360" s="203" t="s">
        <v>163</v>
      </c>
      <c r="E360" s="62"/>
      <c r="F360" s="204" t="s">
        <v>742</v>
      </c>
      <c r="G360" s="62"/>
      <c r="H360" s="62"/>
      <c r="I360" s="162"/>
      <c r="J360" s="62"/>
      <c r="K360" s="62"/>
      <c r="L360" s="60"/>
      <c r="M360" s="205"/>
      <c r="N360" s="41"/>
      <c r="O360" s="41"/>
      <c r="P360" s="41"/>
      <c r="Q360" s="41"/>
      <c r="R360" s="41"/>
      <c r="S360" s="41"/>
      <c r="T360" s="77"/>
      <c r="AT360" s="23" t="s">
        <v>163</v>
      </c>
      <c r="AU360" s="23" t="s">
        <v>85</v>
      </c>
    </row>
    <row r="361" spans="2:65" s="1" customFormat="1" ht="16.5" customHeight="1">
      <c r="B361" s="40"/>
      <c r="C361" s="191" t="s">
        <v>714</v>
      </c>
      <c r="D361" s="191" t="s">
        <v>156</v>
      </c>
      <c r="E361" s="192" t="s">
        <v>744</v>
      </c>
      <c r="F361" s="193" t="s">
        <v>745</v>
      </c>
      <c r="G361" s="194" t="s">
        <v>400</v>
      </c>
      <c r="H361" s="195">
        <v>10</v>
      </c>
      <c r="I361" s="196"/>
      <c r="J361" s="197">
        <f>ROUND(I361*H361,2)</f>
        <v>0</v>
      </c>
      <c r="K361" s="193" t="s">
        <v>160</v>
      </c>
      <c r="L361" s="60"/>
      <c r="M361" s="198" t="s">
        <v>21</v>
      </c>
      <c r="N361" s="199" t="s">
        <v>46</v>
      </c>
      <c r="O361" s="41"/>
      <c r="P361" s="200">
        <f>O361*H361</f>
        <v>0</v>
      </c>
      <c r="Q361" s="200">
        <v>0.0018</v>
      </c>
      <c r="R361" s="200">
        <f>Q361*H361</f>
        <v>0.018</v>
      </c>
      <c r="S361" s="200">
        <v>0</v>
      </c>
      <c r="T361" s="201">
        <f>S361*H361</f>
        <v>0</v>
      </c>
      <c r="AR361" s="23" t="s">
        <v>242</v>
      </c>
      <c r="AT361" s="23" t="s">
        <v>156</v>
      </c>
      <c r="AU361" s="23" t="s">
        <v>85</v>
      </c>
      <c r="AY361" s="23" t="s">
        <v>154</v>
      </c>
      <c r="BE361" s="202">
        <f>IF(N361="základní",J361,0)</f>
        <v>0</v>
      </c>
      <c r="BF361" s="202">
        <f>IF(N361="snížená",J361,0)</f>
        <v>0</v>
      </c>
      <c r="BG361" s="202">
        <f>IF(N361="zákl. přenesená",J361,0)</f>
        <v>0</v>
      </c>
      <c r="BH361" s="202">
        <f>IF(N361="sníž. přenesená",J361,0)</f>
        <v>0</v>
      </c>
      <c r="BI361" s="202">
        <f>IF(N361="nulová",J361,0)</f>
        <v>0</v>
      </c>
      <c r="BJ361" s="23" t="s">
        <v>83</v>
      </c>
      <c r="BK361" s="202">
        <f>ROUND(I361*H361,2)</f>
        <v>0</v>
      </c>
      <c r="BL361" s="23" t="s">
        <v>242</v>
      </c>
      <c r="BM361" s="23" t="s">
        <v>1222</v>
      </c>
    </row>
    <row r="362" spans="2:47" s="1" customFormat="1" ht="27">
      <c r="B362" s="40"/>
      <c r="C362" s="62"/>
      <c r="D362" s="203" t="s">
        <v>163</v>
      </c>
      <c r="E362" s="62"/>
      <c r="F362" s="204" t="s">
        <v>747</v>
      </c>
      <c r="G362" s="62"/>
      <c r="H362" s="62"/>
      <c r="I362" s="162"/>
      <c r="J362" s="62"/>
      <c r="K362" s="62"/>
      <c r="L362" s="60"/>
      <c r="M362" s="205"/>
      <c r="N362" s="41"/>
      <c r="O362" s="41"/>
      <c r="P362" s="41"/>
      <c r="Q362" s="41"/>
      <c r="R362" s="41"/>
      <c r="S362" s="41"/>
      <c r="T362" s="77"/>
      <c r="AT362" s="23" t="s">
        <v>163</v>
      </c>
      <c r="AU362" s="23" t="s">
        <v>85</v>
      </c>
    </row>
    <row r="363" spans="2:65" s="1" customFormat="1" ht="16.5" customHeight="1">
      <c r="B363" s="40"/>
      <c r="C363" s="191" t="s">
        <v>718</v>
      </c>
      <c r="D363" s="191" t="s">
        <v>156</v>
      </c>
      <c r="E363" s="192" t="s">
        <v>749</v>
      </c>
      <c r="F363" s="193" t="s">
        <v>750</v>
      </c>
      <c r="G363" s="194" t="s">
        <v>400</v>
      </c>
      <c r="H363" s="195">
        <v>1</v>
      </c>
      <c r="I363" s="196"/>
      <c r="J363" s="197">
        <f>ROUND(I363*H363,2)</f>
        <v>0</v>
      </c>
      <c r="K363" s="193" t="s">
        <v>567</v>
      </c>
      <c r="L363" s="60"/>
      <c r="M363" s="198" t="s">
        <v>21</v>
      </c>
      <c r="N363" s="199" t="s">
        <v>46</v>
      </c>
      <c r="O363" s="41"/>
      <c r="P363" s="200">
        <f>O363*H363</f>
        <v>0</v>
      </c>
      <c r="Q363" s="200">
        <v>0.0018</v>
      </c>
      <c r="R363" s="200">
        <f>Q363*H363</f>
        <v>0.0018</v>
      </c>
      <c r="S363" s="200">
        <v>0</v>
      </c>
      <c r="T363" s="201">
        <f>S363*H363</f>
        <v>0</v>
      </c>
      <c r="AR363" s="23" t="s">
        <v>242</v>
      </c>
      <c r="AT363" s="23" t="s">
        <v>156</v>
      </c>
      <c r="AU363" s="23" t="s">
        <v>85</v>
      </c>
      <c r="AY363" s="23" t="s">
        <v>154</v>
      </c>
      <c r="BE363" s="202">
        <f>IF(N363="základní",J363,0)</f>
        <v>0</v>
      </c>
      <c r="BF363" s="202">
        <f>IF(N363="snížená",J363,0)</f>
        <v>0</v>
      </c>
      <c r="BG363" s="202">
        <f>IF(N363="zákl. přenesená",J363,0)</f>
        <v>0</v>
      </c>
      <c r="BH363" s="202">
        <f>IF(N363="sníž. přenesená",J363,0)</f>
        <v>0</v>
      </c>
      <c r="BI363" s="202">
        <f>IF(N363="nulová",J363,0)</f>
        <v>0</v>
      </c>
      <c r="BJ363" s="23" t="s">
        <v>83</v>
      </c>
      <c r="BK363" s="202">
        <f>ROUND(I363*H363,2)</f>
        <v>0</v>
      </c>
      <c r="BL363" s="23" t="s">
        <v>242</v>
      </c>
      <c r="BM363" s="23" t="s">
        <v>1223</v>
      </c>
    </row>
    <row r="364" spans="2:47" s="1" customFormat="1" ht="27">
      <c r="B364" s="40"/>
      <c r="C364" s="62"/>
      <c r="D364" s="203" t="s">
        <v>163</v>
      </c>
      <c r="E364" s="62"/>
      <c r="F364" s="204" t="s">
        <v>747</v>
      </c>
      <c r="G364" s="62"/>
      <c r="H364" s="62"/>
      <c r="I364" s="162"/>
      <c r="J364" s="62"/>
      <c r="K364" s="62"/>
      <c r="L364" s="60"/>
      <c r="M364" s="205"/>
      <c r="N364" s="41"/>
      <c r="O364" s="41"/>
      <c r="P364" s="41"/>
      <c r="Q364" s="41"/>
      <c r="R364" s="41"/>
      <c r="S364" s="41"/>
      <c r="T364" s="77"/>
      <c r="AT364" s="23" t="s">
        <v>163</v>
      </c>
      <c r="AU364" s="23" t="s">
        <v>85</v>
      </c>
    </row>
    <row r="365" spans="2:65" s="1" customFormat="1" ht="16.5" customHeight="1">
      <c r="B365" s="40"/>
      <c r="C365" s="191" t="s">
        <v>722</v>
      </c>
      <c r="D365" s="191" t="s">
        <v>156</v>
      </c>
      <c r="E365" s="192" t="s">
        <v>753</v>
      </c>
      <c r="F365" s="193" t="s">
        <v>754</v>
      </c>
      <c r="G365" s="194" t="s">
        <v>400</v>
      </c>
      <c r="H365" s="195">
        <v>1</v>
      </c>
      <c r="I365" s="196"/>
      <c r="J365" s="197">
        <f>ROUND(I365*H365,2)</f>
        <v>0</v>
      </c>
      <c r="K365" s="193" t="s">
        <v>160</v>
      </c>
      <c r="L365" s="60"/>
      <c r="M365" s="198" t="s">
        <v>21</v>
      </c>
      <c r="N365" s="199" t="s">
        <v>46</v>
      </c>
      <c r="O365" s="41"/>
      <c r="P365" s="200">
        <f>O365*H365</f>
        <v>0</v>
      </c>
      <c r="Q365" s="200">
        <v>0.00184</v>
      </c>
      <c r="R365" s="200">
        <f>Q365*H365</f>
        <v>0.00184</v>
      </c>
      <c r="S365" s="200">
        <v>0</v>
      </c>
      <c r="T365" s="201">
        <f>S365*H365</f>
        <v>0</v>
      </c>
      <c r="AR365" s="23" t="s">
        <v>242</v>
      </c>
      <c r="AT365" s="23" t="s">
        <v>156</v>
      </c>
      <c r="AU365" s="23" t="s">
        <v>85</v>
      </c>
      <c r="AY365" s="23" t="s">
        <v>154</v>
      </c>
      <c r="BE365" s="202">
        <f>IF(N365="základní",J365,0)</f>
        <v>0</v>
      </c>
      <c r="BF365" s="202">
        <f>IF(N365="snížená",J365,0)</f>
        <v>0</v>
      </c>
      <c r="BG365" s="202">
        <f>IF(N365="zákl. přenesená",J365,0)</f>
        <v>0</v>
      </c>
      <c r="BH365" s="202">
        <f>IF(N365="sníž. přenesená",J365,0)</f>
        <v>0</v>
      </c>
      <c r="BI365" s="202">
        <f>IF(N365="nulová",J365,0)</f>
        <v>0</v>
      </c>
      <c r="BJ365" s="23" t="s">
        <v>83</v>
      </c>
      <c r="BK365" s="202">
        <f>ROUND(I365*H365,2)</f>
        <v>0</v>
      </c>
      <c r="BL365" s="23" t="s">
        <v>242</v>
      </c>
      <c r="BM365" s="23" t="s">
        <v>1224</v>
      </c>
    </row>
    <row r="366" spans="2:65" s="1" customFormat="1" ht="38.25" customHeight="1">
      <c r="B366" s="40"/>
      <c r="C366" s="191" t="s">
        <v>726</v>
      </c>
      <c r="D366" s="191" t="s">
        <v>156</v>
      </c>
      <c r="E366" s="192" t="s">
        <v>757</v>
      </c>
      <c r="F366" s="193" t="s">
        <v>758</v>
      </c>
      <c r="G366" s="194" t="s">
        <v>192</v>
      </c>
      <c r="H366" s="195">
        <v>0.383</v>
      </c>
      <c r="I366" s="196"/>
      <c r="J366" s="197">
        <f>ROUND(I366*H366,2)</f>
        <v>0</v>
      </c>
      <c r="K366" s="193" t="s">
        <v>160</v>
      </c>
      <c r="L366" s="60"/>
      <c r="M366" s="198" t="s">
        <v>21</v>
      </c>
      <c r="N366" s="199" t="s">
        <v>46</v>
      </c>
      <c r="O366" s="41"/>
      <c r="P366" s="200">
        <f>O366*H366</f>
        <v>0</v>
      </c>
      <c r="Q366" s="200">
        <v>0</v>
      </c>
      <c r="R366" s="200">
        <f>Q366*H366</f>
        <v>0</v>
      </c>
      <c r="S366" s="200">
        <v>0</v>
      </c>
      <c r="T366" s="201">
        <f>S366*H366</f>
        <v>0</v>
      </c>
      <c r="AR366" s="23" t="s">
        <v>242</v>
      </c>
      <c r="AT366" s="23" t="s">
        <v>156</v>
      </c>
      <c r="AU366" s="23" t="s">
        <v>85</v>
      </c>
      <c r="AY366" s="23" t="s">
        <v>154</v>
      </c>
      <c r="BE366" s="202">
        <f>IF(N366="základní",J366,0)</f>
        <v>0</v>
      </c>
      <c r="BF366" s="202">
        <f>IF(N366="snížená",J366,0)</f>
        <v>0</v>
      </c>
      <c r="BG366" s="202">
        <f>IF(N366="zákl. přenesená",J366,0)</f>
        <v>0</v>
      </c>
      <c r="BH366" s="202">
        <f>IF(N366="sníž. přenesená",J366,0)</f>
        <v>0</v>
      </c>
      <c r="BI366" s="202">
        <f>IF(N366="nulová",J366,0)</f>
        <v>0</v>
      </c>
      <c r="BJ366" s="23" t="s">
        <v>83</v>
      </c>
      <c r="BK366" s="202">
        <f>ROUND(I366*H366,2)</f>
        <v>0</v>
      </c>
      <c r="BL366" s="23" t="s">
        <v>242</v>
      </c>
      <c r="BM366" s="23" t="s">
        <v>1225</v>
      </c>
    </row>
    <row r="367" spans="2:47" s="1" customFormat="1" ht="121.5">
      <c r="B367" s="40"/>
      <c r="C367" s="62"/>
      <c r="D367" s="203" t="s">
        <v>163</v>
      </c>
      <c r="E367" s="62"/>
      <c r="F367" s="204" t="s">
        <v>760</v>
      </c>
      <c r="G367" s="62"/>
      <c r="H367" s="62"/>
      <c r="I367" s="162"/>
      <c r="J367" s="62"/>
      <c r="K367" s="62"/>
      <c r="L367" s="60"/>
      <c r="M367" s="205"/>
      <c r="N367" s="41"/>
      <c r="O367" s="41"/>
      <c r="P367" s="41"/>
      <c r="Q367" s="41"/>
      <c r="R367" s="41"/>
      <c r="S367" s="41"/>
      <c r="T367" s="77"/>
      <c r="AT367" s="23" t="s">
        <v>163</v>
      </c>
      <c r="AU367" s="23" t="s">
        <v>85</v>
      </c>
    </row>
    <row r="368" spans="2:63" s="10" customFormat="1" ht="29.85" customHeight="1">
      <c r="B368" s="175"/>
      <c r="C368" s="176"/>
      <c r="D368" s="177" t="s">
        <v>74</v>
      </c>
      <c r="E368" s="189" t="s">
        <v>761</v>
      </c>
      <c r="F368" s="189" t="s">
        <v>762</v>
      </c>
      <c r="G368" s="176"/>
      <c r="H368" s="176"/>
      <c r="I368" s="179"/>
      <c r="J368" s="190">
        <f>BK368</f>
        <v>0</v>
      </c>
      <c r="K368" s="176"/>
      <c r="L368" s="181"/>
      <c r="M368" s="182"/>
      <c r="N368" s="183"/>
      <c r="O368" s="183"/>
      <c r="P368" s="184">
        <f>SUM(P369:P386)</f>
        <v>0</v>
      </c>
      <c r="Q368" s="183"/>
      <c r="R368" s="184">
        <f>SUM(R369:R386)</f>
        <v>0.03438000000000001</v>
      </c>
      <c r="S368" s="183"/>
      <c r="T368" s="185">
        <f>SUM(T369:T386)</f>
        <v>0.187</v>
      </c>
      <c r="AR368" s="186" t="s">
        <v>85</v>
      </c>
      <c r="AT368" s="187" t="s">
        <v>74</v>
      </c>
      <c r="AU368" s="187" t="s">
        <v>83</v>
      </c>
      <c r="AY368" s="186" t="s">
        <v>154</v>
      </c>
      <c r="BK368" s="188">
        <f>SUM(BK369:BK386)</f>
        <v>0</v>
      </c>
    </row>
    <row r="369" spans="2:65" s="1" customFormat="1" ht="16.5" customHeight="1">
      <c r="B369" s="40"/>
      <c r="C369" s="191" t="s">
        <v>730</v>
      </c>
      <c r="D369" s="191" t="s">
        <v>156</v>
      </c>
      <c r="E369" s="192" t="s">
        <v>764</v>
      </c>
      <c r="F369" s="193" t="s">
        <v>765</v>
      </c>
      <c r="G369" s="194" t="s">
        <v>366</v>
      </c>
      <c r="H369" s="195">
        <v>4</v>
      </c>
      <c r="I369" s="196"/>
      <c r="J369" s="197">
        <f>ROUND(I369*H369,2)</f>
        <v>0</v>
      </c>
      <c r="K369" s="193" t="s">
        <v>567</v>
      </c>
      <c r="L369" s="60"/>
      <c r="M369" s="198" t="s">
        <v>21</v>
      </c>
      <c r="N369" s="199" t="s">
        <v>46</v>
      </c>
      <c r="O369" s="41"/>
      <c r="P369" s="200">
        <f>O369*H369</f>
        <v>0</v>
      </c>
      <c r="Q369" s="200">
        <v>0</v>
      </c>
      <c r="R369" s="200">
        <f>Q369*H369</f>
        <v>0</v>
      </c>
      <c r="S369" s="200">
        <v>0</v>
      </c>
      <c r="T369" s="201">
        <f>S369*H369</f>
        <v>0</v>
      </c>
      <c r="AR369" s="23" t="s">
        <v>242</v>
      </c>
      <c r="AT369" s="23" t="s">
        <v>156</v>
      </c>
      <c r="AU369" s="23" t="s">
        <v>85</v>
      </c>
      <c r="AY369" s="23" t="s">
        <v>154</v>
      </c>
      <c r="BE369" s="202">
        <f>IF(N369="základní",J369,0)</f>
        <v>0</v>
      </c>
      <c r="BF369" s="202">
        <f>IF(N369="snížená",J369,0)</f>
        <v>0</v>
      </c>
      <c r="BG369" s="202">
        <f>IF(N369="zákl. přenesená",J369,0)</f>
        <v>0</v>
      </c>
      <c r="BH369" s="202">
        <f>IF(N369="sníž. přenesená",J369,0)</f>
        <v>0</v>
      </c>
      <c r="BI369" s="202">
        <f>IF(N369="nulová",J369,0)</f>
        <v>0</v>
      </c>
      <c r="BJ369" s="23" t="s">
        <v>83</v>
      </c>
      <c r="BK369" s="202">
        <f>ROUND(I369*H369,2)</f>
        <v>0</v>
      </c>
      <c r="BL369" s="23" t="s">
        <v>242</v>
      </c>
      <c r="BM369" s="23" t="s">
        <v>1226</v>
      </c>
    </row>
    <row r="370" spans="2:65" s="1" customFormat="1" ht="16.5" customHeight="1">
      <c r="B370" s="40"/>
      <c r="C370" s="191" t="s">
        <v>734</v>
      </c>
      <c r="D370" s="191" t="s">
        <v>156</v>
      </c>
      <c r="E370" s="192" t="s">
        <v>768</v>
      </c>
      <c r="F370" s="193" t="s">
        <v>769</v>
      </c>
      <c r="G370" s="194" t="s">
        <v>245</v>
      </c>
      <c r="H370" s="195">
        <v>20</v>
      </c>
      <c r="I370" s="196"/>
      <c r="J370" s="197">
        <f>ROUND(I370*H370,2)</f>
        <v>0</v>
      </c>
      <c r="K370" s="193" t="s">
        <v>160</v>
      </c>
      <c r="L370" s="60"/>
      <c r="M370" s="198" t="s">
        <v>21</v>
      </c>
      <c r="N370" s="199" t="s">
        <v>46</v>
      </c>
      <c r="O370" s="41"/>
      <c r="P370" s="200">
        <f>O370*H370</f>
        <v>0</v>
      </c>
      <c r="Q370" s="200">
        <v>0.00036</v>
      </c>
      <c r="R370" s="200">
        <f>Q370*H370</f>
        <v>0.007200000000000001</v>
      </c>
      <c r="S370" s="200">
        <v>0</v>
      </c>
      <c r="T370" s="201">
        <f>S370*H370</f>
        <v>0</v>
      </c>
      <c r="AR370" s="23" t="s">
        <v>242</v>
      </c>
      <c r="AT370" s="23" t="s">
        <v>156</v>
      </c>
      <c r="AU370" s="23" t="s">
        <v>85</v>
      </c>
      <c r="AY370" s="23" t="s">
        <v>154</v>
      </c>
      <c r="BE370" s="202">
        <f>IF(N370="základní",J370,0)</f>
        <v>0</v>
      </c>
      <c r="BF370" s="202">
        <f>IF(N370="snížená",J370,0)</f>
        <v>0</v>
      </c>
      <c r="BG370" s="202">
        <f>IF(N370="zákl. přenesená",J370,0)</f>
        <v>0</v>
      </c>
      <c r="BH370" s="202">
        <f>IF(N370="sníž. přenesená",J370,0)</f>
        <v>0</v>
      </c>
      <c r="BI370" s="202">
        <f>IF(N370="nulová",J370,0)</f>
        <v>0</v>
      </c>
      <c r="BJ370" s="23" t="s">
        <v>83</v>
      </c>
      <c r="BK370" s="202">
        <f>ROUND(I370*H370,2)</f>
        <v>0</v>
      </c>
      <c r="BL370" s="23" t="s">
        <v>242</v>
      </c>
      <c r="BM370" s="23" t="s">
        <v>1227</v>
      </c>
    </row>
    <row r="371" spans="2:65" s="1" customFormat="1" ht="25.5" customHeight="1">
      <c r="B371" s="40"/>
      <c r="C371" s="191" t="s">
        <v>738</v>
      </c>
      <c r="D371" s="191" t="s">
        <v>156</v>
      </c>
      <c r="E371" s="192" t="s">
        <v>772</v>
      </c>
      <c r="F371" s="193" t="s">
        <v>773</v>
      </c>
      <c r="G371" s="194" t="s">
        <v>366</v>
      </c>
      <c r="H371" s="195">
        <v>2</v>
      </c>
      <c r="I371" s="196"/>
      <c r="J371" s="197">
        <f>ROUND(I371*H371,2)</f>
        <v>0</v>
      </c>
      <c r="K371" s="193" t="s">
        <v>160</v>
      </c>
      <c r="L371" s="60"/>
      <c r="M371" s="198" t="s">
        <v>21</v>
      </c>
      <c r="N371" s="199" t="s">
        <v>46</v>
      </c>
      <c r="O371" s="41"/>
      <c r="P371" s="200">
        <f>O371*H371</f>
        <v>0</v>
      </c>
      <c r="Q371" s="200">
        <v>0.00022</v>
      </c>
      <c r="R371" s="200">
        <f>Q371*H371</f>
        <v>0.00044</v>
      </c>
      <c r="S371" s="200">
        <v>0</v>
      </c>
      <c r="T371" s="201">
        <f>S371*H371</f>
        <v>0</v>
      </c>
      <c r="AR371" s="23" t="s">
        <v>242</v>
      </c>
      <c r="AT371" s="23" t="s">
        <v>156</v>
      </c>
      <c r="AU371" s="23" t="s">
        <v>85</v>
      </c>
      <c r="AY371" s="23" t="s">
        <v>154</v>
      </c>
      <c r="BE371" s="202">
        <f>IF(N371="základní",J371,0)</f>
        <v>0</v>
      </c>
      <c r="BF371" s="202">
        <f>IF(N371="snížená",J371,0)</f>
        <v>0</v>
      </c>
      <c r="BG371" s="202">
        <f>IF(N371="zákl. přenesená",J371,0)</f>
        <v>0</v>
      </c>
      <c r="BH371" s="202">
        <f>IF(N371="sníž. přenesená",J371,0)</f>
        <v>0</v>
      </c>
      <c r="BI371" s="202">
        <f>IF(N371="nulová",J371,0)</f>
        <v>0</v>
      </c>
      <c r="BJ371" s="23" t="s">
        <v>83</v>
      </c>
      <c r="BK371" s="202">
        <f>ROUND(I371*H371,2)</f>
        <v>0</v>
      </c>
      <c r="BL371" s="23" t="s">
        <v>242</v>
      </c>
      <c r="BM371" s="23" t="s">
        <v>1228</v>
      </c>
    </row>
    <row r="372" spans="2:47" s="1" customFormat="1" ht="40.5">
      <c r="B372" s="40"/>
      <c r="C372" s="62"/>
      <c r="D372" s="203" t="s">
        <v>163</v>
      </c>
      <c r="E372" s="62"/>
      <c r="F372" s="204" t="s">
        <v>775</v>
      </c>
      <c r="G372" s="62"/>
      <c r="H372" s="62"/>
      <c r="I372" s="162"/>
      <c r="J372" s="62"/>
      <c r="K372" s="62"/>
      <c r="L372" s="60"/>
      <c r="M372" s="205"/>
      <c r="N372" s="41"/>
      <c r="O372" s="41"/>
      <c r="P372" s="41"/>
      <c r="Q372" s="41"/>
      <c r="R372" s="41"/>
      <c r="S372" s="41"/>
      <c r="T372" s="77"/>
      <c r="AT372" s="23" t="s">
        <v>163</v>
      </c>
      <c r="AU372" s="23" t="s">
        <v>85</v>
      </c>
    </row>
    <row r="373" spans="2:65" s="1" customFormat="1" ht="25.5" customHeight="1">
      <c r="B373" s="40"/>
      <c r="C373" s="191" t="s">
        <v>743</v>
      </c>
      <c r="D373" s="191" t="s">
        <v>156</v>
      </c>
      <c r="E373" s="192" t="s">
        <v>777</v>
      </c>
      <c r="F373" s="193" t="s">
        <v>778</v>
      </c>
      <c r="G373" s="194" t="s">
        <v>400</v>
      </c>
      <c r="H373" s="195">
        <v>2</v>
      </c>
      <c r="I373" s="196"/>
      <c r="J373" s="197">
        <f>ROUND(I373*H373,2)</f>
        <v>0</v>
      </c>
      <c r="K373" s="193" t="s">
        <v>160</v>
      </c>
      <c r="L373" s="60"/>
      <c r="M373" s="198" t="s">
        <v>21</v>
      </c>
      <c r="N373" s="199" t="s">
        <v>46</v>
      </c>
      <c r="O373" s="41"/>
      <c r="P373" s="200">
        <f>O373*H373</f>
        <v>0</v>
      </c>
      <c r="Q373" s="200">
        <v>0.00027</v>
      </c>
      <c r="R373" s="200">
        <f>Q373*H373</f>
        <v>0.00054</v>
      </c>
      <c r="S373" s="200">
        <v>0</v>
      </c>
      <c r="T373" s="201">
        <f>S373*H373</f>
        <v>0</v>
      </c>
      <c r="AR373" s="23" t="s">
        <v>242</v>
      </c>
      <c r="AT373" s="23" t="s">
        <v>156</v>
      </c>
      <c r="AU373" s="23" t="s">
        <v>85</v>
      </c>
      <c r="AY373" s="23" t="s">
        <v>154</v>
      </c>
      <c r="BE373" s="202">
        <f>IF(N373="základní",J373,0)</f>
        <v>0</v>
      </c>
      <c r="BF373" s="202">
        <f>IF(N373="snížená",J373,0)</f>
        <v>0</v>
      </c>
      <c r="BG373" s="202">
        <f>IF(N373="zákl. přenesená",J373,0)</f>
        <v>0</v>
      </c>
      <c r="BH373" s="202">
        <f>IF(N373="sníž. přenesená",J373,0)</f>
        <v>0</v>
      </c>
      <c r="BI373" s="202">
        <f>IF(N373="nulová",J373,0)</f>
        <v>0</v>
      </c>
      <c r="BJ373" s="23" t="s">
        <v>83</v>
      </c>
      <c r="BK373" s="202">
        <f>ROUND(I373*H373,2)</f>
        <v>0</v>
      </c>
      <c r="BL373" s="23" t="s">
        <v>242</v>
      </c>
      <c r="BM373" s="23" t="s">
        <v>1229</v>
      </c>
    </row>
    <row r="374" spans="2:47" s="1" customFormat="1" ht="40.5">
      <c r="B374" s="40"/>
      <c r="C374" s="62"/>
      <c r="D374" s="203" t="s">
        <v>163</v>
      </c>
      <c r="E374" s="62"/>
      <c r="F374" s="204" t="s">
        <v>775</v>
      </c>
      <c r="G374" s="62"/>
      <c r="H374" s="62"/>
      <c r="I374" s="162"/>
      <c r="J374" s="62"/>
      <c r="K374" s="62"/>
      <c r="L374" s="60"/>
      <c r="M374" s="205"/>
      <c r="N374" s="41"/>
      <c r="O374" s="41"/>
      <c r="P374" s="41"/>
      <c r="Q374" s="41"/>
      <c r="R374" s="41"/>
      <c r="S374" s="41"/>
      <c r="T374" s="77"/>
      <c r="AT374" s="23" t="s">
        <v>163</v>
      </c>
      <c r="AU374" s="23" t="s">
        <v>85</v>
      </c>
    </row>
    <row r="375" spans="2:65" s="1" customFormat="1" ht="16.5" customHeight="1">
      <c r="B375" s="40"/>
      <c r="C375" s="191" t="s">
        <v>748</v>
      </c>
      <c r="D375" s="191" t="s">
        <v>156</v>
      </c>
      <c r="E375" s="192" t="s">
        <v>792</v>
      </c>
      <c r="F375" s="193" t="s">
        <v>793</v>
      </c>
      <c r="G375" s="194" t="s">
        <v>366</v>
      </c>
      <c r="H375" s="195">
        <v>2</v>
      </c>
      <c r="I375" s="196"/>
      <c r="J375" s="197">
        <f>ROUND(I375*H375,2)</f>
        <v>0</v>
      </c>
      <c r="K375" s="193" t="s">
        <v>160</v>
      </c>
      <c r="L375" s="60"/>
      <c r="M375" s="198" t="s">
        <v>21</v>
      </c>
      <c r="N375" s="199" t="s">
        <v>46</v>
      </c>
      <c r="O375" s="41"/>
      <c r="P375" s="200">
        <f>O375*H375</f>
        <v>0</v>
      </c>
      <c r="Q375" s="200">
        <v>0.0002</v>
      </c>
      <c r="R375" s="200">
        <f>Q375*H375</f>
        <v>0.0004</v>
      </c>
      <c r="S375" s="200">
        <v>0</v>
      </c>
      <c r="T375" s="201">
        <f>S375*H375</f>
        <v>0</v>
      </c>
      <c r="AR375" s="23" t="s">
        <v>242</v>
      </c>
      <c r="AT375" s="23" t="s">
        <v>156</v>
      </c>
      <c r="AU375" s="23" t="s">
        <v>85</v>
      </c>
      <c r="AY375" s="23" t="s">
        <v>154</v>
      </c>
      <c r="BE375" s="202">
        <f>IF(N375="základní",J375,0)</f>
        <v>0</v>
      </c>
      <c r="BF375" s="202">
        <f>IF(N375="snížená",J375,0)</f>
        <v>0</v>
      </c>
      <c r="BG375" s="202">
        <f>IF(N375="zákl. přenesená",J375,0)</f>
        <v>0</v>
      </c>
      <c r="BH375" s="202">
        <f>IF(N375="sníž. přenesená",J375,0)</f>
        <v>0</v>
      </c>
      <c r="BI375" s="202">
        <f>IF(N375="nulová",J375,0)</f>
        <v>0</v>
      </c>
      <c r="BJ375" s="23" t="s">
        <v>83</v>
      </c>
      <c r="BK375" s="202">
        <f>ROUND(I375*H375,2)</f>
        <v>0</v>
      </c>
      <c r="BL375" s="23" t="s">
        <v>242</v>
      </c>
      <c r="BM375" s="23" t="s">
        <v>1230</v>
      </c>
    </row>
    <row r="376" spans="2:65" s="1" customFormat="1" ht="38.25" customHeight="1">
      <c r="B376" s="40"/>
      <c r="C376" s="191" t="s">
        <v>752</v>
      </c>
      <c r="D376" s="191" t="s">
        <v>156</v>
      </c>
      <c r="E376" s="192" t="s">
        <v>781</v>
      </c>
      <c r="F376" s="193" t="s">
        <v>782</v>
      </c>
      <c r="G376" s="194" t="s">
        <v>366</v>
      </c>
      <c r="H376" s="195">
        <v>1</v>
      </c>
      <c r="I376" s="196"/>
      <c r="J376" s="197">
        <f>ROUND(I376*H376,2)</f>
        <v>0</v>
      </c>
      <c r="K376" s="193" t="s">
        <v>160</v>
      </c>
      <c r="L376" s="60"/>
      <c r="M376" s="198" t="s">
        <v>21</v>
      </c>
      <c r="N376" s="199" t="s">
        <v>46</v>
      </c>
      <c r="O376" s="41"/>
      <c r="P376" s="200">
        <f>O376*H376</f>
        <v>0</v>
      </c>
      <c r="Q376" s="200">
        <v>0.0084</v>
      </c>
      <c r="R376" s="200">
        <f>Q376*H376</f>
        <v>0.0084</v>
      </c>
      <c r="S376" s="200">
        <v>0</v>
      </c>
      <c r="T376" s="201">
        <f>S376*H376</f>
        <v>0</v>
      </c>
      <c r="AR376" s="23" t="s">
        <v>242</v>
      </c>
      <c r="AT376" s="23" t="s">
        <v>156</v>
      </c>
      <c r="AU376" s="23" t="s">
        <v>85</v>
      </c>
      <c r="AY376" s="23" t="s">
        <v>154</v>
      </c>
      <c r="BE376" s="202">
        <f>IF(N376="základní",J376,0)</f>
        <v>0</v>
      </c>
      <c r="BF376" s="202">
        <f>IF(N376="snížená",J376,0)</f>
        <v>0</v>
      </c>
      <c r="BG376" s="202">
        <f>IF(N376="zákl. přenesená",J376,0)</f>
        <v>0</v>
      </c>
      <c r="BH376" s="202">
        <f>IF(N376="sníž. přenesená",J376,0)</f>
        <v>0</v>
      </c>
      <c r="BI376" s="202">
        <f>IF(N376="nulová",J376,0)</f>
        <v>0</v>
      </c>
      <c r="BJ376" s="23" t="s">
        <v>83</v>
      </c>
      <c r="BK376" s="202">
        <f>ROUND(I376*H376,2)</f>
        <v>0</v>
      </c>
      <c r="BL376" s="23" t="s">
        <v>242</v>
      </c>
      <c r="BM376" s="23" t="s">
        <v>1231</v>
      </c>
    </row>
    <row r="377" spans="2:47" s="1" customFormat="1" ht="27">
      <c r="B377" s="40"/>
      <c r="C377" s="62"/>
      <c r="D377" s="203" t="s">
        <v>163</v>
      </c>
      <c r="E377" s="62"/>
      <c r="F377" s="204" t="s">
        <v>784</v>
      </c>
      <c r="G377" s="62"/>
      <c r="H377" s="62"/>
      <c r="I377" s="162"/>
      <c r="J377" s="62"/>
      <c r="K377" s="62"/>
      <c r="L377" s="60"/>
      <c r="M377" s="205"/>
      <c r="N377" s="41"/>
      <c r="O377" s="41"/>
      <c r="P377" s="41"/>
      <c r="Q377" s="41"/>
      <c r="R377" s="41"/>
      <c r="S377" s="41"/>
      <c r="T377" s="77"/>
      <c r="AT377" s="23" t="s">
        <v>163</v>
      </c>
      <c r="AU377" s="23" t="s">
        <v>85</v>
      </c>
    </row>
    <row r="378" spans="2:47" s="1" customFormat="1" ht="27">
      <c r="B378" s="40"/>
      <c r="C378" s="62"/>
      <c r="D378" s="203" t="s">
        <v>538</v>
      </c>
      <c r="E378" s="62"/>
      <c r="F378" s="204" t="s">
        <v>785</v>
      </c>
      <c r="G378" s="62"/>
      <c r="H378" s="62"/>
      <c r="I378" s="162"/>
      <c r="J378" s="62"/>
      <c r="K378" s="62"/>
      <c r="L378" s="60"/>
      <c r="M378" s="205"/>
      <c r="N378" s="41"/>
      <c r="O378" s="41"/>
      <c r="P378" s="41"/>
      <c r="Q378" s="41"/>
      <c r="R378" s="41"/>
      <c r="S378" s="41"/>
      <c r="T378" s="77"/>
      <c r="AT378" s="23" t="s">
        <v>538</v>
      </c>
      <c r="AU378" s="23" t="s">
        <v>85</v>
      </c>
    </row>
    <row r="379" spans="2:65" s="1" customFormat="1" ht="38.25" customHeight="1">
      <c r="B379" s="40"/>
      <c r="C379" s="191" t="s">
        <v>756</v>
      </c>
      <c r="D379" s="191" t="s">
        <v>156</v>
      </c>
      <c r="E379" s="192" t="s">
        <v>787</v>
      </c>
      <c r="F379" s="193" t="s">
        <v>788</v>
      </c>
      <c r="G379" s="194" t="s">
        <v>366</v>
      </c>
      <c r="H379" s="195">
        <v>1</v>
      </c>
      <c r="I379" s="196"/>
      <c r="J379" s="197">
        <f>ROUND(I379*H379,2)</f>
        <v>0</v>
      </c>
      <c r="K379" s="193" t="s">
        <v>160</v>
      </c>
      <c r="L379" s="60"/>
      <c r="M379" s="198" t="s">
        <v>21</v>
      </c>
      <c r="N379" s="199" t="s">
        <v>46</v>
      </c>
      <c r="O379" s="41"/>
      <c r="P379" s="200">
        <f>O379*H379</f>
        <v>0</v>
      </c>
      <c r="Q379" s="200">
        <v>0.01708</v>
      </c>
      <c r="R379" s="200">
        <f>Q379*H379</f>
        <v>0.01708</v>
      </c>
      <c r="S379" s="200">
        <v>0</v>
      </c>
      <c r="T379" s="201">
        <f>S379*H379</f>
        <v>0</v>
      </c>
      <c r="AR379" s="23" t="s">
        <v>242</v>
      </c>
      <c r="AT379" s="23" t="s">
        <v>156</v>
      </c>
      <c r="AU379" s="23" t="s">
        <v>85</v>
      </c>
      <c r="AY379" s="23" t="s">
        <v>154</v>
      </c>
      <c r="BE379" s="202">
        <f>IF(N379="základní",J379,0)</f>
        <v>0</v>
      </c>
      <c r="BF379" s="202">
        <f>IF(N379="snížená",J379,0)</f>
        <v>0</v>
      </c>
      <c r="BG379" s="202">
        <f>IF(N379="zákl. přenesená",J379,0)</f>
        <v>0</v>
      </c>
      <c r="BH379" s="202">
        <f>IF(N379="sníž. přenesená",J379,0)</f>
        <v>0</v>
      </c>
      <c r="BI379" s="202">
        <f>IF(N379="nulová",J379,0)</f>
        <v>0</v>
      </c>
      <c r="BJ379" s="23" t="s">
        <v>83</v>
      </c>
      <c r="BK379" s="202">
        <f>ROUND(I379*H379,2)</f>
        <v>0</v>
      </c>
      <c r="BL379" s="23" t="s">
        <v>242</v>
      </c>
      <c r="BM379" s="23" t="s">
        <v>1232</v>
      </c>
    </row>
    <row r="380" spans="2:47" s="1" customFormat="1" ht="27">
      <c r="B380" s="40"/>
      <c r="C380" s="62"/>
      <c r="D380" s="203" t="s">
        <v>163</v>
      </c>
      <c r="E380" s="62"/>
      <c r="F380" s="204" t="s">
        <v>784</v>
      </c>
      <c r="G380" s="62"/>
      <c r="H380" s="62"/>
      <c r="I380" s="162"/>
      <c r="J380" s="62"/>
      <c r="K380" s="62"/>
      <c r="L380" s="60"/>
      <c r="M380" s="205"/>
      <c r="N380" s="41"/>
      <c r="O380" s="41"/>
      <c r="P380" s="41"/>
      <c r="Q380" s="41"/>
      <c r="R380" s="41"/>
      <c r="S380" s="41"/>
      <c r="T380" s="77"/>
      <c r="AT380" s="23" t="s">
        <v>163</v>
      </c>
      <c r="AU380" s="23" t="s">
        <v>85</v>
      </c>
    </row>
    <row r="381" spans="2:47" s="1" customFormat="1" ht="27">
      <c r="B381" s="40"/>
      <c r="C381" s="62"/>
      <c r="D381" s="203" t="s">
        <v>538</v>
      </c>
      <c r="E381" s="62"/>
      <c r="F381" s="204" t="s">
        <v>790</v>
      </c>
      <c r="G381" s="62"/>
      <c r="H381" s="62"/>
      <c r="I381" s="162"/>
      <c r="J381" s="62"/>
      <c r="K381" s="62"/>
      <c r="L381" s="60"/>
      <c r="M381" s="205"/>
      <c r="N381" s="41"/>
      <c r="O381" s="41"/>
      <c r="P381" s="41"/>
      <c r="Q381" s="41"/>
      <c r="R381" s="41"/>
      <c r="S381" s="41"/>
      <c r="T381" s="77"/>
      <c r="AT381" s="23" t="s">
        <v>538</v>
      </c>
      <c r="AU381" s="23" t="s">
        <v>85</v>
      </c>
    </row>
    <row r="382" spans="2:65" s="1" customFormat="1" ht="16.5" customHeight="1">
      <c r="B382" s="40"/>
      <c r="C382" s="191" t="s">
        <v>763</v>
      </c>
      <c r="D382" s="191" t="s">
        <v>156</v>
      </c>
      <c r="E382" s="192" t="s">
        <v>796</v>
      </c>
      <c r="F382" s="193" t="s">
        <v>797</v>
      </c>
      <c r="G382" s="194" t="s">
        <v>366</v>
      </c>
      <c r="H382" s="195">
        <v>4</v>
      </c>
      <c r="I382" s="196"/>
      <c r="J382" s="197">
        <f>ROUND(I382*H382,2)</f>
        <v>0</v>
      </c>
      <c r="K382" s="193" t="s">
        <v>567</v>
      </c>
      <c r="L382" s="60"/>
      <c r="M382" s="198" t="s">
        <v>21</v>
      </c>
      <c r="N382" s="199" t="s">
        <v>46</v>
      </c>
      <c r="O382" s="41"/>
      <c r="P382" s="200">
        <f>O382*H382</f>
        <v>0</v>
      </c>
      <c r="Q382" s="200">
        <v>8E-05</v>
      </c>
      <c r="R382" s="200">
        <f>Q382*H382</f>
        <v>0.00032</v>
      </c>
      <c r="S382" s="200">
        <v>0.04675</v>
      </c>
      <c r="T382" s="201">
        <f>S382*H382</f>
        <v>0.187</v>
      </c>
      <c r="AR382" s="23" t="s">
        <v>242</v>
      </c>
      <c r="AT382" s="23" t="s">
        <v>156</v>
      </c>
      <c r="AU382" s="23" t="s">
        <v>85</v>
      </c>
      <c r="AY382" s="23" t="s">
        <v>154</v>
      </c>
      <c r="BE382" s="202">
        <f>IF(N382="základní",J382,0)</f>
        <v>0</v>
      </c>
      <c r="BF382" s="202">
        <f>IF(N382="snížená",J382,0)</f>
        <v>0</v>
      </c>
      <c r="BG382" s="202">
        <f>IF(N382="zákl. přenesená",J382,0)</f>
        <v>0</v>
      </c>
      <c r="BH382" s="202">
        <f>IF(N382="sníž. přenesená",J382,0)</f>
        <v>0</v>
      </c>
      <c r="BI382" s="202">
        <f>IF(N382="nulová",J382,0)</f>
        <v>0</v>
      </c>
      <c r="BJ382" s="23" t="s">
        <v>83</v>
      </c>
      <c r="BK382" s="202">
        <f>ROUND(I382*H382,2)</f>
        <v>0</v>
      </c>
      <c r="BL382" s="23" t="s">
        <v>242</v>
      </c>
      <c r="BM382" s="23" t="s">
        <v>1233</v>
      </c>
    </row>
    <row r="383" spans="2:65" s="1" customFormat="1" ht="25.5" customHeight="1">
      <c r="B383" s="40"/>
      <c r="C383" s="191" t="s">
        <v>767</v>
      </c>
      <c r="D383" s="191" t="s">
        <v>156</v>
      </c>
      <c r="E383" s="192" t="s">
        <v>800</v>
      </c>
      <c r="F383" s="193" t="s">
        <v>801</v>
      </c>
      <c r="G383" s="194" t="s">
        <v>237</v>
      </c>
      <c r="H383" s="195">
        <v>10</v>
      </c>
      <c r="I383" s="196"/>
      <c r="J383" s="197">
        <f>ROUND(I383*H383,2)</f>
        <v>0</v>
      </c>
      <c r="K383" s="193" t="s">
        <v>160</v>
      </c>
      <c r="L383" s="60"/>
      <c r="M383" s="198" t="s">
        <v>21</v>
      </c>
      <c r="N383" s="199" t="s">
        <v>46</v>
      </c>
      <c r="O383" s="41"/>
      <c r="P383" s="200">
        <f>O383*H383</f>
        <v>0</v>
      </c>
      <c r="Q383" s="200">
        <v>0</v>
      </c>
      <c r="R383" s="200">
        <f>Q383*H383</f>
        <v>0</v>
      </c>
      <c r="S383" s="200">
        <v>0</v>
      </c>
      <c r="T383" s="201">
        <f>S383*H383</f>
        <v>0</v>
      </c>
      <c r="AR383" s="23" t="s">
        <v>242</v>
      </c>
      <c r="AT383" s="23" t="s">
        <v>156</v>
      </c>
      <c r="AU383" s="23" t="s">
        <v>85</v>
      </c>
      <c r="AY383" s="23" t="s">
        <v>154</v>
      </c>
      <c r="BE383" s="202">
        <f>IF(N383="základní",J383,0)</f>
        <v>0</v>
      </c>
      <c r="BF383" s="202">
        <f>IF(N383="snížená",J383,0)</f>
        <v>0</v>
      </c>
      <c r="BG383" s="202">
        <f>IF(N383="zákl. přenesená",J383,0)</f>
        <v>0</v>
      </c>
      <c r="BH383" s="202">
        <f>IF(N383="sníž. přenesená",J383,0)</f>
        <v>0</v>
      </c>
      <c r="BI383" s="202">
        <f>IF(N383="nulová",J383,0)</f>
        <v>0</v>
      </c>
      <c r="BJ383" s="23" t="s">
        <v>83</v>
      </c>
      <c r="BK383" s="202">
        <f>ROUND(I383*H383,2)</f>
        <v>0</v>
      </c>
      <c r="BL383" s="23" t="s">
        <v>242</v>
      </c>
      <c r="BM383" s="23" t="s">
        <v>1234</v>
      </c>
    </row>
    <row r="384" spans="2:47" s="1" customFormat="1" ht="67.5">
      <c r="B384" s="40"/>
      <c r="C384" s="62"/>
      <c r="D384" s="203" t="s">
        <v>163</v>
      </c>
      <c r="E384" s="62"/>
      <c r="F384" s="204" t="s">
        <v>803</v>
      </c>
      <c r="G384" s="62"/>
      <c r="H384" s="62"/>
      <c r="I384" s="162"/>
      <c r="J384" s="62"/>
      <c r="K384" s="62"/>
      <c r="L384" s="60"/>
      <c r="M384" s="205"/>
      <c r="N384" s="41"/>
      <c r="O384" s="41"/>
      <c r="P384" s="41"/>
      <c r="Q384" s="41"/>
      <c r="R384" s="41"/>
      <c r="S384" s="41"/>
      <c r="T384" s="77"/>
      <c r="AT384" s="23" t="s">
        <v>163</v>
      </c>
      <c r="AU384" s="23" t="s">
        <v>85</v>
      </c>
    </row>
    <row r="385" spans="2:65" s="1" customFormat="1" ht="38.25" customHeight="1">
      <c r="B385" s="40"/>
      <c r="C385" s="191" t="s">
        <v>771</v>
      </c>
      <c r="D385" s="191" t="s">
        <v>156</v>
      </c>
      <c r="E385" s="192" t="s">
        <v>805</v>
      </c>
      <c r="F385" s="193" t="s">
        <v>806</v>
      </c>
      <c r="G385" s="194" t="s">
        <v>192</v>
      </c>
      <c r="H385" s="195">
        <v>0.034</v>
      </c>
      <c r="I385" s="196"/>
      <c r="J385" s="197">
        <f>ROUND(I385*H385,2)</f>
        <v>0</v>
      </c>
      <c r="K385" s="193" t="s">
        <v>160</v>
      </c>
      <c r="L385" s="60"/>
      <c r="M385" s="198" t="s">
        <v>21</v>
      </c>
      <c r="N385" s="199" t="s">
        <v>46</v>
      </c>
      <c r="O385" s="41"/>
      <c r="P385" s="200">
        <f>O385*H385</f>
        <v>0</v>
      </c>
      <c r="Q385" s="200">
        <v>0</v>
      </c>
      <c r="R385" s="200">
        <f>Q385*H385</f>
        <v>0</v>
      </c>
      <c r="S385" s="200">
        <v>0</v>
      </c>
      <c r="T385" s="201">
        <f>S385*H385</f>
        <v>0</v>
      </c>
      <c r="AR385" s="23" t="s">
        <v>242</v>
      </c>
      <c r="AT385" s="23" t="s">
        <v>156</v>
      </c>
      <c r="AU385" s="23" t="s">
        <v>85</v>
      </c>
      <c r="AY385" s="23" t="s">
        <v>154</v>
      </c>
      <c r="BE385" s="202">
        <f>IF(N385="základní",J385,0)</f>
        <v>0</v>
      </c>
      <c r="BF385" s="202">
        <f>IF(N385="snížená",J385,0)</f>
        <v>0</v>
      </c>
      <c r="BG385" s="202">
        <f>IF(N385="zákl. přenesená",J385,0)</f>
        <v>0</v>
      </c>
      <c r="BH385" s="202">
        <f>IF(N385="sníž. přenesená",J385,0)</f>
        <v>0</v>
      </c>
      <c r="BI385" s="202">
        <f>IF(N385="nulová",J385,0)</f>
        <v>0</v>
      </c>
      <c r="BJ385" s="23" t="s">
        <v>83</v>
      </c>
      <c r="BK385" s="202">
        <f>ROUND(I385*H385,2)</f>
        <v>0</v>
      </c>
      <c r="BL385" s="23" t="s">
        <v>242</v>
      </c>
      <c r="BM385" s="23" t="s">
        <v>1235</v>
      </c>
    </row>
    <row r="386" spans="2:47" s="1" customFormat="1" ht="121.5">
      <c r="B386" s="40"/>
      <c r="C386" s="62"/>
      <c r="D386" s="203" t="s">
        <v>163</v>
      </c>
      <c r="E386" s="62"/>
      <c r="F386" s="204" t="s">
        <v>760</v>
      </c>
      <c r="G386" s="62"/>
      <c r="H386" s="62"/>
      <c r="I386" s="162"/>
      <c r="J386" s="62"/>
      <c r="K386" s="62"/>
      <c r="L386" s="60"/>
      <c r="M386" s="205"/>
      <c r="N386" s="41"/>
      <c r="O386" s="41"/>
      <c r="P386" s="41"/>
      <c r="Q386" s="41"/>
      <c r="R386" s="41"/>
      <c r="S386" s="41"/>
      <c r="T386" s="77"/>
      <c r="AT386" s="23" t="s">
        <v>163</v>
      </c>
      <c r="AU386" s="23" t="s">
        <v>85</v>
      </c>
    </row>
    <row r="387" spans="2:63" s="10" customFormat="1" ht="29.85" customHeight="1">
      <c r="B387" s="175"/>
      <c r="C387" s="176"/>
      <c r="D387" s="177" t="s">
        <v>74</v>
      </c>
      <c r="E387" s="189" t="s">
        <v>808</v>
      </c>
      <c r="F387" s="189" t="s">
        <v>809</v>
      </c>
      <c r="G387" s="176"/>
      <c r="H387" s="176"/>
      <c r="I387" s="179"/>
      <c r="J387" s="190">
        <f>BK387</f>
        <v>0</v>
      </c>
      <c r="K387" s="176"/>
      <c r="L387" s="181"/>
      <c r="M387" s="182"/>
      <c r="N387" s="183"/>
      <c r="O387" s="183"/>
      <c r="P387" s="184">
        <f>SUM(P388:P407)</f>
        <v>0</v>
      </c>
      <c r="Q387" s="183"/>
      <c r="R387" s="184">
        <f>SUM(R388:R407)</f>
        <v>0.06376000000000001</v>
      </c>
      <c r="S387" s="183"/>
      <c r="T387" s="185">
        <f>SUM(T388:T407)</f>
        <v>0</v>
      </c>
      <c r="AR387" s="186" t="s">
        <v>85</v>
      </c>
      <c r="AT387" s="187" t="s">
        <v>74</v>
      </c>
      <c r="AU387" s="187" t="s">
        <v>83</v>
      </c>
      <c r="AY387" s="186" t="s">
        <v>154</v>
      </c>
      <c r="BK387" s="188">
        <f>SUM(BK388:BK407)</f>
        <v>0</v>
      </c>
    </row>
    <row r="388" spans="2:65" s="1" customFormat="1" ht="16.5" customHeight="1">
      <c r="B388" s="40"/>
      <c r="C388" s="191" t="s">
        <v>776</v>
      </c>
      <c r="D388" s="191" t="s">
        <v>156</v>
      </c>
      <c r="E388" s="192" t="s">
        <v>811</v>
      </c>
      <c r="F388" s="193" t="s">
        <v>812</v>
      </c>
      <c r="G388" s="194" t="s">
        <v>813</v>
      </c>
      <c r="H388" s="195">
        <v>2</v>
      </c>
      <c r="I388" s="196"/>
      <c r="J388" s="197">
        <f aca="true" t="shared" si="10" ref="J388:J401">ROUND(I388*H388,2)</f>
        <v>0</v>
      </c>
      <c r="K388" s="193" t="s">
        <v>567</v>
      </c>
      <c r="L388" s="60"/>
      <c r="M388" s="198" t="s">
        <v>21</v>
      </c>
      <c r="N388" s="199" t="s">
        <v>46</v>
      </c>
      <c r="O388" s="41"/>
      <c r="P388" s="200">
        <f aca="true" t="shared" si="11" ref="P388:P401">O388*H388</f>
        <v>0</v>
      </c>
      <c r="Q388" s="200">
        <v>0</v>
      </c>
      <c r="R388" s="200">
        <f aca="true" t="shared" si="12" ref="R388:R401">Q388*H388</f>
        <v>0</v>
      </c>
      <c r="S388" s="200">
        <v>0</v>
      </c>
      <c r="T388" s="201">
        <f aca="true" t="shared" si="13" ref="T388:T401">S388*H388</f>
        <v>0</v>
      </c>
      <c r="AR388" s="23" t="s">
        <v>242</v>
      </c>
      <c r="AT388" s="23" t="s">
        <v>156</v>
      </c>
      <c r="AU388" s="23" t="s">
        <v>85</v>
      </c>
      <c r="AY388" s="23" t="s">
        <v>154</v>
      </c>
      <c r="BE388" s="202">
        <f aca="true" t="shared" si="14" ref="BE388:BE401">IF(N388="základní",J388,0)</f>
        <v>0</v>
      </c>
      <c r="BF388" s="202">
        <f aca="true" t="shared" si="15" ref="BF388:BF401">IF(N388="snížená",J388,0)</f>
        <v>0</v>
      </c>
      <c r="BG388" s="202">
        <f aca="true" t="shared" si="16" ref="BG388:BG401">IF(N388="zákl. přenesená",J388,0)</f>
        <v>0</v>
      </c>
      <c r="BH388" s="202">
        <f aca="true" t="shared" si="17" ref="BH388:BH401">IF(N388="sníž. přenesená",J388,0)</f>
        <v>0</v>
      </c>
      <c r="BI388" s="202">
        <f aca="true" t="shared" si="18" ref="BI388:BI401">IF(N388="nulová",J388,0)</f>
        <v>0</v>
      </c>
      <c r="BJ388" s="23" t="s">
        <v>83</v>
      </c>
      <c r="BK388" s="202">
        <f aca="true" t="shared" si="19" ref="BK388:BK401">ROUND(I388*H388,2)</f>
        <v>0</v>
      </c>
      <c r="BL388" s="23" t="s">
        <v>242</v>
      </c>
      <c r="BM388" s="23" t="s">
        <v>1236</v>
      </c>
    </row>
    <row r="389" spans="2:65" s="1" customFormat="1" ht="38.25" customHeight="1">
      <c r="B389" s="40"/>
      <c r="C389" s="191" t="s">
        <v>780</v>
      </c>
      <c r="D389" s="191" t="s">
        <v>156</v>
      </c>
      <c r="E389" s="192" t="s">
        <v>816</v>
      </c>
      <c r="F389" s="193" t="s">
        <v>817</v>
      </c>
      <c r="G389" s="194" t="s">
        <v>366</v>
      </c>
      <c r="H389" s="195">
        <v>4</v>
      </c>
      <c r="I389" s="196"/>
      <c r="J389" s="197">
        <f t="shared" si="10"/>
        <v>0</v>
      </c>
      <c r="K389" s="193" t="s">
        <v>567</v>
      </c>
      <c r="L389" s="60"/>
      <c r="M389" s="198" t="s">
        <v>21</v>
      </c>
      <c r="N389" s="199" t="s">
        <v>46</v>
      </c>
      <c r="O389" s="41"/>
      <c r="P389" s="200">
        <f t="shared" si="11"/>
        <v>0</v>
      </c>
      <c r="Q389" s="200">
        <v>0</v>
      </c>
      <c r="R389" s="200">
        <f t="shared" si="12"/>
        <v>0</v>
      </c>
      <c r="S389" s="200">
        <v>0</v>
      </c>
      <c r="T389" s="201">
        <f t="shared" si="13"/>
        <v>0</v>
      </c>
      <c r="AR389" s="23" t="s">
        <v>242</v>
      </c>
      <c r="AT389" s="23" t="s">
        <v>156</v>
      </c>
      <c r="AU389" s="23" t="s">
        <v>85</v>
      </c>
      <c r="AY389" s="23" t="s">
        <v>154</v>
      </c>
      <c r="BE389" s="202">
        <f t="shared" si="14"/>
        <v>0</v>
      </c>
      <c r="BF389" s="202">
        <f t="shared" si="15"/>
        <v>0</v>
      </c>
      <c r="BG389" s="202">
        <f t="shared" si="16"/>
        <v>0</v>
      </c>
      <c r="BH389" s="202">
        <f t="shared" si="17"/>
        <v>0</v>
      </c>
      <c r="BI389" s="202">
        <f t="shared" si="18"/>
        <v>0</v>
      </c>
      <c r="BJ389" s="23" t="s">
        <v>83</v>
      </c>
      <c r="BK389" s="202">
        <f t="shared" si="19"/>
        <v>0</v>
      </c>
      <c r="BL389" s="23" t="s">
        <v>242</v>
      </c>
      <c r="BM389" s="23" t="s">
        <v>1237</v>
      </c>
    </row>
    <row r="390" spans="2:65" s="1" customFormat="1" ht="25.5" customHeight="1">
      <c r="B390" s="40"/>
      <c r="C390" s="217" t="s">
        <v>786</v>
      </c>
      <c r="D390" s="217" t="s">
        <v>189</v>
      </c>
      <c r="E390" s="218" t="s">
        <v>820</v>
      </c>
      <c r="F390" s="219" t="s">
        <v>821</v>
      </c>
      <c r="G390" s="220" t="s">
        <v>366</v>
      </c>
      <c r="H390" s="221">
        <v>4</v>
      </c>
      <c r="I390" s="222"/>
      <c r="J390" s="223">
        <f t="shared" si="10"/>
        <v>0</v>
      </c>
      <c r="K390" s="219" t="s">
        <v>567</v>
      </c>
      <c r="L390" s="224"/>
      <c r="M390" s="225" t="s">
        <v>21</v>
      </c>
      <c r="N390" s="226" t="s">
        <v>46</v>
      </c>
      <c r="O390" s="41"/>
      <c r="P390" s="200">
        <f t="shared" si="11"/>
        <v>0</v>
      </c>
      <c r="Q390" s="200">
        <v>9E-05</v>
      </c>
      <c r="R390" s="200">
        <f t="shared" si="12"/>
        <v>0.00036</v>
      </c>
      <c r="S390" s="200">
        <v>0</v>
      </c>
      <c r="T390" s="201">
        <f t="shared" si="13"/>
        <v>0</v>
      </c>
      <c r="AR390" s="23" t="s">
        <v>331</v>
      </c>
      <c r="AT390" s="23" t="s">
        <v>189</v>
      </c>
      <c r="AU390" s="23" t="s">
        <v>85</v>
      </c>
      <c r="AY390" s="23" t="s">
        <v>154</v>
      </c>
      <c r="BE390" s="202">
        <f t="shared" si="14"/>
        <v>0</v>
      </c>
      <c r="BF390" s="202">
        <f t="shared" si="15"/>
        <v>0</v>
      </c>
      <c r="BG390" s="202">
        <f t="shared" si="16"/>
        <v>0</v>
      </c>
      <c r="BH390" s="202">
        <f t="shared" si="17"/>
        <v>0</v>
      </c>
      <c r="BI390" s="202">
        <f t="shared" si="18"/>
        <v>0</v>
      </c>
      <c r="BJ390" s="23" t="s">
        <v>83</v>
      </c>
      <c r="BK390" s="202">
        <f t="shared" si="19"/>
        <v>0</v>
      </c>
      <c r="BL390" s="23" t="s">
        <v>242</v>
      </c>
      <c r="BM390" s="23" t="s">
        <v>1238</v>
      </c>
    </row>
    <row r="391" spans="2:65" s="1" customFormat="1" ht="25.5" customHeight="1">
      <c r="B391" s="40"/>
      <c r="C391" s="191" t="s">
        <v>791</v>
      </c>
      <c r="D391" s="191" t="s">
        <v>156</v>
      </c>
      <c r="E391" s="192" t="s">
        <v>824</v>
      </c>
      <c r="F391" s="193" t="s">
        <v>825</v>
      </c>
      <c r="G391" s="194" t="s">
        <v>245</v>
      </c>
      <c r="H391" s="195">
        <v>50</v>
      </c>
      <c r="I391" s="196"/>
      <c r="J391" s="197">
        <f t="shared" si="10"/>
        <v>0</v>
      </c>
      <c r="K391" s="193" t="s">
        <v>567</v>
      </c>
      <c r="L391" s="60"/>
      <c r="M391" s="198" t="s">
        <v>21</v>
      </c>
      <c r="N391" s="199" t="s">
        <v>46</v>
      </c>
      <c r="O391" s="41"/>
      <c r="P391" s="200">
        <f t="shared" si="11"/>
        <v>0</v>
      </c>
      <c r="Q391" s="200">
        <v>0</v>
      </c>
      <c r="R391" s="200">
        <f t="shared" si="12"/>
        <v>0</v>
      </c>
      <c r="S391" s="200">
        <v>0</v>
      </c>
      <c r="T391" s="201">
        <f t="shared" si="13"/>
        <v>0</v>
      </c>
      <c r="AR391" s="23" t="s">
        <v>242</v>
      </c>
      <c r="AT391" s="23" t="s">
        <v>156</v>
      </c>
      <c r="AU391" s="23" t="s">
        <v>85</v>
      </c>
      <c r="AY391" s="23" t="s">
        <v>154</v>
      </c>
      <c r="BE391" s="202">
        <f t="shared" si="14"/>
        <v>0</v>
      </c>
      <c r="BF391" s="202">
        <f t="shared" si="15"/>
        <v>0</v>
      </c>
      <c r="BG391" s="202">
        <f t="shared" si="16"/>
        <v>0</v>
      </c>
      <c r="BH391" s="202">
        <f t="shared" si="17"/>
        <v>0</v>
      </c>
      <c r="BI391" s="202">
        <f t="shared" si="18"/>
        <v>0</v>
      </c>
      <c r="BJ391" s="23" t="s">
        <v>83</v>
      </c>
      <c r="BK391" s="202">
        <f t="shared" si="19"/>
        <v>0</v>
      </c>
      <c r="BL391" s="23" t="s">
        <v>242</v>
      </c>
      <c r="BM391" s="23" t="s">
        <v>1239</v>
      </c>
    </row>
    <row r="392" spans="2:65" s="1" customFormat="1" ht="16.5" customHeight="1">
      <c r="B392" s="40"/>
      <c r="C392" s="217" t="s">
        <v>795</v>
      </c>
      <c r="D392" s="217" t="s">
        <v>189</v>
      </c>
      <c r="E392" s="218" t="s">
        <v>828</v>
      </c>
      <c r="F392" s="219" t="s">
        <v>829</v>
      </c>
      <c r="G392" s="220" t="s">
        <v>245</v>
      </c>
      <c r="H392" s="221">
        <v>50</v>
      </c>
      <c r="I392" s="222"/>
      <c r="J392" s="223">
        <f t="shared" si="10"/>
        <v>0</v>
      </c>
      <c r="K392" s="219" t="s">
        <v>567</v>
      </c>
      <c r="L392" s="224"/>
      <c r="M392" s="225" t="s">
        <v>21</v>
      </c>
      <c r="N392" s="226" t="s">
        <v>46</v>
      </c>
      <c r="O392" s="41"/>
      <c r="P392" s="200">
        <f t="shared" si="11"/>
        <v>0</v>
      </c>
      <c r="Q392" s="200">
        <v>0.00012</v>
      </c>
      <c r="R392" s="200">
        <f t="shared" si="12"/>
        <v>0.006</v>
      </c>
      <c r="S392" s="200">
        <v>0</v>
      </c>
      <c r="T392" s="201">
        <f t="shared" si="13"/>
        <v>0</v>
      </c>
      <c r="AR392" s="23" t="s">
        <v>331</v>
      </c>
      <c r="AT392" s="23" t="s">
        <v>189</v>
      </c>
      <c r="AU392" s="23" t="s">
        <v>85</v>
      </c>
      <c r="AY392" s="23" t="s">
        <v>154</v>
      </c>
      <c r="BE392" s="202">
        <f t="shared" si="14"/>
        <v>0</v>
      </c>
      <c r="BF392" s="202">
        <f t="shared" si="15"/>
        <v>0</v>
      </c>
      <c r="BG392" s="202">
        <f t="shared" si="16"/>
        <v>0</v>
      </c>
      <c r="BH392" s="202">
        <f t="shared" si="17"/>
        <v>0</v>
      </c>
      <c r="BI392" s="202">
        <f t="shared" si="18"/>
        <v>0</v>
      </c>
      <c r="BJ392" s="23" t="s">
        <v>83</v>
      </c>
      <c r="BK392" s="202">
        <f t="shared" si="19"/>
        <v>0</v>
      </c>
      <c r="BL392" s="23" t="s">
        <v>242</v>
      </c>
      <c r="BM392" s="23" t="s">
        <v>1240</v>
      </c>
    </row>
    <row r="393" spans="2:65" s="1" customFormat="1" ht="25.5" customHeight="1">
      <c r="B393" s="40"/>
      <c r="C393" s="191" t="s">
        <v>799</v>
      </c>
      <c r="D393" s="191" t="s">
        <v>156</v>
      </c>
      <c r="E393" s="192" t="s">
        <v>832</v>
      </c>
      <c r="F393" s="193" t="s">
        <v>833</v>
      </c>
      <c r="G393" s="194" t="s">
        <v>245</v>
      </c>
      <c r="H393" s="195">
        <v>20</v>
      </c>
      <c r="I393" s="196"/>
      <c r="J393" s="197">
        <f t="shared" si="10"/>
        <v>0</v>
      </c>
      <c r="K393" s="193" t="s">
        <v>567</v>
      </c>
      <c r="L393" s="60"/>
      <c r="M393" s="198" t="s">
        <v>21</v>
      </c>
      <c r="N393" s="199" t="s">
        <v>46</v>
      </c>
      <c r="O393" s="41"/>
      <c r="P393" s="200">
        <f t="shared" si="11"/>
        <v>0</v>
      </c>
      <c r="Q393" s="200">
        <v>0</v>
      </c>
      <c r="R393" s="200">
        <f t="shared" si="12"/>
        <v>0</v>
      </c>
      <c r="S393" s="200">
        <v>0</v>
      </c>
      <c r="T393" s="201">
        <f t="shared" si="13"/>
        <v>0</v>
      </c>
      <c r="AR393" s="23" t="s">
        <v>242</v>
      </c>
      <c r="AT393" s="23" t="s">
        <v>156</v>
      </c>
      <c r="AU393" s="23" t="s">
        <v>85</v>
      </c>
      <c r="AY393" s="23" t="s">
        <v>154</v>
      </c>
      <c r="BE393" s="202">
        <f t="shared" si="14"/>
        <v>0</v>
      </c>
      <c r="BF393" s="202">
        <f t="shared" si="15"/>
        <v>0</v>
      </c>
      <c r="BG393" s="202">
        <f t="shared" si="16"/>
        <v>0</v>
      </c>
      <c r="BH393" s="202">
        <f t="shared" si="17"/>
        <v>0</v>
      </c>
      <c r="BI393" s="202">
        <f t="shared" si="18"/>
        <v>0</v>
      </c>
      <c r="BJ393" s="23" t="s">
        <v>83</v>
      </c>
      <c r="BK393" s="202">
        <f t="shared" si="19"/>
        <v>0</v>
      </c>
      <c r="BL393" s="23" t="s">
        <v>242</v>
      </c>
      <c r="BM393" s="23" t="s">
        <v>1241</v>
      </c>
    </row>
    <row r="394" spans="2:65" s="1" customFormat="1" ht="16.5" customHeight="1">
      <c r="B394" s="40"/>
      <c r="C394" s="217" t="s">
        <v>804</v>
      </c>
      <c r="D394" s="217" t="s">
        <v>189</v>
      </c>
      <c r="E394" s="218" t="s">
        <v>836</v>
      </c>
      <c r="F394" s="219" t="s">
        <v>837</v>
      </c>
      <c r="G394" s="220" t="s">
        <v>245</v>
      </c>
      <c r="H394" s="221">
        <v>20</v>
      </c>
      <c r="I394" s="222"/>
      <c r="J394" s="223">
        <f t="shared" si="10"/>
        <v>0</v>
      </c>
      <c r="K394" s="219" t="s">
        <v>567</v>
      </c>
      <c r="L394" s="224"/>
      <c r="M394" s="225" t="s">
        <v>21</v>
      </c>
      <c r="N394" s="226" t="s">
        <v>46</v>
      </c>
      <c r="O394" s="41"/>
      <c r="P394" s="200">
        <f t="shared" si="11"/>
        <v>0</v>
      </c>
      <c r="Q394" s="200">
        <v>0.00017</v>
      </c>
      <c r="R394" s="200">
        <f t="shared" si="12"/>
        <v>0.0034000000000000002</v>
      </c>
      <c r="S394" s="200">
        <v>0</v>
      </c>
      <c r="T394" s="201">
        <f t="shared" si="13"/>
        <v>0</v>
      </c>
      <c r="AR394" s="23" t="s">
        <v>331</v>
      </c>
      <c r="AT394" s="23" t="s">
        <v>189</v>
      </c>
      <c r="AU394" s="23" t="s">
        <v>85</v>
      </c>
      <c r="AY394" s="23" t="s">
        <v>154</v>
      </c>
      <c r="BE394" s="202">
        <f t="shared" si="14"/>
        <v>0</v>
      </c>
      <c r="BF394" s="202">
        <f t="shared" si="15"/>
        <v>0</v>
      </c>
      <c r="BG394" s="202">
        <f t="shared" si="16"/>
        <v>0</v>
      </c>
      <c r="BH394" s="202">
        <f t="shared" si="17"/>
        <v>0</v>
      </c>
      <c r="BI394" s="202">
        <f t="shared" si="18"/>
        <v>0</v>
      </c>
      <c r="BJ394" s="23" t="s">
        <v>83</v>
      </c>
      <c r="BK394" s="202">
        <f t="shared" si="19"/>
        <v>0</v>
      </c>
      <c r="BL394" s="23" t="s">
        <v>242</v>
      </c>
      <c r="BM394" s="23" t="s">
        <v>1242</v>
      </c>
    </row>
    <row r="395" spans="2:65" s="1" customFormat="1" ht="25.5" customHeight="1">
      <c r="B395" s="40"/>
      <c r="C395" s="191" t="s">
        <v>810</v>
      </c>
      <c r="D395" s="191" t="s">
        <v>156</v>
      </c>
      <c r="E395" s="192" t="s">
        <v>840</v>
      </c>
      <c r="F395" s="193" t="s">
        <v>841</v>
      </c>
      <c r="G395" s="194" t="s">
        <v>366</v>
      </c>
      <c r="H395" s="195">
        <v>15</v>
      </c>
      <c r="I395" s="196"/>
      <c r="J395" s="197">
        <f t="shared" si="10"/>
        <v>0</v>
      </c>
      <c r="K395" s="193" t="s">
        <v>567</v>
      </c>
      <c r="L395" s="60"/>
      <c r="M395" s="198" t="s">
        <v>21</v>
      </c>
      <c r="N395" s="199" t="s">
        <v>46</v>
      </c>
      <c r="O395" s="41"/>
      <c r="P395" s="200">
        <f t="shared" si="11"/>
        <v>0</v>
      </c>
      <c r="Q395" s="200">
        <v>0</v>
      </c>
      <c r="R395" s="200">
        <f t="shared" si="12"/>
        <v>0</v>
      </c>
      <c r="S395" s="200">
        <v>0</v>
      </c>
      <c r="T395" s="201">
        <f t="shared" si="13"/>
        <v>0</v>
      </c>
      <c r="AR395" s="23" t="s">
        <v>242</v>
      </c>
      <c r="AT395" s="23" t="s">
        <v>156</v>
      </c>
      <c r="AU395" s="23" t="s">
        <v>85</v>
      </c>
      <c r="AY395" s="23" t="s">
        <v>154</v>
      </c>
      <c r="BE395" s="202">
        <f t="shared" si="14"/>
        <v>0</v>
      </c>
      <c r="BF395" s="202">
        <f t="shared" si="15"/>
        <v>0</v>
      </c>
      <c r="BG395" s="202">
        <f t="shared" si="16"/>
        <v>0</v>
      </c>
      <c r="BH395" s="202">
        <f t="shared" si="17"/>
        <v>0</v>
      </c>
      <c r="BI395" s="202">
        <f t="shared" si="18"/>
        <v>0</v>
      </c>
      <c r="BJ395" s="23" t="s">
        <v>83</v>
      </c>
      <c r="BK395" s="202">
        <f t="shared" si="19"/>
        <v>0</v>
      </c>
      <c r="BL395" s="23" t="s">
        <v>242</v>
      </c>
      <c r="BM395" s="23" t="s">
        <v>1243</v>
      </c>
    </row>
    <row r="396" spans="2:65" s="1" customFormat="1" ht="25.5" customHeight="1">
      <c r="B396" s="40"/>
      <c r="C396" s="191" t="s">
        <v>815</v>
      </c>
      <c r="D396" s="191" t="s">
        <v>156</v>
      </c>
      <c r="E396" s="192" t="s">
        <v>844</v>
      </c>
      <c r="F396" s="193" t="s">
        <v>845</v>
      </c>
      <c r="G396" s="194" t="s">
        <v>366</v>
      </c>
      <c r="H396" s="195">
        <v>2</v>
      </c>
      <c r="I396" s="196"/>
      <c r="J396" s="197">
        <f t="shared" si="10"/>
        <v>0</v>
      </c>
      <c r="K396" s="193" t="s">
        <v>567</v>
      </c>
      <c r="L396" s="60"/>
      <c r="M396" s="198" t="s">
        <v>21</v>
      </c>
      <c r="N396" s="199" t="s">
        <v>46</v>
      </c>
      <c r="O396" s="41"/>
      <c r="P396" s="200">
        <f t="shared" si="11"/>
        <v>0</v>
      </c>
      <c r="Q396" s="200">
        <v>0</v>
      </c>
      <c r="R396" s="200">
        <f t="shared" si="12"/>
        <v>0</v>
      </c>
      <c r="S396" s="200">
        <v>0</v>
      </c>
      <c r="T396" s="201">
        <f t="shared" si="13"/>
        <v>0</v>
      </c>
      <c r="AR396" s="23" t="s">
        <v>242</v>
      </c>
      <c r="AT396" s="23" t="s">
        <v>156</v>
      </c>
      <c r="AU396" s="23" t="s">
        <v>85</v>
      </c>
      <c r="AY396" s="23" t="s">
        <v>154</v>
      </c>
      <c r="BE396" s="202">
        <f t="shared" si="14"/>
        <v>0</v>
      </c>
      <c r="BF396" s="202">
        <f t="shared" si="15"/>
        <v>0</v>
      </c>
      <c r="BG396" s="202">
        <f t="shared" si="16"/>
        <v>0</v>
      </c>
      <c r="BH396" s="202">
        <f t="shared" si="17"/>
        <v>0</v>
      </c>
      <c r="BI396" s="202">
        <f t="shared" si="18"/>
        <v>0</v>
      </c>
      <c r="BJ396" s="23" t="s">
        <v>83</v>
      </c>
      <c r="BK396" s="202">
        <f t="shared" si="19"/>
        <v>0</v>
      </c>
      <c r="BL396" s="23" t="s">
        <v>242</v>
      </c>
      <c r="BM396" s="23" t="s">
        <v>1244</v>
      </c>
    </row>
    <row r="397" spans="2:65" s="1" customFormat="1" ht="16.5" customHeight="1">
      <c r="B397" s="40"/>
      <c r="C397" s="217" t="s">
        <v>819</v>
      </c>
      <c r="D397" s="217" t="s">
        <v>189</v>
      </c>
      <c r="E397" s="218" t="s">
        <v>848</v>
      </c>
      <c r="F397" s="219" t="s">
        <v>849</v>
      </c>
      <c r="G397" s="220" t="s">
        <v>366</v>
      </c>
      <c r="H397" s="221">
        <v>2</v>
      </c>
      <c r="I397" s="222"/>
      <c r="J397" s="223">
        <f t="shared" si="10"/>
        <v>0</v>
      </c>
      <c r="K397" s="219" t="s">
        <v>567</v>
      </c>
      <c r="L397" s="224"/>
      <c r="M397" s="225" t="s">
        <v>21</v>
      </c>
      <c r="N397" s="226" t="s">
        <v>46</v>
      </c>
      <c r="O397" s="41"/>
      <c r="P397" s="200">
        <f t="shared" si="11"/>
        <v>0</v>
      </c>
      <c r="Q397" s="200">
        <v>5E-05</v>
      </c>
      <c r="R397" s="200">
        <f t="shared" si="12"/>
        <v>0.0001</v>
      </c>
      <c r="S397" s="200">
        <v>0</v>
      </c>
      <c r="T397" s="201">
        <f t="shared" si="13"/>
        <v>0</v>
      </c>
      <c r="AR397" s="23" t="s">
        <v>331</v>
      </c>
      <c r="AT397" s="23" t="s">
        <v>189</v>
      </c>
      <c r="AU397" s="23" t="s">
        <v>85</v>
      </c>
      <c r="AY397" s="23" t="s">
        <v>154</v>
      </c>
      <c r="BE397" s="202">
        <f t="shared" si="14"/>
        <v>0</v>
      </c>
      <c r="BF397" s="202">
        <f t="shared" si="15"/>
        <v>0</v>
      </c>
      <c r="BG397" s="202">
        <f t="shared" si="16"/>
        <v>0</v>
      </c>
      <c r="BH397" s="202">
        <f t="shared" si="17"/>
        <v>0</v>
      </c>
      <c r="BI397" s="202">
        <f t="shared" si="18"/>
        <v>0</v>
      </c>
      <c r="BJ397" s="23" t="s">
        <v>83</v>
      </c>
      <c r="BK397" s="202">
        <f t="shared" si="19"/>
        <v>0</v>
      </c>
      <c r="BL397" s="23" t="s">
        <v>242</v>
      </c>
      <c r="BM397" s="23" t="s">
        <v>1245</v>
      </c>
    </row>
    <row r="398" spans="2:65" s="1" customFormat="1" ht="25.5" customHeight="1">
      <c r="B398" s="40"/>
      <c r="C398" s="191" t="s">
        <v>823</v>
      </c>
      <c r="D398" s="191" t="s">
        <v>156</v>
      </c>
      <c r="E398" s="192" t="s">
        <v>852</v>
      </c>
      <c r="F398" s="193" t="s">
        <v>853</v>
      </c>
      <c r="G398" s="194" t="s">
        <v>366</v>
      </c>
      <c r="H398" s="195">
        <v>11</v>
      </c>
      <c r="I398" s="196"/>
      <c r="J398" s="197">
        <f t="shared" si="10"/>
        <v>0</v>
      </c>
      <c r="K398" s="193" t="s">
        <v>567</v>
      </c>
      <c r="L398" s="60"/>
      <c r="M398" s="198" t="s">
        <v>21</v>
      </c>
      <c r="N398" s="199" t="s">
        <v>46</v>
      </c>
      <c r="O398" s="41"/>
      <c r="P398" s="200">
        <f t="shared" si="11"/>
        <v>0</v>
      </c>
      <c r="Q398" s="200">
        <v>0</v>
      </c>
      <c r="R398" s="200">
        <f t="shared" si="12"/>
        <v>0</v>
      </c>
      <c r="S398" s="200">
        <v>0</v>
      </c>
      <c r="T398" s="201">
        <f t="shared" si="13"/>
        <v>0</v>
      </c>
      <c r="AR398" s="23" t="s">
        <v>242</v>
      </c>
      <c r="AT398" s="23" t="s">
        <v>156</v>
      </c>
      <c r="AU398" s="23" t="s">
        <v>85</v>
      </c>
      <c r="AY398" s="23" t="s">
        <v>154</v>
      </c>
      <c r="BE398" s="202">
        <f t="shared" si="14"/>
        <v>0</v>
      </c>
      <c r="BF398" s="202">
        <f t="shared" si="15"/>
        <v>0</v>
      </c>
      <c r="BG398" s="202">
        <f t="shared" si="16"/>
        <v>0</v>
      </c>
      <c r="BH398" s="202">
        <f t="shared" si="17"/>
        <v>0</v>
      </c>
      <c r="BI398" s="202">
        <f t="shared" si="18"/>
        <v>0</v>
      </c>
      <c r="BJ398" s="23" t="s">
        <v>83</v>
      </c>
      <c r="BK398" s="202">
        <f t="shared" si="19"/>
        <v>0</v>
      </c>
      <c r="BL398" s="23" t="s">
        <v>242</v>
      </c>
      <c r="BM398" s="23" t="s">
        <v>1246</v>
      </c>
    </row>
    <row r="399" spans="2:65" s="1" customFormat="1" ht="16.5" customHeight="1">
      <c r="B399" s="40"/>
      <c r="C399" s="217" t="s">
        <v>827</v>
      </c>
      <c r="D399" s="217" t="s">
        <v>189</v>
      </c>
      <c r="E399" s="218" t="s">
        <v>856</v>
      </c>
      <c r="F399" s="219" t="s">
        <v>857</v>
      </c>
      <c r="G399" s="220" t="s">
        <v>366</v>
      </c>
      <c r="H399" s="221">
        <v>2</v>
      </c>
      <c r="I399" s="222"/>
      <c r="J399" s="223">
        <f t="shared" si="10"/>
        <v>0</v>
      </c>
      <c r="K399" s="219" t="s">
        <v>567</v>
      </c>
      <c r="L399" s="224"/>
      <c r="M399" s="225" t="s">
        <v>21</v>
      </c>
      <c r="N399" s="226" t="s">
        <v>46</v>
      </c>
      <c r="O399" s="41"/>
      <c r="P399" s="200">
        <f t="shared" si="11"/>
        <v>0</v>
      </c>
      <c r="Q399" s="200">
        <v>0.0044</v>
      </c>
      <c r="R399" s="200">
        <f t="shared" si="12"/>
        <v>0.0088</v>
      </c>
      <c r="S399" s="200">
        <v>0</v>
      </c>
      <c r="T399" s="201">
        <f t="shared" si="13"/>
        <v>0</v>
      </c>
      <c r="AR399" s="23" t="s">
        <v>331</v>
      </c>
      <c r="AT399" s="23" t="s">
        <v>189</v>
      </c>
      <c r="AU399" s="23" t="s">
        <v>85</v>
      </c>
      <c r="AY399" s="23" t="s">
        <v>154</v>
      </c>
      <c r="BE399" s="202">
        <f t="shared" si="14"/>
        <v>0</v>
      </c>
      <c r="BF399" s="202">
        <f t="shared" si="15"/>
        <v>0</v>
      </c>
      <c r="BG399" s="202">
        <f t="shared" si="16"/>
        <v>0</v>
      </c>
      <c r="BH399" s="202">
        <f t="shared" si="17"/>
        <v>0</v>
      </c>
      <c r="BI399" s="202">
        <f t="shared" si="18"/>
        <v>0</v>
      </c>
      <c r="BJ399" s="23" t="s">
        <v>83</v>
      </c>
      <c r="BK399" s="202">
        <f t="shared" si="19"/>
        <v>0</v>
      </c>
      <c r="BL399" s="23" t="s">
        <v>242</v>
      </c>
      <c r="BM399" s="23" t="s">
        <v>1247</v>
      </c>
    </row>
    <row r="400" spans="2:65" s="1" customFormat="1" ht="16.5" customHeight="1">
      <c r="B400" s="40"/>
      <c r="C400" s="217" t="s">
        <v>831</v>
      </c>
      <c r="D400" s="217" t="s">
        <v>189</v>
      </c>
      <c r="E400" s="218" t="s">
        <v>860</v>
      </c>
      <c r="F400" s="219" t="s">
        <v>861</v>
      </c>
      <c r="G400" s="220" t="s">
        <v>366</v>
      </c>
      <c r="H400" s="221">
        <v>9</v>
      </c>
      <c r="I400" s="222"/>
      <c r="J400" s="223">
        <f t="shared" si="10"/>
        <v>0</v>
      </c>
      <c r="K400" s="219" t="s">
        <v>567</v>
      </c>
      <c r="L400" s="224"/>
      <c r="M400" s="225" t="s">
        <v>21</v>
      </c>
      <c r="N400" s="226" t="s">
        <v>46</v>
      </c>
      <c r="O400" s="41"/>
      <c r="P400" s="200">
        <f t="shared" si="11"/>
        <v>0</v>
      </c>
      <c r="Q400" s="200">
        <v>0.0044</v>
      </c>
      <c r="R400" s="200">
        <f t="shared" si="12"/>
        <v>0.0396</v>
      </c>
      <c r="S400" s="200">
        <v>0</v>
      </c>
      <c r="T400" s="201">
        <f t="shared" si="13"/>
        <v>0</v>
      </c>
      <c r="AR400" s="23" t="s">
        <v>331</v>
      </c>
      <c r="AT400" s="23" t="s">
        <v>189</v>
      </c>
      <c r="AU400" s="23" t="s">
        <v>85</v>
      </c>
      <c r="AY400" s="23" t="s">
        <v>154</v>
      </c>
      <c r="BE400" s="202">
        <f t="shared" si="14"/>
        <v>0</v>
      </c>
      <c r="BF400" s="202">
        <f t="shared" si="15"/>
        <v>0</v>
      </c>
      <c r="BG400" s="202">
        <f t="shared" si="16"/>
        <v>0</v>
      </c>
      <c r="BH400" s="202">
        <f t="shared" si="17"/>
        <v>0</v>
      </c>
      <c r="BI400" s="202">
        <f t="shared" si="18"/>
        <v>0</v>
      </c>
      <c r="BJ400" s="23" t="s">
        <v>83</v>
      </c>
      <c r="BK400" s="202">
        <f t="shared" si="19"/>
        <v>0</v>
      </c>
      <c r="BL400" s="23" t="s">
        <v>242</v>
      </c>
      <c r="BM400" s="23" t="s">
        <v>1248</v>
      </c>
    </row>
    <row r="401" spans="2:65" s="1" customFormat="1" ht="25.5" customHeight="1">
      <c r="B401" s="40"/>
      <c r="C401" s="191" t="s">
        <v>835</v>
      </c>
      <c r="D401" s="191" t="s">
        <v>156</v>
      </c>
      <c r="E401" s="192" t="s">
        <v>864</v>
      </c>
      <c r="F401" s="193" t="s">
        <v>865</v>
      </c>
      <c r="G401" s="194" t="s">
        <v>366</v>
      </c>
      <c r="H401" s="195">
        <v>1</v>
      </c>
      <c r="I401" s="196"/>
      <c r="J401" s="197">
        <f t="shared" si="10"/>
        <v>0</v>
      </c>
      <c r="K401" s="193" t="s">
        <v>567</v>
      </c>
      <c r="L401" s="60"/>
      <c r="M401" s="198" t="s">
        <v>21</v>
      </c>
      <c r="N401" s="199" t="s">
        <v>46</v>
      </c>
      <c r="O401" s="41"/>
      <c r="P401" s="200">
        <f t="shared" si="11"/>
        <v>0</v>
      </c>
      <c r="Q401" s="200">
        <v>0</v>
      </c>
      <c r="R401" s="200">
        <f t="shared" si="12"/>
        <v>0</v>
      </c>
      <c r="S401" s="200">
        <v>0</v>
      </c>
      <c r="T401" s="201">
        <f t="shared" si="13"/>
        <v>0</v>
      </c>
      <c r="AR401" s="23" t="s">
        <v>242</v>
      </c>
      <c r="AT401" s="23" t="s">
        <v>156</v>
      </c>
      <c r="AU401" s="23" t="s">
        <v>85</v>
      </c>
      <c r="AY401" s="23" t="s">
        <v>154</v>
      </c>
      <c r="BE401" s="202">
        <f t="shared" si="14"/>
        <v>0</v>
      </c>
      <c r="BF401" s="202">
        <f t="shared" si="15"/>
        <v>0</v>
      </c>
      <c r="BG401" s="202">
        <f t="shared" si="16"/>
        <v>0</v>
      </c>
      <c r="BH401" s="202">
        <f t="shared" si="17"/>
        <v>0</v>
      </c>
      <c r="BI401" s="202">
        <f t="shared" si="18"/>
        <v>0</v>
      </c>
      <c r="BJ401" s="23" t="s">
        <v>83</v>
      </c>
      <c r="BK401" s="202">
        <f t="shared" si="19"/>
        <v>0</v>
      </c>
      <c r="BL401" s="23" t="s">
        <v>242</v>
      </c>
      <c r="BM401" s="23" t="s">
        <v>1249</v>
      </c>
    </row>
    <row r="402" spans="2:47" s="1" customFormat="1" ht="27">
      <c r="B402" s="40"/>
      <c r="C402" s="62"/>
      <c r="D402" s="203" t="s">
        <v>163</v>
      </c>
      <c r="E402" s="62"/>
      <c r="F402" s="204" t="s">
        <v>867</v>
      </c>
      <c r="G402" s="62"/>
      <c r="H402" s="62"/>
      <c r="I402" s="162"/>
      <c r="J402" s="62"/>
      <c r="K402" s="62"/>
      <c r="L402" s="60"/>
      <c r="M402" s="205"/>
      <c r="N402" s="41"/>
      <c r="O402" s="41"/>
      <c r="P402" s="41"/>
      <c r="Q402" s="41"/>
      <c r="R402" s="41"/>
      <c r="S402" s="41"/>
      <c r="T402" s="77"/>
      <c r="AT402" s="23" t="s">
        <v>163</v>
      </c>
      <c r="AU402" s="23" t="s">
        <v>85</v>
      </c>
    </row>
    <row r="403" spans="2:65" s="1" customFormat="1" ht="25.5" customHeight="1">
      <c r="B403" s="40"/>
      <c r="C403" s="191" t="s">
        <v>839</v>
      </c>
      <c r="D403" s="191" t="s">
        <v>156</v>
      </c>
      <c r="E403" s="192" t="s">
        <v>883</v>
      </c>
      <c r="F403" s="193" t="s">
        <v>884</v>
      </c>
      <c r="G403" s="194" t="s">
        <v>192</v>
      </c>
      <c r="H403" s="195">
        <v>0.064</v>
      </c>
      <c r="I403" s="196"/>
      <c r="J403" s="197">
        <f>ROUND(I403*H403,2)</f>
        <v>0</v>
      </c>
      <c r="K403" s="193" t="s">
        <v>567</v>
      </c>
      <c r="L403" s="60"/>
      <c r="M403" s="198" t="s">
        <v>21</v>
      </c>
      <c r="N403" s="199" t="s">
        <v>46</v>
      </c>
      <c r="O403" s="41"/>
      <c r="P403" s="200">
        <f>O403*H403</f>
        <v>0</v>
      </c>
      <c r="Q403" s="200">
        <v>0</v>
      </c>
      <c r="R403" s="200">
        <f>Q403*H403</f>
        <v>0</v>
      </c>
      <c r="S403" s="200">
        <v>0</v>
      </c>
      <c r="T403" s="201">
        <f>S403*H403</f>
        <v>0</v>
      </c>
      <c r="AR403" s="23" t="s">
        <v>242</v>
      </c>
      <c r="AT403" s="23" t="s">
        <v>156</v>
      </c>
      <c r="AU403" s="23" t="s">
        <v>85</v>
      </c>
      <c r="AY403" s="23" t="s">
        <v>154</v>
      </c>
      <c r="BE403" s="202">
        <f>IF(N403="základní",J403,0)</f>
        <v>0</v>
      </c>
      <c r="BF403" s="202">
        <f>IF(N403="snížená",J403,0)</f>
        <v>0</v>
      </c>
      <c r="BG403" s="202">
        <f>IF(N403="zákl. přenesená",J403,0)</f>
        <v>0</v>
      </c>
      <c r="BH403" s="202">
        <f>IF(N403="sníž. přenesená",J403,0)</f>
        <v>0</v>
      </c>
      <c r="BI403" s="202">
        <f>IF(N403="nulová",J403,0)</f>
        <v>0</v>
      </c>
      <c r="BJ403" s="23" t="s">
        <v>83</v>
      </c>
      <c r="BK403" s="202">
        <f>ROUND(I403*H403,2)</f>
        <v>0</v>
      </c>
      <c r="BL403" s="23" t="s">
        <v>242</v>
      </c>
      <c r="BM403" s="23" t="s">
        <v>1250</v>
      </c>
    </row>
    <row r="404" spans="2:47" s="1" customFormat="1" ht="121.5">
      <c r="B404" s="40"/>
      <c r="C404" s="62"/>
      <c r="D404" s="203" t="s">
        <v>163</v>
      </c>
      <c r="E404" s="62"/>
      <c r="F404" s="204" t="s">
        <v>561</v>
      </c>
      <c r="G404" s="62"/>
      <c r="H404" s="62"/>
      <c r="I404" s="162"/>
      <c r="J404" s="62"/>
      <c r="K404" s="62"/>
      <c r="L404" s="60"/>
      <c r="M404" s="205"/>
      <c r="N404" s="41"/>
      <c r="O404" s="41"/>
      <c r="P404" s="41"/>
      <c r="Q404" s="41"/>
      <c r="R404" s="41"/>
      <c r="S404" s="41"/>
      <c r="T404" s="77"/>
      <c r="AT404" s="23" t="s">
        <v>163</v>
      </c>
      <c r="AU404" s="23" t="s">
        <v>85</v>
      </c>
    </row>
    <row r="405" spans="2:65" s="1" customFormat="1" ht="25.5" customHeight="1">
      <c r="B405" s="40"/>
      <c r="C405" s="191" t="s">
        <v>843</v>
      </c>
      <c r="D405" s="191" t="s">
        <v>156</v>
      </c>
      <c r="E405" s="192" t="s">
        <v>869</v>
      </c>
      <c r="F405" s="193" t="s">
        <v>870</v>
      </c>
      <c r="G405" s="194" t="s">
        <v>871</v>
      </c>
      <c r="H405" s="195">
        <v>4</v>
      </c>
      <c r="I405" s="196"/>
      <c r="J405" s="197">
        <f>ROUND(I405*H405,2)</f>
        <v>0</v>
      </c>
      <c r="K405" s="193" t="s">
        <v>567</v>
      </c>
      <c r="L405" s="60"/>
      <c r="M405" s="198" t="s">
        <v>21</v>
      </c>
      <c r="N405" s="199" t="s">
        <v>46</v>
      </c>
      <c r="O405" s="41"/>
      <c r="P405" s="200">
        <f>O405*H405</f>
        <v>0</v>
      </c>
      <c r="Q405" s="200">
        <v>0</v>
      </c>
      <c r="R405" s="200">
        <f>Q405*H405</f>
        <v>0</v>
      </c>
      <c r="S405" s="200">
        <v>0</v>
      </c>
      <c r="T405" s="201">
        <f>S405*H405</f>
        <v>0</v>
      </c>
      <c r="AR405" s="23" t="s">
        <v>242</v>
      </c>
      <c r="AT405" s="23" t="s">
        <v>156</v>
      </c>
      <c r="AU405" s="23" t="s">
        <v>85</v>
      </c>
      <c r="AY405" s="23" t="s">
        <v>154</v>
      </c>
      <c r="BE405" s="202">
        <f>IF(N405="základní",J405,0)</f>
        <v>0</v>
      </c>
      <c r="BF405" s="202">
        <f>IF(N405="snížená",J405,0)</f>
        <v>0</v>
      </c>
      <c r="BG405" s="202">
        <f>IF(N405="zákl. přenesená",J405,0)</f>
        <v>0</v>
      </c>
      <c r="BH405" s="202">
        <f>IF(N405="sníž. přenesená",J405,0)</f>
        <v>0</v>
      </c>
      <c r="BI405" s="202">
        <f>IF(N405="nulová",J405,0)</f>
        <v>0</v>
      </c>
      <c r="BJ405" s="23" t="s">
        <v>83</v>
      </c>
      <c r="BK405" s="202">
        <f>ROUND(I405*H405,2)</f>
        <v>0</v>
      </c>
      <c r="BL405" s="23" t="s">
        <v>242</v>
      </c>
      <c r="BM405" s="23" t="s">
        <v>1251</v>
      </c>
    </row>
    <row r="406" spans="2:65" s="1" customFormat="1" ht="16.5" customHeight="1">
      <c r="B406" s="40"/>
      <c r="C406" s="217" t="s">
        <v>847</v>
      </c>
      <c r="D406" s="217" t="s">
        <v>189</v>
      </c>
      <c r="E406" s="218" t="s">
        <v>874</v>
      </c>
      <c r="F406" s="219" t="s">
        <v>875</v>
      </c>
      <c r="G406" s="220" t="s">
        <v>192</v>
      </c>
      <c r="H406" s="221">
        <v>0.005</v>
      </c>
      <c r="I406" s="222"/>
      <c r="J406" s="223">
        <f>ROUND(I406*H406,2)</f>
        <v>0</v>
      </c>
      <c r="K406" s="219" t="s">
        <v>567</v>
      </c>
      <c r="L406" s="224"/>
      <c r="M406" s="225" t="s">
        <v>21</v>
      </c>
      <c r="N406" s="226" t="s">
        <v>46</v>
      </c>
      <c r="O406" s="41"/>
      <c r="P406" s="200">
        <f>O406*H406</f>
        <v>0</v>
      </c>
      <c r="Q406" s="200">
        <v>1</v>
      </c>
      <c r="R406" s="200">
        <f>Q406*H406</f>
        <v>0.005</v>
      </c>
      <c r="S406" s="200">
        <v>0</v>
      </c>
      <c r="T406" s="201">
        <f>S406*H406</f>
        <v>0</v>
      </c>
      <c r="AR406" s="23" t="s">
        <v>331</v>
      </c>
      <c r="AT406" s="23" t="s">
        <v>189</v>
      </c>
      <c r="AU406" s="23" t="s">
        <v>85</v>
      </c>
      <c r="AY406" s="23" t="s">
        <v>154</v>
      </c>
      <c r="BE406" s="202">
        <f>IF(N406="základní",J406,0)</f>
        <v>0</v>
      </c>
      <c r="BF406" s="202">
        <f>IF(N406="snížená",J406,0)</f>
        <v>0</v>
      </c>
      <c r="BG406" s="202">
        <f>IF(N406="zákl. přenesená",J406,0)</f>
        <v>0</v>
      </c>
      <c r="BH406" s="202">
        <f>IF(N406="sníž. přenesená",J406,0)</f>
        <v>0</v>
      </c>
      <c r="BI406" s="202">
        <f>IF(N406="nulová",J406,0)</f>
        <v>0</v>
      </c>
      <c r="BJ406" s="23" t="s">
        <v>83</v>
      </c>
      <c r="BK406" s="202">
        <f>ROUND(I406*H406,2)</f>
        <v>0</v>
      </c>
      <c r="BL406" s="23" t="s">
        <v>242</v>
      </c>
      <c r="BM406" s="23" t="s">
        <v>1252</v>
      </c>
    </row>
    <row r="407" spans="2:65" s="1" customFormat="1" ht="16.5" customHeight="1">
      <c r="B407" s="40"/>
      <c r="C407" s="217" t="s">
        <v>851</v>
      </c>
      <c r="D407" s="217" t="s">
        <v>189</v>
      </c>
      <c r="E407" s="218" t="s">
        <v>878</v>
      </c>
      <c r="F407" s="219" t="s">
        <v>879</v>
      </c>
      <c r="G407" s="220" t="s">
        <v>880</v>
      </c>
      <c r="H407" s="221">
        <v>0.5</v>
      </c>
      <c r="I407" s="222"/>
      <c r="J407" s="223">
        <f>ROUND(I407*H407,2)</f>
        <v>0</v>
      </c>
      <c r="K407" s="219" t="s">
        <v>567</v>
      </c>
      <c r="L407" s="224"/>
      <c r="M407" s="225" t="s">
        <v>21</v>
      </c>
      <c r="N407" s="226" t="s">
        <v>46</v>
      </c>
      <c r="O407" s="41"/>
      <c r="P407" s="200">
        <f>O407*H407</f>
        <v>0</v>
      </c>
      <c r="Q407" s="200">
        <v>0.001</v>
      </c>
      <c r="R407" s="200">
        <f>Q407*H407</f>
        <v>0.0005</v>
      </c>
      <c r="S407" s="200">
        <v>0</v>
      </c>
      <c r="T407" s="201">
        <f>S407*H407</f>
        <v>0</v>
      </c>
      <c r="AR407" s="23" t="s">
        <v>331</v>
      </c>
      <c r="AT407" s="23" t="s">
        <v>189</v>
      </c>
      <c r="AU407" s="23" t="s">
        <v>85</v>
      </c>
      <c r="AY407" s="23" t="s">
        <v>154</v>
      </c>
      <c r="BE407" s="202">
        <f>IF(N407="základní",J407,0)</f>
        <v>0</v>
      </c>
      <c r="BF407" s="202">
        <f>IF(N407="snížená",J407,0)</f>
        <v>0</v>
      </c>
      <c r="BG407" s="202">
        <f>IF(N407="zákl. přenesená",J407,0)</f>
        <v>0</v>
      </c>
      <c r="BH407" s="202">
        <f>IF(N407="sníž. přenesená",J407,0)</f>
        <v>0</v>
      </c>
      <c r="BI407" s="202">
        <f>IF(N407="nulová",J407,0)</f>
        <v>0</v>
      </c>
      <c r="BJ407" s="23" t="s">
        <v>83</v>
      </c>
      <c r="BK407" s="202">
        <f>ROUND(I407*H407,2)</f>
        <v>0</v>
      </c>
      <c r="BL407" s="23" t="s">
        <v>242</v>
      </c>
      <c r="BM407" s="23" t="s">
        <v>1253</v>
      </c>
    </row>
    <row r="408" spans="2:63" s="10" customFormat="1" ht="29.85" customHeight="1">
      <c r="B408" s="175"/>
      <c r="C408" s="176"/>
      <c r="D408" s="177" t="s">
        <v>74</v>
      </c>
      <c r="E408" s="189" t="s">
        <v>886</v>
      </c>
      <c r="F408" s="189" t="s">
        <v>887</v>
      </c>
      <c r="G408" s="176"/>
      <c r="H408" s="176"/>
      <c r="I408" s="179"/>
      <c r="J408" s="190">
        <f>BK408</f>
        <v>0</v>
      </c>
      <c r="K408" s="176"/>
      <c r="L408" s="181"/>
      <c r="M408" s="182"/>
      <c r="N408" s="183"/>
      <c r="O408" s="183"/>
      <c r="P408" s="184">
        <f>SUM(P409:P416)</f>
        <v>0</v>
      </c>
      <c r="Q408" s="183"/>
      <c r="R408" s="184">
        <f>SUM(R409:R416)</f>
        <v>0.05</v>
      </c>
      <c r="S408" s="183"/>
      <c r="T408" s="185">
        <f>SUM(T409:T416)</f>
        <v>0</v>
      </c>
      <c r="AR408" s="186" t="s">
        <v>85</v>
      </c>
      <c r="AT408" s="187" t="s">
        <v>74</v>
      </c>
      <c r="AU408" s="187" t="s">
        <v>83</v>
      </c>
      <c r="AY408" s="186" t="s">
        <v>154</v>
      </c>
      <c r="BK408" s="188">
        <f>SUM(BK409:BK416)</f>
        <v>0</v>
      </c>
    </row>
    <row r="409" spans="2:65" s="1" customFormat="1" ht="38.25" customHeight="1">
      <c r="B409" s="40"/>
      <c r="C409" s="191" t="s">
        <v>855</v>
      </c>
      <c r="D409" s="191" t="s">
        <v>156</v>
      </c>
      <c r="E409" s="192" t="s">
        <v>889</v>
      </c>
      <c r="F409" s="193" t="s">
        <v>890</v>
      </c>
      <c r="G409" s="194" t="s">
        <v>237</v>
      </c>
      <c r="H409" s="195">
        <v>2</v>
      </c>
      <c r="I409" s="196"/>
      <c r="J409" s="197">
        <f>ROUND(I409*H409,2)</f>
        <v>0</v>
      </c>
      <c r="K409" s="193" t="s">
        <v>567</v>
      </c>
      <c r="L409" s="60"/>
      <c r="M409" s="198" t="s">
        <v>21</v>
      </c>
      <c r="N409" s="199" t="s">
        <v>46</v>
      </c>
      <c r="O409" s="41"/>
      <c r="P409" s="200">
        <f>O409*H409</f>
        <v>0</v>
      </c>
      <c r="Q409" s="200">
        <v>0.02471</v>
      </c>
      <c r="R409" s="200">
        <f>Q409*H409</f>
        <v>0.04942</v>
      </c>
      <c r="S409" s="200">
        <v>0</v>
      </c>
      <c r="T409" s="201">
        <f>S409*H409</f>
        <v>0</v>
      </c>
      <c r="AR409" s="23" t="s">
        <v>242</v>
      </c>
      <c r="AT409" s="23" t="s">
        <v>156</v>
      </c>
      <c r="AU409" s="23" t="s">
        <v>85</v>
      </c>
      <c r="AY409" s="23" t="s">
        <v>154</v>
      </c>
      <c r="BE409" s="202">
        <f>IF(N409="základní",J409,0)</f>
        <v>0</v>
      </c>
      <c r="BF409" s="202">
        <f>IF(N409="snížená",J409,0)</f>
        <v>0</v>
      </c>
      <c r="BG409" s="202">
        <f>IF(N409="zákl. přenesená",J409,0)</f>
        <v>0</v>
      </c>
      <c r="BH409" s="202">
        <f>IF(N409="sníž. přenesená",J409,0)</f>
        <v>0</v>
      </c>
      <c r="BI409" s="202">
        <f>IF(N409="nulová",J409,0)</f>
        <v>0</v>
      </c>
      <c r="BJ409" s="23" t="s">
        <v>83</v>
      </c>
      <c r="BK409" s="202">
        <f>ROUND(I409*H409,2)</f>
        <v>0</v>
      </c>
      <c r="BL409" s="23" t="s">
        <v>242</v>
      </c>
      <c r="BM409" s="23" t="s">
        <v>1254</v>
      </c>
    </row>
    <row r="410" spans="2:47" s="1" customFormat="1" ht="135">
      <c r="B410" s="40"/>
      <c r="C410" s="62"/>
      <c r="D410" s="203" t="s">
        <v>163</v>
      </c>
      <c r="E410" s="62"/>
      <c r="F410" s="204" t="s">
        <v>892</v>
      </c>
      <c r="G410" s="62"/>
      <c r="H410" s="62"/>
      <c r="I410" s="162"/>
      <c r="J410" s="62"/>
      <c r="K410" s="62"/>
      <c r="L410" s="60"/>
      <c r="M410" s="205"/>
      <c r="N410" s="41"/>
      <c r="O410" s="41"/>
      <c r="P410" s="41"/>
      <c r="Q410" s="41"/>
      <c r="R410" s="41"/>
      <c r="S410" s="41"/>
      <c r="T410" s="77"/>
      <c r="AT410" s="23" t="s">
        <v>163</v>
      </c>
      <c r="AU410" s="23" t="s">
        <v>85</v>
      </c>
    </row>
    <row r="411" spans="2:51" s="11" customFormat="1" ht="13.5">
      <c r="B411" s="206"/>
      <c r="C411" s="207"/>
      <c r="D411" s="203" t="s">
        <v>165</v>
      </c>
      <c r="E411" s="208" t="s">
        <v>21</v>
      </c>
      <c r="F411" s="209" t="s">
        <v>893</v>
      </c>
      <c r="G411" s="207"/>
      <c r="H411" s="210">
        <v>2</v>
      </c>
      <c r="I411" s="211"/>
      <c r="J411" s="207"/>
      <c r="K411" s="207"/>
      <c r="L411" s="212"/>
      <c r="M411" s="213"/>
      <c r="N411" s="214"/>
      <c r="O411" s="214"/>
      <c r="P411" s="214"/>
      <c r="Q411" s="214"/>
      <c r="R411" s="214"/>
      <c r="S411" s="214"/>
      <c r="T411" s="215"/>
      <c r="AT411" s="216" t="s">
        <v>165</v>
      </c>
      <c r="AU411" s="216" t="s">
        <v>85</v>
      </c>
      <c r="AV411" s="11" t="s">
        <v>85</v>
      </c>
      <c r="AW411" s="11" t="s">
        <v>38</v>
      </c>
      <c r="AX411" s="11" t="s">
        <v>83</v>
      </c>
      <c r="AY411" s="216" t="s">
        <v>154</v>
      </c>
    </row>
    <row r="412" spans="2:65" s="1" customFormat="1" ht="25.5" customHeight="1">
      <c r="B412" s="40"/>
      <c r="C412" s="191" t="s">
        <v>859</v>
      </c>
      <c r="D412" s="191" t="s">
        <v>156</v>
      </c>
      <c r="E412" s="192" t="s">
        <v>895</v>
      </c>
      <c r="F412" s="193" t="s">
        <v>896</v>
      </c>
      <c r="G412" s="194" t="s">
        <v>366</v>
      </c>
      <c r="H412" s="195">
        <v>1</v>
      </c>
      <c r="I412" s="196"/>
      <c r="J412" s="197">
        <f>ROUND(I412*H412,2)</f>
        <v>0</v>
      </c>
      <c r="K412" s="193" t="s">
        <v>567</v>
      </c>
      <c r="L412" s="60"/>
      <c r="M412" s="198" t="s">
        <v>21</v>
      </c>
      <c r="N412" s="199" t="s">
        <v>46</v>
      </c>
      <c r="O412" s="41"/>
      <c r="P412" s="200">
        <f>O412*H412</f>
        <v>0</v>
      </c>
      <c r="Q412" s="200">
        <v>3E-05</v>
      </c>
      <c r="R412" s="200">
        <f>Q412*H412</f>
        <v>3E-05</v>
      </c>
      <c r="S412" s="200">
        <v>0</v>
      </c>
      <c r="T412" s="201">
        <f>S412*H412</f>
        <v>0</v>
      </c>
      <c r="AR412" s="23" t="s">
        <v>242</v>
      </c>
      <c r="AT412" s="23" t="s">
        <v>156</v>
      </c>
      <c r="AU412" s="23" t="s">
        <v>85</v>
      </c>
      <c r="AY412" s="23" t="s">
        <v>154</v>
      </c>
      <c r="BE412" s="202">
        <f>IF(N412="základní",J412,0)</f>
        <v>0</v>
      </c>
      <c r="BF412" s="202">
        <f>IF(N412="snížená",J412,0)</f>
        <v>0</v>
      </c>
      <c r="BG412" s="202">
        <f>IF(N412="zákl. přenesená",J412,0)</f>
        <v>0</v>
      </c>
      <c r="BH412" s="202">
        <f>IF(N412="sníž. přenesená",J412,0)</f>
        <v>0</v>
      </c>
      <c r="BI412" s="202">
        <f>IF(N412="nulová",J412,0)</f>
        <v>0</v>
      </c>
      <c r="BJ412" s="23" t="s">
        <v>83</v>
      </c>
      <c r="BK412" s="202">
        <f>ROUND(I412*H412,2)</f>
        <v>0</v>
      </c>
      <c r="BL412" s="23" t="s">
        <v>242</v>
      </c>
      <c r="BM412" s="23" t="s">
        <v>1255</v>
      </c>
    </row>
    <row r="413" spans="2:47" s="1" customFormat="1" ht="81">
      <c r="B413" s="40"/>
      <c r="C413" s="62"/>
      <c r="D413" s="203" t="s">
        <v>163</v>
      </c>
      <c r="E413" s="62"/>
      <c r="F413" s="204" t="s">
        <v>898</v>
      </c>
      <c r="G413" s="62"/>
      <c r="H413" s="62"/>
      <c r="I413" s="162"/>
      <c r="J413" s="62"/>
      <c r="K413" s="62"/>
      <c r="L413" s="60"/>
      <c r="M413" s="205"/>
      <c r="N413" s="41"/>
      <c r="O413" s="41"/>
      <c r="P413" s="41"/>
      <c r="Q413" s="41"/>
      <c r="R413" s="41"/>
      <c r="S413" s="41"/>
      <c r="T413" s="77"/>
      <c r="AT413" s="23" t="s">
        <v>163</v>
      </c>
      <c r="AU413" s="23" t="s">
        <v>85</v>
      </c>
    </row>
    <row r="414" spans="2:65" s="1" customFormat="1" ht="16.5" customHeight="1">
      <c r="B414" s="40"/>
      <c r="C414" s="217" t="s">
        <v>863</v>
      </c>
      <c r="D414" s="217" t="s">
        <v>189</v>
      </c>
      <c r="E414" s="218" t="s">
        <v>900</v>
      </c>
      <c r="F414" s="219" t="s">
        <v>901</v>
      </c>
      <c r="G414" s="220" t="s">
        <v>366</v>
      </c>
      <c r="H414" s="221">
        <v>1</v>
      </c>
      <c r="I414" s="222"/>
      <c r="J414" s="223">
        <f>ROUND(I414*H414,2)</f>
        <v>0</v>
      </c>
      <c r="K414" s="219" t="s">
        <v>567</v>
      </c>
      <c r="L414" s="224"/>
      <c r="M414" s="225" t="s">
        <v>21</v>
      </c>
      <c r="N414" s="226" t="s">
        <v>46</v>
      </c>
      <c r="O414" s="41"/>
      <c r="P414" s="200">
        <f>O414*H414</f>
        <v>0</v>
      </c>
      <c r="Q414" s="200">
        <v>0.00055</v>
      </c>
      <c r="R414" s="200">
        <f>Q414*H414</f>
        <v>0.00055</v>
      </c>
      <c r="S414" s="200">
        <v>0</v>
      </c>
      <c r="T414" s="201">
        <f>S414*H414</f>
        <v>0</v>
      </c>
      <c r="AR414" s="23" t="s">
        <v>331</v>
      </c>
      <c r="AT414" s="23" t="s">
        <v>189</v>
      </c>
      <c r="AU414" s="23" t="s">
        <v>85</v>
      </c>
      <c r="AY414" s="23" t="s">
        <v>154</v>
      </c>
      <c r="BE414" s="202">
        <f>IF(N414="základní",J414,0)</f>
        <v>0</v>
      </c>
      <c r="BF414" s="202">
        <f>IF(N414="snížená",J414,0)</f>
        <v>0</v>
      </c>
      <c r="BG414" s="202">
        <f>IF(N414="zákl. přenesená",J414,0)</f>
        <v>0</v>
      </c>
      <c r="BH414" s="202">
        <f>IF(N414="sníž. přenesená",J414,0)</f>
        <v>0</v>
      </c>
      <c r="BI414" s="202">
        <f>IF(N414="nulová",J414,0)</f>
        <v>0</v>
      </c>
      <c r="BJ414" s="23" t="s">
        <v>83</v>
      </c>
      <c r="BK414" s="202">
        <f>ROUND(I414*H414,2)</f>
        <v>0</v>
      </c>
      <c r="BL414" s="23" t="s">
        <v>242</v>
      </c>
      <c r="BM414" s="23" t="s">
        <v>1256</v>
      </c>
    </row>
    <row r="415" spans="2:65" s="1" customFormat="1" ht="51" customHeight="1">
      <c r="B415" s="40"/>
      <c r="C415" s="191" t="s">
        <v>868</v>
      </c>
      <c r="D415" s="191" t="s">
        <v>156</v>
      </c>
      <c r="E415" s="192" t="s">
        <v>904</v>
      </c>
      <c r="F415" s="193" t="s">
        <v>905</v>
      </c>
      <c r="G415" s="194" t="s">
        <v>192</v>
      </c>
      <c r="H415" s="195">
        <v>0.05</v>
      </c>
      <c r="I415" s="196"/>
      <c r="J415" s="197">
        <f>ROUND(I415*H415,2)</f>
        <v>0</v>
      </c>
      <c r="K415" s="193" t="s">
        <v>567</v>
      </c>
      <c r="L415" s="60"/>
      <c r="M415" s="198" t="s">
        <v>21</v>
      </c>
      <c r="N415" s="199" t="s">
        <v>46</v>
      </c>
      <c r="O415" s="41"/>
      <c r="P415" s="200">
        <f>O415*H415</f>
        <v>0</v>
      </c>
      <c r="Q415" s="200">
        <v>0</v>
      </c>
      <c r="R415" s="200">
        <f>Q415*H415</f>
        <v>0</v>
      </c>
      <c r="S415" s="200">
        <v>0</v>
      </c>
      <c r="T415" s="201">
        <f>S415*H415</f>
        <v>0</v>
      </c>
      <c r="AR415" s="23" t="s">
        <v>242</v>
      </c>
      <c r="AT415" s="23" t="s">
        <v>156</v>
      </c>
      <c r="AU415" s="23" t="s">
        <v>85</v>
      </c>
      <c r="AY415" s="23" t="s">
        <v>154</v>
      </c>
      <c r="BE415" s="202">
        <f>IF(N415="základní",J415,0)</f>
        <v>0</v>
      </c>
      <c r="BF415" s="202">
        <f>IF(N415="snížená",J415,0)</f>
        <v>0</v>
      </c>
      <c r="BG415" s="202">
        <f>IF(N415="zákl. přenesená",J415,0)</f>
        <v>0</v>
      </c>
      <c r="BH415" s="202">
        <f>IF(N415="sníž. přenesená",J415,0)</f>
        <v>0</v>
      </c>
      <c r="BI415" s="202">
        <f>IF(N415="nulová",J415,0)</f>
        <v>0</v>
      </c>
      <c r="BJ415" s="23" t="s">
        <v>83</v>
      </c>
      <c r="BK415" s="202">
        <f>ROUND(I415*H415,2)</f>
        <v>0</v>
      </c>
      <c r="BL415" s="23" t="s">
        <v>242</v>
      </c>
      <c r="BM415" s="23" t="s">
        <v>1257</v>
      </c>
    </row>
    <row r="416" spans="2:47" s="1" customFormat="1" ht="121.5">
      <c r="B416" s="40"/>
      <c r="C416" s="62"/>
      <c r="D416" s="203" t="s">
        <v>163</v>
      </c>
      <c r="E416" s="62"/>
      <c r="F416" s="204" t="s">
        <v>907</v>
      </c>
      <c r="G416" s="62"/>
      <c r="H416" s="62"/>
      <c r="I416" s="162"/>
      <c r="J416" s="62"/>
      <c r="K416" s="62"/>
      <c r="L416" s="60"/>
      <c r="M416" s="205"/>
      <c r="N416" s="41"/>
      <c r="O416" s="41"/>
      <c r="P416" s="41"/>
      <c r="Q416" s="41"/>
      <c r="R416" s="41"/>
      <c r="S416" s="41"/>
      <c r="T416" s="77"/>
      <c r="AT416" s="23" t="s">
        <v>163</v>
      </c>
      <c r="AU416" s="23" t="s">
        <v>85</v>
      </c>
    </row>
    <row r="417" spans="2:63" s="10" customFormat="1" ht="29.85" customHeight="1">
      <c r="B417" s="175"/>
      <c r="C417" s="176"/>
      <c r="D417" s="177" t="s">
        <v>74</v>
      </c>
      <c r="E417" s="189" t="s">
        <v>1258</v>
      </c>
      <c r="F417" s="189" t="s">
        <v>1259</v>
      </c>
      <c r="G417" s="176"/>
      <c r="H417" s="176"/>
      <c r="I417" s="179"/>
      <c r="J417" s="190">
        <f>BK417</f>
        <v>0</v>
      </c>
      <c r="K417" s="176"/>
      <c r="L417" s="181"/>
      <c r="M417" s="182"/>
      <c r="N417" s="183"/>
      <c r="O417" s="183"/>
      <c r="P417" s="184">
        <f>P418</f>
        <v>0</v>
      </c>
      <c r="Q417" s="183"/>
      <c r="R417" s="184">
        <f>R418</f>
        <v>0</v>
      </c>
      <c r="S417" s="183"/>
      <c r="T417" s="185">
        <f>T418</f>
        <v>0</v>
      </c>
      <c r="AR417" s="186" t="s">
        <v>85</v>
      </c>
      <c r="AT417" s="187" t="s">
        <v>74</v>
      </c>
      <c r="AU417" s="187" t="s">
        <v>83</v>
      </c>
      <c r="AY417" s="186" t="s">
        <v>154</v>
      </c>
      <c r="BK417" s="188">
        <f>BK418</f>
        <v>0</v>
      </c>
    </row>
    <row r="418" spans="2:65" s="1" customFormat="1" ht="16.5" customHeight="1">
      <c r="B418" s="40"/>
      <c r="C418" s="191" t="s">
        <v>873</v>
      </c>
      <c r="D418" s="191" t="s">
        <v>156</v>
      </c>
      <c r="E418" s="192" t="s">
        <v>1260</v>
      </c>
      <c r="F418" s="193" t="s">
        <v>1261</v>
      </c>
      <c r="G418" s="194" t="s">
        <v>366</v>
      </c>
      <c r="H418" s="195">
        <v>1</v>
      </c>
      <c r="I418" s="196"/>
      <c r="J418" s="197">
        <f>ROUND(I418*H418,2)</f>
        <v>0</v>
      </c>
      <c r="K418" s="193" t="s">
        <v>21</v>
      </c>
      <c r="L418" s="60"/>
      <c r="M418" s="198" t="s">
        <v>21</v>
      </c>
      <c r="N418" s="199" t="s">
        <v>46</v>
      </c>
      <c r="O418" s="41"/>
      <c r="P418" s="200">
        <f>O418*H418</f>
        <v>0</v>
      </c>
      <c r="Q418" s="200">
        <v>0</v>
      </c>
      <c r="R418" s="200">
        <f>Q418*H418</f>
        <v>0</v>
      </c>
      <c r="S418" s="200">
        <v>0</v>
      </c>
      <c r="T418" s="201">
        <f>S418*H418</f>
        <v>0</v>
      </c>
      <c r="AR418" s="23" t="s">
        <v>242</v>
      </c>
      <c r="AT418" s="23" t="s">
        <v>156</v>
      </c>
      <c r="AU418" s="23" t="s">
        <v>85</v>
      </c>
      <c r="AY418" s="23" t="s">
        <v>154</v>
      </c>
      <c r="BE418" s="202">
        <f>IF(N418="základní",J418,0)</f>
        <v>0</v>
      </c>
      <c r="BF418" s="202">
        <f>IF(N418="snížená",J418,0)</f>
        <v>0</v>
      </c>
      <c r="BG418" s="202">
        <f>IF(N418="zákl. přenesená",J418,0)</f>
        <v>0</v>
      </c>
      <c r="BH418" s="202">
        <f>IF(N418="sníž. přenesená",J418,0)</f>
        <v>0</v>
      </c>
      <c r="BI418" s="202">
        <f>IF(N418="nulová",J418,0)</f>
        <v>0</v>
      </c>
      <c r="BJ418" s="23" t="s">
        <v>83</v>
      </c>
      <c r="BK418" s="202">
        <f>ROUND(I418*H418,2)</f>
        <v>0</v>
      </c>
      <c r="BL418" s="23" t="s">
        <v>242</v>
      </c>
      <c r="BM418" s="23" t="s">
        <v>1262</v>
      </c>
    </row>
    <row r="419" spans="2:63" s="10" customFormat="1" ht="29.85" customHeight="1">
      <c r="B419" s="175"/>
      <c r="C419" s="176"/>
      <c r="D419" s="177" t="s">
        <v>74</v>
      </c>
      <c r="E419" s="189" t="s">
        <v>908</v>
      </c>
      <c r="F419" s="189" t="s">
        <v>909</v>
      </c>
      <c r="G419" s="176"/>
      <c r="H419" s="176"/>
      <c r="I419" s="179"/>
      <c r="J419" s="190">
        <f>BK419</f>
        <v>0</v>
      </c>
      <c r="K419" s="176"/>
      <c r="L419" s="181"/>
      <c r="M419" s="182"/>
      <c r="N419" s="183"/>
      <c r="O419" s="183"/>
      <c r="P419" s="184">
        <f>SUM(P420:P434)</f>
        <v>0</v>
      </c>
      <c r="Q419" s="183"/>
      <c r="R419" s="184">
        <f>SUM(R420:R434)</f>
        <v>0.29259999999999997</v>
      </c>
      <c r="S419" s="183"/>
      <c r="T419" s="185">
        <f>SUM(T420:T434)</f>
        <v>0</v>
      </c>
      <c r="AR419" s="186" t="s">
        <v>85</v>
      </c>
      <c r="AT419" s="187" t="s">
        <v>74</v>
      </c>
      <c r="AU419" s="187" t="s">
        <v>83</v>
      </c>
      <c r="AY419" s="186" t="s">
        <v>154</v>
      </c>
      <c r="BK419" s="188">
        <f>SUM(BK420:BK434)</f>
        <v>0</v>
      </c>
    </row>
    <row r="420" spans="2:65" s="1" customFormat="1" ht="51" customHeight="1">
      <c r="B420" s="40"/>
      <c r="C420" s="191" t="s">
        <v>877</v>
      </c>
      <c r="D420" s="191" t="s">
        <v>156</v>
      </c>
      <c r="E420" s="192" t="s">
        <v>911</v>
      </c>
      <c r="F420" s="193" t="s">
        <v>912</v>
      </c>
      <c r="G420" s="194" t="s">
        <v>366</v>
      </c>
      <c r="H420" s="195">
        <v>1</v>
      </c>
      <c r="I420" s="196"/>
      <c r="J420" s="197">
        <f>ROUND(I420*H420,2)</f>
        <v>0</v>
      </c>
      <c r="K420" s="193" t="s">
        <v>567</v>
      </c>
      <c r="L420" s="60"/>
      <c r="M420" s="198" t="s">
        <v>21</v>
      </c>
      <c r="N420" s="199" t="s">
        <v>46</v>
      </c>
      <c r="O420" s="41"/>
      <c r="P420" s="200">
        <f>O420*H420</f>
        <v>0</v>
      </c>
      <c r="Q420" s="200">
        <v>0</v>
      </c>
      <c r="R420" s="200">
        <f>Q420*H420</f>
        <v>0</v>
      </c>
      <c r="S420" s="200">
        <v>0</v>
      </c>
      <c r="T420" s="201">
        <f>S420*H420</f>
        <v>0</v>
      </c>
      <c r="AR420" s="23" t="s">
        <v>242</v>
      </c>
      <c r="AT420" s="23" t="s">
        <v>156</v>
      </c>
      <c r="AU420" s="23" t="s">
        <v>85</v>
      </c>
      <c r="AY420" s="23" t="s">
        <v>154</v>
      </c>
      <c r="BE420" s="202">
        <f>IF(N420="základní",J420,0)</f>
        <v>0</v>
      </c>
      <c r="BF420" s="202">
        <f>IF(N420="snížená",J420,0)</f>
        <v>0</v>
      </c>
      <c r="BG420" s="202">
        <f>IF(N420="zákl. přenesená",J420,0)</f>
        <v>0</v>
      </c>
      <c r="BH420" s="202">
        <f>IF(N420="sníž. přenesená",J420,0)</f>
        <v>0</v>
      </c>
      <c r="BI420" s="202">
        <f>IF(N420="nulová",J420,0)</f>
        <v>0</v>
      </c>
      <c r="BJ420" s="23" t="s">
        <v>83</v>
      </c>
      <c r="BK420" s="202">
        <f>ROUND(I420*H420,2)</f>
        <v>0</v>
      </c>
      <c r="BL420" s="23" t="s">
        <v>242</v>
      </c>
      <c r="BM420" s="23" t="s">
        <v>1263</v>
      </c>
    </row>
    <row r="421" spans="2:65" s="1" customFormat="1" ht="51" customHeight="1">
      <c r="B421" s="40"/>
      <c r="C421" s="191" t="s">
        <v>882</v>
      </c>
      <c r="D421" s="191" t="s">
        <v>156</v>
      </c>
      <c r="E421" s="192" t="s">
        <v>915</v>
      </c>
      <c r="F421" s="193" t="s">
        <v>916</v>
      </c>
      <c r="G421" s="194" t="s">
        <v>366</v>
      </c>
      <c r="H421" s="195">
        <v>1</v>
      </c>
      <c r="I421" s="196"/>
      <c r="J421" s="197">
        <f>ROUND(I421*H421,2)</f>
        <v>0</v>
      </c>
      <c r="K421" s="193" t="s">
        <v>567</v>
      </c>
      <c r="L421" s="60"/>
      <c r="M421" s="198" t="s">
        <v>21</v>
      </c>
      <c r="N421" s="199" t="s">
        <v>46</v>
      </c>
      <c r="O421" s="41"/>
      <c r="P421" s="200">
        <f>O421*H421</f>
        <v>0</v>
      </c>
      <c r="Q421" s="200">
        <v>0</v>
      </c>
      <c r="R421" s="200">
        <f>Q421*H421</f>
        <v>0</v>
      </c>
      <c r="S421" s="200">
        <v>0</v>
      </c>
      <c r="T421" s="201">
        <f>S421*H421</f>
        <v>0</v>
      </c>
      <c r="AR421" s="23" t="s">
        <v>242</v>
      </c>
      <c r="AT421" s="23" t="s">
        <v>156</v>
      </c>
      <c r="AU421" s="23" t="s">
        <v>85</v>
      </c>
      <c r="AY421" s="23" t="s">
        <v>154</v>
      </c>
      <c r="BE421" s="202">
        <f>IF(N421="základní",J421,0)</f>
        <v>0</v>
      </c>
      <c r="BF421" s="202">
        <f>IF(N421="snížená",J421,0)</f>
        <v>0</v>
      </c>
      <c r="BG421" s="202">
        <f>IF(N421="zákl. přenesená",J421,0)</f>
        <v>0</v>
      </c>
      <c r="BH421" s="202">
        <f>IF(N421="sníž. přenesená",J421,0)</f>
        <v>0</v>
      </c>
      <c r="BI421" s="202">
        <f>IF(N421="nulová",J421,0)</f>
        <v>0</v>
      </c>
      <c r="BJ421" s="23" t="s">
        <v>83</v>
      </c>
      <c r="BK421" s="202">
        <f>ROUND(I421*H421,2)</f>
        <v>0</v>
      </c>
      <c r="BL421" s="23" t="s">
        <v>242</v>
      </c>
      <c r="BM421" s="23" t="s">
        <v>1264</v>
      </c>
    </row>
    <row r="422" spans="2:65" s="1" customFormat="1" ht="25.5" customHeight="1">
      <c r="B422" s="40"/>
      <c r="C422" s="191" t="s">
        <v>888</v>
      </c>
      <c r="D422" s="191" t="s">
        <v>156</v>
      </c>
      <c r="E422" s="192" t="s">
        <v>919</v>
      </c>
      <c r="F422" s="193" t="s">
        <v>920</v>
      </c>
      <c r="G422" s="194" t="s">
        <v>366</v>
      </c>
      <c r="H422" s="195">
        <v>13</v>
      </c>
      <c r="I422" s="196"/>
      <c r="J422" s="197">
        <f>ROUND(I422*H422,2)</f>
        <v>0</v>
      </c>
      <c r="K422" s="193" t="s">
        <v>160</v>
      </c>
      <c r="L422" s="60"/>
      <c r="M422" s="198" t="s">
        <v>21</v>
      </c>
      <c r="N422" s="199" t="s">
        <v>46</v>
      </c>
      <c r="O422" s="41"/>
      <c r="P422" s="200">
        <f>O422*H422</f>
        <v>0</v>
      </c>
      <c r="Q422" s="200">
        <v>0</v>
      </c>
      <c r="R422" s="200">
        <f>Q422*H422</f>
        <v>0</v>
      </c>
      <c r="S422" s="200">
        <v>0</v>
      </c>
      <c r="T422" s="201">
        <f>S422*H422</f>
        <v>0</v>
      </c>
      <c r="AR422" s="23" t="s">
        <v>242</v>
      </c>
      <c r="AT422" s="23" t="s">
        <v>156</v>
      </c>
      <c r="AU422" s="23" t="s">
        <v>85</v>
      </c>
      <c r="AY422" s="23" t="s">
        <v>154</v>
      </c>
      <c r="BE422" s="202">
        <f>IF(N422="základní",J422,0)</f>
        <v>0</v>
      </c>
      <c r="BF422" s="202">
        <f>IF(N422="snížená",J422,0)</f>
        <v>0</v>
      </c>
      <c r="BG422" s="202">
        <f>IF(N422="zákl. přenesená",J422,0)</f>
        <v>0</v>
      </c>
      <c r="BH422" s="202">
        <f>IF(N422="sníž. přenesená",J422,0)</f>
        <v>0</v>
      </c>
      <c r="BI422" s="202">
        <f>IF(N422="nulová",J422,0)</f>
        <v>0</v>
      </c>
      <c r="BJ422" s="23" t="s">
        <v>83</v>
      </c>
      <c r="BK422" s="202">
        <f>ROUND(I422*H422,2)</f>
        <v>0</v>
      </c>
      <c r="BL422" s="23" t="s">
        <v>242</v>
      </c>
      <c r="BM422" s="23" t="s">
        <v>1265</v>
      </c>
    </row>
    <row r="423" spans="2:47" s="1" customFormat="1" ht="135">
      <c r="B423" s="40"/>
      <c r="C423" s="62"/>
      <c r="D423" s="203" t="s">
        <v>163</v>
      </c>
      <c r="E423" s="62"/>
      <c r="F423" s="204" t="s">
        <v>922</v>
      </c>
      <c r="G423" s="62"/>
      <c r="H423" s="62"/>
      <c r="I423" s="162"/>
      <c r="J423" s="62"/>
      <c r="K423" s="62"/>
      <c r="L423" s="60"/>
      <c r="M423" s="205"/>
      <c r="N423" s="41"/>
      <c r="O423" s="41"/>
      <c r="P423" s="41"/>
      <c r="Q423" s="41"/>
      <c r="R423" s="41"/>
      <c r="S423" s="41"/>
      <c r="T423" s="77"/>
      <c r="AT423" s="23" t="s">
        <v>163</v>
      </c>
      <c r="AU423" s="23" t="s">
        <v>85</v>
      </c>
    </row>
    <row r="424" spans="2:65" s="1" customFormat="1" ht="25.5" customHeight="1">
      <c r="B424" s="40"/>
      <c r="C424" s="191" t="s">
        <v>894</v>
      </c>
      <c r="D424" s="191" t="s">
        <v>156</v>
      </c>
      <c r="E424" s="192" t="s">
        <v>924</v>
      </c>
      <c r="F424" s="193" t="s">
        <v>925</v>
      </c>
      <c r="G424" s="194" t="s">
        <v>366</v>
      </c>
      <c r="H424" s="195">
        <v>1</v>
      </c>
      <c r="I424" s="196"/>
      <c r="J424" s="197">
        <f>ROUND(I424*H424,2)</f>
        <v>0</v>
      </c>
      <c r="K424" s="193" t="s">
        <v>160</v>
      </c>
      <c r="L424" s="60"/>
      <c r="M424" s="198" t="s">
        <v>21</v>
      </c>
      <c r="N424" s="199" t="s">
        <v>46</v>
      </c>
      <c r="O424" s="41"/>
      <c r="P424" s="200">
        <f>O424*H424</f>
        <v>0</v>
      </c>
      <c r="Q424" s="200">
        <v>0</v>
      </c>
      <c r="R424" s="200">
        <f>Q424*H424</f>
        <v>0</v>
      </c>
      <c r="S424" s="200">
        <v>0</v>
      </c>
      <c r="T424" s="201">
        <f>S424*H424</f>
        <v>0</v>
      </c>
      <c r="AR424" s="23" t="s">
        <v>242</v>
      </c>
      <c r="AT424" s="23" t="s">
        <v>156</v>
      </c>
      <c r="AU424" s="23" t="s">
        <v>85</v>
      </c>
      <c r="AY424" s="23" t="s">
        <v>154</v>
      </c>
      <c r="BE424" s="202">
        <f>IF(N424="základní",J424,0)</f>
        <v>0</v>
      </c>
      <c r="BF424" s="202">
        <f>IF(N424="snížená",J424,0)</f>
        <v>0</v>
      </c>
      <c r="BG424" s="202">
        <f>IF(N424="zákl. přenesená",J424,0)</f>
        <v>0</v>
      </c>
      <c r="BH424" s="202">
        <f>IF(N424="sníž. přenesená",J424,0)</f>
        <v>0</v>
      </c>
      <c r="BI424" s="202">
        <f>IF(N424="nulová",J424,0)</f>
        <v>0</v>
      </c>
      <c r="BJ424" s="23" t="s">
        <v>83</v>
      </c>
      <c r="BK424" s="202">
        <f>ROUND(I424*H424,2)</f>
        <v>0</v>
      </c>
      <c r="BL424" s="23" t="s">
        <v>242</v>
      </c>
      <c r="BM424" s="23" t="s">
        <v>1266</v>
      </c>
    </row>
    <row r="425" spans="2:47" s="1" customFormat="1" ht="135">
      <c r="B425" s="40"/>
      <c r="C425" s="62"/>
      <c r="D425" s="203" t="s">
        <v>163</v>
      </c>
      <c r="E425" s="62"/>
      <c r="F425" s="204" t="s">
        <v>922</v>
      </c>
      <c r="G425" s="62"/>
      <c r="H425" s="62"/>
      <c r="I425" s="162"/>
      <c r="J425" s="62"/>
      <c r="K425" s="62"/>
      <c r="L425" s="60"/>
      <c r="M425" s="205"/>
      <c r="N425" s="41"/>
      <c r="O425" s="41"/>
      <c r="P425" s="41"/>
      <c r="Q425" s="41"/>
      <c r="R425" s="41"/>
      <c r="S425" s="41"/>
      <c r="T425" s="77"/>
      <c r="AT425" s="23" t="s">
        <v>163</v>
      </c>
      <c r="AU425" s="23" t="s">
        <v>85</v>
      </c>
    </row>
    <row r="426" spans="2:65" s="1" customFormat="1" ht="16.5" customHeight="1">
      <c r="B426" s="40"/>
      <c r="C426" s="217" t="s">
        <v>899</v>
      </c>
      <c r="D426" s="217" t="s">
        <v>189</v>
      </c>
      <c r="E426" s="218" t="s">
        <v>928</v>
      </c>
      <c r="F426" s="219" t="s">
        <v>929</v>
      </c>
      <c r="G426" s="220" t="s">
        <v>366</v>
      </c>
      <c r="H426" s="221">
        <v>10</v>
      </c>
      <c r="I426" s="222"/>
      <c r="J426" s="223">
        <f>ROUND(I426*H426,2)</f>
        <v>0</v>
      </c>
      <c r="K426" s="219" t="s">
        <v>160</v>
      </c>
      <c r="L426" s="224"/>
      <c r="M426" s="225" t="s">
        <v>21</v>
      </c>
      <c r="N426" s="226" t="s">
        <v>46</v>
      </c>
      <c r="O426" s="41"/>
      <c r="P426" s="200">
        <f>O426*H426</f>
        <v>0</v>
      </c>
      <c r="Q426" s="200">
        <v>0.0155</v>
      </c>
      <c r="R426" s="200">
        <f>Q426*H426</f>
        <v>0.155</v>
      </c>
      <c r="S426" s="200">
        <v>0</v>
      </c>
      <c r="T426" s="201">
        <f>S426*H426</f>
        <v>0</v>
      </c>
      <c r="AR426" s="23" t="s">
        <v>331</v>
      </c>
      <c r="AT426" s="23" t="s">
        <v>189</v>
      </c>
      <c r="AU426" s="23" t="s">
        <v>85</v>
      </c>
      <c r="AY426" s="23" t="s">
        <v>154</v>
      </c>
      <c r="BE426" s="202">
        <f>IF(N426="základní",J426,0)</f>
        <v>0</v>
      </c>
      <c r="BF426" s="202">
        <f>IF(N426="snížená",J426,0)</f>
        <v>0</v>
      </c>
      <c r="BG426" s="202">
        <f>IF(N426="zákl. přenesená",J426,0)</f>
        <v>0</v>
      </c>
      <c r="BH426" s="202">
        <f>IF(N426="sníž. přenesená",J426,0)</f>
        <v>0</v>
      </c>
      <c r="BI426" s="202">
        <f>IF(N426="nulová",J426,0)</f>
        <v>0</v>
      </c>
      <c r="BJ426" s="23" t="s">
        <v>83</v>
      </c>
      <c r="BK426" s="202">
        <f>ROUND(I426*H426,2)</f>
        <v>0</v>
      </c>
      <c r="BL426" s="23" t="s">
        <v>242</v>
      </c>
      <c r="BM426" s="23" t="s">
        <v>1267</v>
      </c>
    </row>
    <row r="427" spans="2:65" s="1" customFormat="1" ht="16.5" customHeight="1">
      <c r="B427" s="40"/>
      <c r="C427" s="217" t="s">
        <v>903</v>
      </c>
      <c r="D427" s="217" t="s">
        <v>189</v>
      </c>
      <c r="E427" s="218" t="s">
        <v>932</v>
      </c>
      <c r="F427" s="219" t="s">
        <v>933</v>
      </c>
      <c r="G427" s="220" t="s">
        <v>366</v>
      </c>
      <c r="H427" s="221">
        <v>3</v>
      </c>
      <c r="I427" s="222"/>
      <c r="J427" s="223">
        <f>ROUND(I427*H427,2)</f>
        <v>0</v>
      </c>
      <c r="K427" s="219" t="s">
        <v>160</v>
      </c>
      <c r="L427" s="224"/>
      <c r="M427" s="225" t="s">
        <v>21</v>
      </c>
      <c r="N427" s="226" t="s">
        <v>46</v>
      </c>
      <c r="O427" s="41"/>
      <c r="P427" s="200">
        <f>O427*H427</f>
        <v>0</v>
      </c>
      <c r="Q427" s="200">
        <v>0.025</v>
      </c>
      <c r="R427" s="200">
        <f>Q427*H427</f>
        <v>0.07500000000000001</v>
      </c>
      <c r="S427" s="200">
        <v>0</v>
      </c>
      <c r="T427" s="201">
        <f>S427*H427</f>
        <v>0</v>
      </c>
      <c r="AR427" s="23" t="s">
        <v>331</v>
      </c>
      <c r="AT427" s="23" t="s">
        <v>189</v>
      </c>
      <c r="AU427" s="23" t="s">
        <v>85</v>
      </c>
      <c r="AY427" s="23" t="s">
        <v>154</v>
      </c>
      <c r="BE427" s="202">
        <f>IF(N427="základní",J427,0)</f>
        <v>0</v>
      </c>
      <c r="BF427" s="202">
        <f>IF(N427="snížená",J427,0)</f>
        <v>0</v>
      </c>
      <c r="BG427" s="202">
        <f>IF(N427="zákl. přenesená",J427,0)</f>
        <v>0</v>
      </c>
      <c r="BH427" s="202">
        <f>IF(N427="sníž. přenesená",J427,0)</f>
        <v>0</v>
      </c>
      <c r="BI427" s="202">
        <f>IF(N427="nulová",J427,0)</f>
        <v>0</v>
      </c>
      <c r="BJ427" s="23" t="s">
        <v>83</v>
      </c>
      <c r="BK427" s="202">
        <f>ROUND(I427*H427,2)</f>
        <v>0</v>
      </c>
      <c r="BL427" s="23" t="s">
        <v>242</v>
      </c>
      <c r="BM427" s="23" t="s">
        <v>1268</v>
      </c>
    </row>
    <row r="428" spans="2:65" s="1" customFormat="1" ht="16.5" customHeight="1">
      <c r="B428" s="40"/>
      <c r="C428" s="217" t="s">
        <v>910</v>
      </c>
      <c r="D428" s="217" t="s">
        <v>189</v>
      </c>
      <c r="E428" s="218" t="s">
        <v>936</v>
      </c>
      <c r="F428" s="219" t="s">
        <v>937</v>
      </c>
      <c r="G428" s="220" t="s">
        <v>366</v>
      </c>
      <c r="H428" s="221">
        <v>1</v>
      </c>
      <c r="I428" s="222"/>
      <c r="J428" s="223">
        <f>ROUND(I428*H428,2)</f>
        <v>0</v>
      </c>
      <c r="K428" s="219" t="s">
        <v>160</v>
      </c>
      <c r="L428" s="224"/>
      <c r="M428" s="225" t="s">
        <v>21</v>
      </c>
      <c r="N428" s="226" t="s">
        <v>46</v>
      </c>
      <c r="O428" s="41"/>
      <c r="P428" s="200">
        <f>O428*H428</f>
        <v>0</v>
      </c>
      <c r="Q428" s="200">
        <v>0.027</v>
      </c>
      <c r="R428" s="200">
        <f>Q428*H428</f>
        <v>0.027</v>
      </c>
      <c r="S428" s="200">
        <v>0</v>
      </c>
      <c r="T428" s="201">
        <f>S428*H428</f>
        <v>0</v>
      </c>
      <c r="AR428" s="23" t="s">
        <v>331</v>
      </c>
      <c r="AT428" s="23" t="s">
        <v>189</v>
      </c>
      <c r="AU428" s="23" t="s">
        <v>85</v>
      </c>
      <c r="AY428" s="23" t="s">
        <v>154</v>
      </c>
      <c r="BE428" s="202">
        <f>IF(N428="základní",J428,0)</f>
        <v>0</v>
      </c>
      <c r="BF428" s="202">
        <f>IF(N428="snížená",J428,0)</f>
        <v>0</v>
      </c>
      <c r="BG428" s="202">
        <f>IF(N428="zákl. přenesená",J428,0)</f>
        <v>0</v>
      </c>
      <c r="BH428" s="202">
        <f>IF(N428="sníž. přenesená",J428,0)</f>
        <v>0</v>
      </c>
      <c r="BI428" s="202">
        <f>IF(N428="nulová",J428,0)</f>
        <v>0</v>
      </c>
      <c r="BJ428" s="23" t="s">
        <v>83</v>
      </c>
      <c r="BK428" s="202">
        <f>ROUND(I428*H428,2)</f>
        <v>0</v>
      </c>
      <c r="BL428" s="23" t="s">
        <v>242</v>
      </c>
      <c r="BM428" s="23" t="s">
        <v>1269</v>
      </c>
    </row>
    <row r="429" spans="2:65" s="1" customFormat="1" ht="16.5" customHeight="1">
      <c r="B429" s="40"/>
      <c r="C429" s="217" t="s">
        <v>914</v>
      </c>
      <c r="D429" s="217" t="s">
        <v>189</v>
      </c>
      <c r="E429" s="218" t="s">
        <v>940</v>
      </c>
      <c r="F429" s="219" t="s">
        <v>941</v>
      </c>
      <c r="G429" s="220" t="s">
        <v>366</v>
      </c>
      <c r="H429" s="221">
        <v>14</v>
      </c>
      <c r="I429" s="222"/>
      <c r="J429" s="223">
        <f>ROUND(I429*H429,2)</f>
        <v>0</v>
      </c>
      <c r="K429" s="219" t="s">
        <v>160</v>
      </c>
      <c r="L429" s="224"/>
      <c r="M429" s="225" t="s">
        <v>21</v>
      </c>
      <c r="N429" s="226" t="s">
        <v>46</v>
      </c>
      <c r="O429" s="41"/>
      <c r="P429" s="200">
        <f>O429*H429</f>
        <v>0</v>
      </c>
      <c r="Q429" s="200">
        <v>0.0012</v>
      </c>
      <c r="R429" s="200">
        <f>Q429*H429</f>
        <v>0.0168</v>
      </c>
      <c r="S429" s="200">
        <v>0</v>
      </c>
      <c r="T429" s="201">
        <f>S429*H429</f>
        <v>0</v>
      </c>
      <c r="AR429" s="23" t="s">
        <v>331</v>
      </c>
      <c r="AT429" s="23" t="s">
        <v>189</v>
      </c>
      <c r="AU429" s="23" t="s">
        <v>85</v>
      </c>
      <c r="AY429" s="23" t="s">
        <v>154</v>
      </c>
      <c r="BE429" s="202">
        <f>IF(N429="základní",J429,0)</f>
        <v>0</v>
      </c>
      <c r="BF429" s="202">
        <f>IF(N429="snížená",J429,0)</f>
        <v>0</v>
      </c>
      <c r="BG429" s="202">
        <f>IF(N429="zákl. přenesená",J429,0)</f>
        <v>0</v>
      </c>
      <c r="BH429" s="202">
        <f>IF(N429="sníž. přenesená",J429,0)</f>
        <v>0</v>
      </c>
      <c r="BI429" s="202">
        <f>IF(N429="nulová",J429,0)</f>
        <v>0</v>
      </c>
      <c r="BJ429" s="23" t="s">
        <v>83</v>
      </c>
      <c r="BK429" s="202">
        <f>ROUND(I429*H429,2)</f>
        <v>0</v>
      </c>
      <c r="BL429" s="23" t="s">
        <v>242</v>
      </c>
      <c r="BM429" s="23" t="s">
        <v>1270</v>
      </c>
    </row>
    <row r="430" spans="2:65" s="1" customFormat="1" ht="16.5" customHeight="1">
      <c r="B430" s="40"/>
      <c r="C430" s="191" t="s">
        <v>918</v>
      </c>
      <c r="D430" s="191" t="s">
        <v>156</v>
      </c>
      <c r="E430" s="192" t="s">
        <v>944</v>
      </c>
      <c r="F430" s="193" t="s">
        <v>945</v>
      </c>
      <c r="G430" s="194" t="s">
        <v>366</v>
      </c>
      <c r="H430" s="195">
        <v>4</v>
      </c>
      <c r="I430" s="196"/>
      <c r="J430" s="197">
        <f>ROUND(I430*H430,2)</f>
        <v>0</v>
      </c>
      <c r="K430" s="193" t="s">
        <v>160</v>
      </c>
      <c r="L430" s="60"/>
      <c r="M430" s="198" t="s">
        <v>21</v>
      </c>
      <c r="N430" s="199" t="s">
        <v>46</v>
      </c>
      <c r="O430" s="41"/>
      <c r="P430" s="200">
        <f>O430*H430</f>
        <v>0</v>
      </c>
      <c r="Q430" s="200">
        <v>0</v>
      </c>
      <c r="R430" s="200">
        <f>Q430*H430</f>
        <v>0</v>
      </c>
      <c r="S430" s="200">
        <v>0</v>
      </c>
      <c r="T430" s="201">
        <f>S430*H430</f>
        <v>0</v>
      </c>
      <c r="AR430" s="23" t="s">
        <v>242</v>
      </c>
      <c r="AT430" s="23" t="s">
        <v>156</v>
      </c>
      <c r="AU430" s="23" t="s">
        <v>85</v>
      </c>
      <c r="AY430" s="23" t="s">
        <v>154</v>
      </c>
      <c r="BE430" s="202">
        <f>IF(N430="základní",J430,0)</f>
        <v>0</v>
      </c>
      <c r="BF430" s="202">
        <f>IF(N430="snížená",J430,0)</f>
        <v>0</v>
      </c>
      <c r="BG430" s="202">
        <f>IF(N430="zákl. přenesená",J430,0)</f>
        <v>0</v>
      </c>
      <c r="BH430" s="202">
        <f>IF(N430="sníž. přenesená",J430,0)</f>
        <v>0</v>
      </c>
      <c r="BI430" s="202">
        <f>IF(N430="nulová",J430,0)</f>
        <v>0</v>
      </c>
      <c r="BJ430" s="23" t="s">
        <v>83</v>
      </c>
      <c r="BK430" s="202">
        <f>ROUND(I430*H430,2)</f>
        <v>0</v>
      </c>
      <c r="BL430" s="23" t="s">
        <v>242</v>
      </c>
      <c r="BM430" s="23" t="s">
        <v>1271</v>
      </c>
    </row>
    <row r="431" spans="2:47" s="1" customFormat="1" ht="27">
      <c r="B431" s="40"/>
      <c r="C431" s="62"/>
      <c r="D431" s="203" t="s">
        <v>163</v>
      </c>
      <c r="E431" s="62"/>
      <c r="F431" s="204" t="s">
        <v>947</v>
      </c>
      <c r="G431" s="62"/>
      <c r="H431" s="62"/>
      <c r="I431" s="162"/>
      <c r="J431" s="62"/>
      <c r="K431" s="62"/>
      <c r="L431" s="60"/>
      <c r="M431" s="205"/>
      <c r="N431" s="41"/>
      <c r="O431" s="41"/>
      <c r="P431" s="41"/>
      <c r="Q431" s="41"/>
      <c r="R431" s="41"/>
      <c r="S431" s="41"/>
      <c r="T431" s="77"/>
      <c r="AT431" s="23" t="s">
        <v>163</v>
      </c>
      <c r="AU431" s="23" t="s">
        <v>85</v>
      </c>
    </row>
    <row r="432" spans="2:65" s="1" customFormat="1" ht="16.5" customHeight="1">
      <c r="B432" s="40"/>
      <c r="C432" s="217" t="s">
        <v>923</v>
      </c>
      <c r="D432" s="217" t="s">
        <v>189</v>
      </c>
      <c r="E432" s="218" t="s">
        <v>949</v>
      </c>
      <c r="F432" s="219" t="s">
        <v>950</v>
      </c>
      <c r="G432" s="220" t="s">
        <v>366</v>
      </c>
      <c r="H432" s="221">
        <v>4</v>
      </c>
      <c r="I432" s="222"/>
      <c r="J432" s="223">
        <f>ROUND(I432*H432,2)</f>
        <v>0</v>
      </c>
      <c r="K432" s="219" t="s">
        <v>160</v>
      </c>
      <c r="L432" s="224"/>
      <c r="M432" s="225" t="s">
        <v>21</v>
      </c>
      <c r="N432" s="226" t="s">
        <v>46</v>
      </c>
      <c r="O432" s="41"/>
      <c r="P432" s="200">
        <f>O432*H432</f>
        <v>0</v>
      </c>
      <c r="Q432" s="200">
        <v>0.0047</v>
      </c>
      <c r="R432" s="200">
        <f>Q432*H432</f>
        <v>0.0188</v>
      </c>
      <c r="S432" s="200">
        <v>0</v>
      </c>
      <c r="T432" s="201">
        <f>S432*H432</f>
        <v>0</v>
      </c>
      <c r="AR432" s="23" t="s">
        <v>331</v>
      </c>
      <c r="AT432" s="23" t="s">
        <v>189</v>
      </c>
      <c r="AU432" s="23" t="s">
        <v>85</v>
      </c>
      <c r="AY432" s="23" t="s">
        <v>154</v>
      </c>
      <c r="BE432" s="202">
        <f>IF(N432="základní",J432,0)</f>
        <v>0</v>
      </c>
      <c r="BF432" s="202">
        <f>IF(N432="snížená",J432,0)</f>
        <v>0</v>
      </c>
      <c r="BG432" s="202">
        <f>IF(N432="zákl. přenesená",J432,0)</f>
        <v>0</v>
      </c>
      <c r="BH432" s="202">
        <f>IF(N432="sníž. přenesená",J432,0)</f>
        <v>0</v>
      </c>
      <c r="BI432" s="202">
        <f>IF(N432="nulová",J432,0)</f>
        <v>0</v>
      </c>
      <c r="BJ432" s="23" t="s">
        <v>83</v>
      </c>
      <c r="BK432" s="202">
        <f>ROUND(I432*H432,2)</f>
        <v>0</v>
      </c>
      <c r="BL432" s="23" t="s">
        <v>242</v>
      </c>
      <c r="BM432" s="23" t="s">
        <v>1272</v>
      </c>
    </row>
    <row r="433" spans="2:65" s="1" customFormat="1" ht="38.25" customHeight="1">
      <c r="B433" s="40"/>
      <c r="C433" s="191" t="s">
        <v>927</v>
      </c>
      <c r="D433" s="191" t="s">
        <v>156</v>
      </c>
      <c r="E433" s="192" t="s">
        <v>953</v>
      </c>
      <c r="F433" s="193" t="s">
        <v>954</v>
      </c>
      <c r="G433" s="194" t="s">
        <v>192</v>
      </c>
      <c r="H433" s="195">
        <v>0.293</v>
      </c>
      <c r="I433" s="196"/>
      <c r="J433" s="197">
        <f>ROUND(I433*H433,2)</f>
        <v>0</v>
      </c>
      <c r="K433" s="193" t="s">
        <v>160</v>
      </c>
      <c r="L433" s="60"/>
      <c r="M433" s="198" t="s">
        <v>21</v>
      </c>
      <c r="N433" s="199" t="s">
        <v>46</v>
      </c>
      <c r="O433" s="41"/>
      <c r="P433" s="200">
        <f>O433*H433</f>
        <v>0</v>
      </c>
      <c r="Q433" s="200">
        <v>0</v>
      </c>
      <c r="R433" s="200">
        <f>Q433*H433</f>
        <v>0</v>
      </c>
      <c r="S433" s="200">
        <v>0</v>
      </c>
      <c r="T433" s="201">
        <f>S433*H433</f>
        <v>0</v>
      </c>
      <c r="AR433" s="23" t="s">
        <v>242</v>
      </c>
      <c r="AT433" s="23" t="s">
        <v>156</v>
      </c>
      <c r="AU433" s="23" t="s">
        <v>85</v>
      </c>
      <c r="AY433" s="23" t="s">
        <v>154</v>
      </c>
      <c r="BE433" s="202">
        <f>IF(N433="základní",J433,0)</f>
        <v>0</v>
      </c>
      <c r="BF433" s="202">
        <f>IF(N433="snížená",J433,0)</f>
        <v>0</v>
      </c>
      <c r="BG433" s="202">
        <f>IF(N433="zákl. přenesená",J433,0)</f>
        <v>0</v>
      </c>
      <c r="BH433" s="202">
        <f>IF(N433="sníž. přenesená",J433,0)</f>
        <v>0</v>
      </c>
      <c r="BI433" s="202">
        <f>IF(N433="nulová",J433,0)</f>
        <v>0</v>
      </c>
      <c r="BJ433" s="23" t="s">
        <v>83</v>
      </c>
      <c r="BK433" s="202">
        <f>ROUND(I433*H433,2)</f>
        <v>0</v>
      </c>
      <c r="BL433" s="23" t="s">
        <v>242</v>
      </c>
      <c r="BM433" s="23" t="s">
        <v>1273</v>
      </c>
    </row>
    <row r="434" spans="2:47" s="1" customFormat="1" ht="121.5">
      <c r="B434" s="40"/>
      <c r="C434" s="62"/>
      <c r="D434" s="203" t="s">
        <v>163</v>
      </c>
      <c r="E434" s="62"/>
      <c r="F434" s="204" t="s">
        <v>956</v>
      </c>
      <c r="G434" s="62"/>
      <c r="H434" s="62"/>
      <c r="I434" s="162"/>
      <c r="J434" s="62"/>
      <c r="K434" s="62"/>
      <c r="L434" s="60"/>
      <c r="M434" s="205"/>
      <c r="N434" s="41"/>
      <c r="O434" s="41"/>
      <c r="P434" s="41"/>
      <c r="Q434" s="41"/>
      <c r="R434" s="41"/>
      <c r="S434" s="41"/>
      <c r="T434" s="77"/>
      <c r="AT434" s="23" t="s">
        <v>163</v>
      </c>
      <c r="AU434" s="23" t="s">
        <v>85</v>
      </c>
    </row>
    <row r="435" spans="2:63" s="10" customFormat="1" ht="29.85" customHeight="1">
      <c r="B435" s="175"/>
      <c r="C435" s="176"/>
      <c r="D435" s="177" t="s">
        <v>74</v>
      </c>
      <c r="E435" s="189" t="s">
        <v>957</v>
      </c>
      <c r="F435" s="189" t="s">
        <v>958</v>
      </c>
      <c r="G435" s="176"/>
      <c r="H435" s="176"/>
      <c r="I435" s="179"/>
      <c r="J435" s="190">
        <f>BK435</f>
        <v>0</v>
      </c>
      <c r="K435" s="176"/>
      <c r="L435" s="181"/>
      <c r="M435" s="182"/>
      <c r="N435" s="183"/>
      <c r="O435" s="183"/>
      <c r="P435" s="184">
        <f>SUM(P436:P449)</f>
        <v>0</v>
      </c>
      <c r="Q435" s="183"/>
      <c r="R435" s="184">
        <f>SUM(R436:R449)</f>
        <v>1.1453848</v>
      </c>
      <c r="S435" s="183"/>
      <c r="T435" s="185">
        <f>SUM(T436:T449)</f>
        <v>0</v>
      </c>
      <c r="AR435" s="186" t="s">
        <v>85</v>
      </c>
      <c r="AT435" s="187" t="s">
        <v>74</v>
      </c>
      <c r="AU435" s="187" t="s">
        <v>83</v>
      </c>
      <c r="AY435" s="186" t="s">
        <v>154</v>
      </c>
      <c r="BK435" s="188">
        <f>SUM(BK436:BK449)</f>
        <v>0</v>
      </c>
    </row>
    <row r="436" spans="2:65" s="1" customFormat="1" ht="25.5" customHeight="1">
      <c r="B436" s="40"/>
      <c r="C436" s="191" t="s">
        <v>931</v>
      </c>
      <c r="D436" s="191" t="s">
        <v>156</v>
      </c>
      <c r="E436" s="192" t="s">
        <v>960</v>
      </c>
      <c r="F436" s="193" t="s">
        <v>961</v>
      </c>
      <c r="G436" s="194" t="s">
        <v>237</v>
      </c>
      <c r="H436" s="195">
        <v>33.53</v>
      </c>
      <c r="I436" s="196"/>
      <c r="J436" s="197">
        <f>ROUND(I436*H436,2)</f>
        <v>0</v>
      </c>
      <c r="K436" s="193" t="s">
        <v>160</v>
      </c>
      <c r="L436" s="60"/>
      <c r="M436" s="198" t="s">
        <v>21</v>
      </c>
      <c r="N436" s="199" t="s">
        <v>46</v>
      </c>
      <c r="O436" s="41"/>
      <c r="P436" s="200">
        <f>O436*H436</f>
        <v>0</v>
      </c>
      <c r="Q436" s="200">
        <v>0.00367</v>
      </c>
      <c r="R436" s="200">
        <f>Q436*H436</f>
        <v>0.1230551</v>
      </c>
      <c r="S436" s="200">
        <v>0</v>
      </c>
      <c r="T436" s="201">
        <f>S436*H436</f>
        <v>0</v>
      </c>
      <c r="AR436" s="23" t="s">
        <v>242</v>
      </c>
      <c r="AT436" s="23" t="s">
        <v>156</v>
      </c>
      <c r="AU436" s="23" t="s">
        <v>85</v>
      </c>
      <c r="AY436" s="23" t="s">
        <v>154</v>
      </c>
      <c r="BE436" s="202">
        <f>IF(N436="základní",J436,0)</f>
        <v>0</v>
      </c>
      <c r="BF436" s="202">
        <f>IF(N436="snížená",J436,0)</f>
        <v>0</v>
      </c>
      <c r="BG436" s="202">
        <f>IF(N436="zákl. přenesená",J436,0)</f>
        <v>0</v>
      </c>
      <c r="BH436" s="202">
        <f>IF(N436="sníž. přenesená",J436,0)</f>
        <v>0</v>
      </c>
      <c r="BI436" s="202">
        <f>IF(N436="nulová",J436,0)</f>
        <v>0</v>
      </c>
      <c r="BJ436" s="23" t="s">
        <v>83</v>
      </c>
      <c r="BK436" s="202">
        <f>ROUND(I436*H436,2)</f>
        <v>0</v>
      </c>
      <c r="BL436" s="23" t="s">
        <v>242</v>
      </c>
      <c r="BM436" s="23" t="s">
        <v>1274</v>
      </c>
    </row>
    <row r="437" spans="2:51" s="11" customFormat="1" ht="13.5">
      <c r="B437" s="206"/>
      <c r="C437" s="207"/>
      <c r="D437" s="203" t="s">
        <v>165</v>
      </c>
      <c r="E437" s="208" t="s">
        <v>21</v>
      </c>
      <c r="F437" s="209" t="s">
        <v>1275</v>
      </c>
      <c r="G437" s="207"/>
      <c r="H437" s="210">
        <v>33.53</v>
      </c>
      <c r="I437" s="211"/>
      <c r="J437" s="207"/>
      <c r="K437" s="207"/>
      <c r="L437" s="212"/>
      <c r="M437" s="213"/>
      <c r="N437" s="214"/>
      <c r="O437" s="214"/>
      <c r="P437" s="214"/>
      <c r="Q437" s="214"/>
      <c r="R437" s="214"/>
      <c r="S437" s="214"/>
      <c r="T437" s="215"/>
      <c r="AT437" s="216" t="s">
        <v>165</v>
      </c>
      <c r="AU437" s="216" t="s">
        <v>85</v>
      </c>
      <c r="AV437" s="11" t="s">
        <v>85</v>
      </c>
      <c r="AW437" s="11" t="s">
        <v>38</v>
      </c>
      <c r="AX437" s="11" t="s">
        <v>83</v>
      </c>
      <c r="AY437" s="216" t="s">
        <v>154</v>
      </c>
    </row>
    <row r="438" spans="2:65" s="1" customFormat="1" ht="25.5" customHeight="1">
      <c r="B438" s="40"/>
      <c r="C438" s="217" t="s">
        <v>935</v>
      </c>
      <c r="D438" s="217" t="s">
        <v>189</v>
      </c>
      <c r="E438" s="218" t="s">
        <v>965</v>
      </c>
      <c r="F438" s="219" t="s">
        <v>966</v>
      </c>
      <c r="G438" s="220" t="s">
        <v>237</v>
      </c>
      <c r="H438" s="221">
        <v>40.236</v>
      </c>
      <c r="I438" s="222"/>
      <c r="J438" s="223">
        <f>ROUND(I438*H438,2)</f>
        <v>0</v>
      </c>
      <c r="K438" s="219" t="s">
        <v>160</v>
      </c>
      <c r="L438" s="224"/>
      <c r="M438" s="225" t="s">
        <v>21</v>
      </c>
      <c r="N438" s="226" t="s">
        <v>46</v>
      </c>
      <c r="O438" s="41"/>
      <c r="P438" s="200">
        <f>O438*H438</f>
        <v>0</v>
      </c>
      <c r="Q438" s="200">
        <v>0.0192</v>
      </c>
      <c r="R438" s="200">
        <f>Q438*H438</f>
        <v>0.7725311999999999</v>
      </c>
      <c r="S438" s="200">
        <v>0</v>
      </c>
      <c r="T438" s="201">
        <f>S438*H438</f>
        <v>0</v>
      </c>
      <c r="AR438" s="23" t="s">
        <v>331</v>
      </c>
      <c r="AT438" s="23" t="s">
        <v>189</v>
      </c>
      <c r="AU438" s="23" t="s">
        <v>85</v>
      </c>
      <c r="AY438" s="23" t="s">
        <v>154</v>
      </c>
      <c r="BE438" s="202">
        <f>IF(N438="základní",J438,0)</f>
        <v>0</v>
      </c>
      <c r="BF438" s="202">
        <f>IF(N438="snížená",J438,0)</f>
        <v>0</v>
      </c>
      <c r="BG438" s="202">
        <f>IF(N438="zákl. přenesená",J438,0)</f>
        <v>0</v>
      </c>
      <c r="BH438" s="202">
        <f>IF(N438="sníž. přenesená",J438,0)</f>
        <v>0</v>
      </c>
      <c r="BI438" s="202">
        <f>IF(N438="nulová",J438,0)</f>
        <v>0</v>
      </c>
      <c r="BJ438" s="23" t="s">
        <v>83</v>
      </c>
      <c r="BK438" s="202">
        <f>ROUND(I438*H438,2)</f>
        <v>0</v>
      </c>
      <c r="BL438" s="23" t="s">
        <v>242</v>
      </c>
      <c r="BM438" s="23" t="s">
        <v>1276</v>
      </c>
    </row>
    <row r="439" spans="2:47" s="1" customFormat="1" ht="81">
      <c r="B439" s="40"/>
      <c r="C439" s="62"/>
      <c r="D439" s="203" t="s">
        <v>538</v>
      </c>
      <c r="E439" s="62"/>
      <c r="F439" s="204" t="s">
        <v>968</v>
      </c>
      <c r="G439" s="62"/>
      <c r="H439" s="62"/>
      <c r="I439" s="162"/>
      <c r="J439" s="62"/>
      <c r="K439" s="62"/>
      <c r="L439" s="60"/>
      <c r="M439" s="205"/>
      <c r="N439" s="41"/>
      <c r="O439" s="41"/>
      <c r="P439" s="41"/>
      <c r="Q439" s="41"/>
      <c r="R439" s="41"/>
      <c r="S439" s="41"/>
      <c r="T439" s="77"/>
      <c r="AT439" s="23" t="s">
        <v>538</v>
      </c>
      <c r="AU439" s="23" t="s">
        <v>85</v>
      </c>
    </row>
    <row r="440" spans="2:51" s="11" customFormat="1" ht="13.5">
      <c r="B440" s="206"/>
      <c r="C440" s="207"/>
      <c r="D440" s="203" t="s">
        <v>165</v>
      </c>
      <c r="E440" s="207"/>
      <c r="F440" s="209" t="s">
        <v>1277</v>
      </c>
      <c r="G440" s="207"/>
      <c r="H440" s="210">
        <v>40.236</v>
      </c>
      <c r="I440" s="211"/>
      <c r="J440" s="207"/>
      <c r="K440" s="207"/>
      <c r="L440" s="212"/>
      <c r="M440" s="213"/>
      <c r="N440" s="214"/>
      <c r="O440" s="214"/>
      <c r="P440" s="214"/>
      <c r="Q440" s="214"/>
      <c r="R440" s="214"/>
      <c r="S440" s="214"/>
      <c r="T440" s="215"/>
      <c r="AT440" s="216" t="s">
        <v>165</v>
      </c>
      <c r="AU440" s="216" t="s">
        <v>85</v>
      </c>
      <c r="AV440" s="11" t="s">
        <v>85</v>
      </c>
      <c r="AW440" s="11" t="s">
        <v>6</v>
      </c>
      <c r="AX440" s="11" t="s">
        <v>83</v>
      </c>
      <c r="AY440" s="216" t="s">
        <v>154</v>
      </c>
    </row>
    <row r="441" spans="2:65" s="1" customFormat="1" ht="16.5" customHeight="1">
      <c r="B441" s="40"/>
      <c r="C441" s="191" t="s">
        <v>939</v>
      </c>
      <c r="D441" s="191" t="s">
        <v>156</v>
      </c>
      <c r="E441" s="192" t="s">
        <v>971</v>
      </c>
      <c r="F441" s="193" t="s">
        <v>972</v>
      </c>
      <c r="G441" s="194" t="s">
        <v>237</v>
      </c>
      <c r="H441" s="195">
        <v>33.53</v>
      </c>
      <c r="I441" s="196"/>
      <c r="J441" s="197">
        <f>ROUND(I441*H441,2)</f>
        <v>0</v>
      </c>
      <c r="K441" s="193" t="s">
        <v>160</v>
      </c>
      <c r="L441" s="60"/>
      <c r="M441" s="198" t="s">
        <v>21</v>
      </c>
      <c r="N441" s="199" t="s">
        <v>46</v>
      </c>
      <c r="O441" s="41"/>
      <c r="P441" s="200">
        <f>O441*H441</f>
        <v>0</v>
      </c>
      <c r="Q441" s="200">
        <v>0.0003</v>
      </c>
      <c r="R441" s="200">
        <f>Q441*H441</f>
        <v>0.010059</v>
      </c>
      <c r="S441" s="200">
        <v>0</v>
      </c>
      <c r="T441" s="201">
        <f>S441*H441</f>
        <v>0</v>
      </c>
      <c r="AR441" s="23" t="s">
        <v>242</v>
      </c>
      <c r="AT441" s="23" t="s">
        <v>156</v>
      </c>
      <c r="AU441" s="23" t="s">
        <v>85</v>
      </c>
      <c r="AY441" s="23" t="s">
        <v>154</v>
      </c>
      <c r="BE441" s="202">
        <f>IF(N441="základní",J441,0)</f>
        <v>0</v>
      </c>
      <c r="BF441" s="202">
        <f>IF(N441="snížená",J441,0)</f>
        <v>0</v>
      </c>
      <c r="BG441" s="202">
        <f>IF(N441="zákl. přenesená",J441,0)</f>
        <v>0</v>
      </c>
      <c r="BH441" s="202">
        <f>IF(N441="sníž. přenesená",J441,0)</f>
        <v>0</v>
      </c>
      <c r="BI441" s="202">
        <f>IF(N441="nulová",J441,0)</f>
        <v>0</v>
      </c>
      <c r="BJ441" s="23" t="s">
        <v>83</v>
      </c>
      <c r="BK441" s="202">
        <f>ROUND(I441*H441,2)</f>
        <v>0</v>
      </c>
      <c r="BL441" s="23" t="s">
        <v>242</v>
      </c>
      <c r="BM441" s="23" t="s">
        <v>1278</v>
      </c>
    </row>
    <row r="442" spans="2:47" s="1" customFormat="1" ht="40.5">
      <c r="B442" s="40"/>
      <c r="C442" s="62"/>
      <c r="D442" s="203" t="s">
        <v>163</v>
      </c>
      <c r="E442" s="62"/>
      <c r="F442" s="204" t="s">
        <v>974</v>
      </c>
      <c r="G442" s="62"/>
      <c r="H442" s="62"/>
      <c r="I442" s="162"/>
      <c r="J442" s="62"/>
      <c r="K442" s="62"/>
      <c r="L442" s="60"/>
      <c r="M442" s="205"/>
      <c r="N442" s="41"/>
      <c r="O442" s="41"/>
      <c r="P442" s="41"/>
      <c r="Q442" s="41"/>
      <c r="R442" s="41"/>
      <c r="S442" s="41"/>
      <c r="T442" s="77"/>
      <c r="AT442" s="23" t="s">
        <v>163</v>
      </c>
      <c r="AU442" s="23" t="s">
        <v>85</v>
      </c>
    </row>
    <row r="443" spans="2:65" s="1" customFormat="1" ht="16.5" customHeight="1">
      <c r="B443" s="40"/>
      <c r="C443" s="191" t="s">
        <v>943</v>
      </c>
      <c r="D443" s="191" t="s">
        <v>156</v>
      </c>
      <c r="E443" s="192" t="s">
        <v>976</v>
      </c>
      <c r="F443" s="193" t="s">
        <v>977</v>
      </c>
      <c r="G443" s="194" t="s">
        <v>366</v>
      </c>
      <c r="H443" s="195">
        <v>131.84</v>
      </c>
      <c r="I443" s="196"/>
      <c r="J443" s="197">
        <f>ROUND(I443*H443,2)</f>
        <v>0</v>
      </c>
      <c r="K443" s="193" t="s">
        <v>160</v>
      </c>
      <c r="L443" s="60"/>
      <c r="M443" s="198" t="s">
        <v>21</v>
      </c>
      <c r="N443" s="199" t="s">
        <v>46</v>
      </c>
      <c r="O443" s="41"/>
      <c r="P443" s="200">
        <f>O443*H443</f>
        <v>0</v>
      </c>
      <c r="Q443" s="200">
        <v>0</v>
      </c>
      <c r="R443" s="200">
        <f>Q443*H443</f>
        <v>0</v>
      </c>
      <c r="S443" s="200">
        <v>0</v>
      </c>
      <c r="T443" s="201">
        <f>S443*H443</f>
        <v>0</v>
      </c>
      <c r="AR443" s="23" t="s">
        <v>242</v>
      </c>
      <c r="AT443" s="23" t="s">
        <v>156</v>
      </c>
      <c r="AU443" s="23" t="s">
        <v>85</v>
      </c>
      <c r="AY443" s="23" t="s">
        <v>154</v>
      </c>
      <c r="BE443" s="202">
        <f>IF(N443="základní",J443,0)</f>
        <v>0</v>
      </c>
      <c r="BF443" s="202">
        <f>IF(N443="snížená",J443,0)</f>
        <v>0</v>
      </c>
      <c r="BG443" s="202">
        <f>IF(N443="zákl. přenesená",J443,0)</f>
        <v>0</v>
      </c>
      <c r="BH443" s="202">
        <f>IF(N443="sníž. přenesená",J443,0)</f>
        <v>0</v>
      </c>
      <c r="BI443" s="202">
        <f>IF(N443="nulová",J443,0)</f>
        <v>0</v>
      </c>
      <c r="BJ443" s="23" t="s">
        <v>83</v>
      </c>
      <c r="BK443" s="202">
        <f>ROUND(I443*H443,2)</f>
        <v>0</v>
      </c>
      <c r="BL443" s="23" t="s">
        <v>242</v>
      </c>
      <c r="BM443" s="23" t="s">
        <v>1279</v>
      </c>
    </row>
    <row r="444" spans="2:47" s="1" customFormat="1" ht="40.5">
      <c r="B444" s="40"/>
      <c r="C444" s="62"/>
      <c r="D444" s="203" t="s">
        <v>163</v>
      </c>
      <c r="E444" s="62"/>
      <c r="F444" s="204" t="s">
        <v>974</v>
      </c>
      <c r="G444" s="62"/>
      <c r="H444" s="62"/>
      <c r="I444" s="162"/>
      <c r="J444" s="62"/>
      <c r="K444" s="62"/>
      <c r="L444" s="60"/>
      <c r="M444" s="205"/>
      <c r="N444" s="41"/>
      <c r="O444" s="41"/>
      <c r="P444" s="41"/>
      <c r="Q444" s="41"/>
      <c r="R444" s="41"/>
      <c r="S444" s="41"/>
      <c r="T444" s="77"/>
      <c r="AT444" s="23" t="s">
        <v>163</v>
      </c>
      <c r="AU444" s="23" t="s">
        <v>85</v>
      </c>
    </row>
    <row r="445" spans="2:51" s="11" customFormat="1" ht="13.5">
      <c r="B445" s="206"/>
      <c r="C445" s="207"/>
      <c r="D445" s="203" t="s">
        <v>165</v>
      </c>
      <c r="E445" s="208" t="s">
        <v>21</v>
      </c>
      <c r="F445" s="209" t="s">
        <v>979</v>
      </c>
      <c r="G445" s="207"/>
      <c r="H445" s="210">
        <v>131.84</v>
      </c>
      <c r="I445" s="211"/>
      <c r="J445" s="207"/>
      <c r="K445" s="207"/>
      <c r="L445" s="212"/>
      <c r="M445" s="213"/>
      <c r="N445" s="214"/>
      <c r="O445" s="214"/>
      <c r="P445" s="214"/>
      <c r="Q445" s="214"/>
      <c r="R445" s="214"/>
      <c r="S445" s="214"/>
      <c r="T445" s="215"/>
      <c r="AT445" s="216" t="s">
        <v>165</v>
      </c>
      <c r="AU445" s="216" t="s">
        <v>85</v>
      </c>
      <c r="AV445" s="11" t="s">
        <v>85</v>
      </c>
      <c r="AW445" s="11" t="s">
        <v>38</v>
      </c>
      <c r="AX445" s="11" t="s">
        <v>83</v>
      </c>
      <c r="AY445" s="216" t="s">
        <v>154</v>
      </c>
    </row>
    <row r="446" spans="2:65" s="1" customFormat="1" ht="25.5" customHeight="1">
      <c r="B446" s="40"/>
      <c r="C446" s="191" t="s">
        <v>948</v>
      </c>
      <c r="D446" s="191" t="s">
        <v>156</v>
      </c>
      <c r="E446" s="192" t="s">
        <v>981</v>
      </c>
      <c r="F446" s="193" t="s">
        <v>982</v>
      </c>
      <c r="G446" s="194" t="s">
        <v>237</v>
      </c>
      <c r="H446" s="195">
        <v>33.53</v>
      </c>
      <c r="I446" s="196"/>
      <c r="J446" s="197">
        <f>ROUND(I446*H446,2)</f>
        <v>0</v>
      </c>
      <c r="K446" s="193" t="s">
        <v>160</v>
      </c>
      <c r="L446" s="60"/>
      <c r="M446" s="198" t="s">
        <v>21</v>
      </c>
      <c r="N446" s="199" t="s">
        <v>46</v>
      </c>
      <c r="O446" s="41"/>
      <c r="P446" s="200">
        <f>O446*H446</f>
        <v>0</v>
      </c>
      <c r="Q446" s="200">
        <v>0.00715</v>
      </c>
      <c r="R446" s="200">
        <f>Q446*H446</f>
        <v>0.23973950000000002</v>
      </c>
      <c r="S446" s="200">
        <v>0</v>
      </c>
      <c r="T446" s="201">
        <f>S446*H446</f>
        <v>0</v>
      </c>
      <c r="AR446" s="23" t="s">
        <v>242</v>
      </c>
      <c r="AT446" s="23" t="s">
        <v>156</v>
      </c>
      <c r="AU446" s="23" t="s">
        <v>85</v>
      </c>
      <c r="AY446" s="23" t="s">
        <v>154</v>
      </c>
      <c r="BE446" s="202">
        <f>IF(N446="základní",J446,0)</f>
        <v>0</v>
      </c>
      <c r="BF446" s="202">
        <f>IF(N446="snížená",J446,0)</f>
        <v>0</v>
      </c>
      <c r="BG446" s="202">
        <f>IF(N446="zákl. přenesená",J446,0)</f>
        <v>0</v>
      </c>
      <c r="BH446" s="202">
        <f>IF(N446="sníž. přenesená",J446,0)</f>
        <v>0</v>
      </c>
      <c r="BI446" s="202">
        <f>IF(N446="nulová",J446,0)</f>
        <v>0</v>
      </c>
      <c r="BJ446" s="23" t="s">
        <v>83</v>
      </c>
      <c r="BK446" s="202">
        <f>ROUND(I446*H446,2)</f>
        <v>0</v>
      </c>
      <c r="BL446" s="23" t="s">
        <v>242</v>
      </c>
      <c r="BM446" s="23" t="s">
        <v>1280</v>
      </c>
    </row>
    <row r="447" spans="2:47" s="1" customFormat="1" ht="27">
      <c r="B447" s="40"/>
      <c r="C447" s="62"/>
      <c r="D447" s="203" t="s">
        <v>163</v>
      </c>
      <c r="E447" s="62"/>
      <c r="F447" s="204" t="s">
        <v>984</v>
      </c>
      <c r="G447" s="62"/>
      <c r="H447" s="62"/>
      <c r="I447" s="162"/>
      <c r="J447" s="62"/>
      <c r="K447" s="62"/>
      <c r="L447" s="60"/>
      <c r="M447" s="205"/>
      <c r="N447" s="41"/>
      <c r="O447" s="41"/>
      <c r="P447" s="41"/>
      <c r="Q447" s="41"/>
      <c r="R447" s="41"/>
      <c r="S447" s="41"/>
      <c r="T447" s="77"/>
      <c r="AT447" s="23" t="s">
        <v>163</v>
      </c>
      <c r="AU447" s="23" t="s">
        <v>85</v>
      </c>
    </row>
    <row r="448" spans="2:65" s="1" customFormat="1" ht="38.25" customHeight="1">
      <c r="B448" s="40"/>
      <c r="C448" s="191" t="s">
        <v>952</v>
      </c>
      <c r="D448" s="191" t="s">
        <v>156</v>
      </c>
      <c r="E448" s="192" t="s">
        <v>986</v>
      </c>
      <c r="F448" s="193" t="s">
        <v>987</v>
      </c>
      <c r="G448" s="194" t="s">
        <v>192</v>
      </c>
      <c r="H448" s="195">
        <v>1.145</v>
      </c>
      <c r="I448" s="196"/>
      <c r="J448" s="197">
        <f>ROUND(I448*H448,2)</f>
        <v>0</v>
      </c>
      <c r="K448" s="193" t="s">
        <v>160</v>
      </c>
      <c r="L448" s="60"/>
      <c r="M448" s="198" t="s">
        <v>21</v>
      </c>
      <c r="N448" s="199" t="s">
        <v>46</v>
      </c>
      <c r="O448" s="41"/>
      <c r="P448" s="200">
        <f>O448*H448</f>
        <v>0</v>
      </c>
      <c r="Q448" s="200">
        <v>0</v>
      </c>
      <c r="R448" s="200">
        <f>Q448*H448</f>
        <v>0</v>
      </c>
      <c r="S448" s="200">
        <v>0</v>
      </c>
      <c r="T448" s="201">
        <f>S448*H448</f>
        <v>0</v>
      </c>
      <c r="AR448" s="23" t="s">
        <v>242</v>
      </c>
      <c r="AT448" s="23" t="s">
        <v>156</v>
      </c>
      <c r="AU448" s="23" t="s">
        <v>85</v>
      </c>
      <c r="AY448" s="23" t="s">
        <v>154</v>
      </c>
      <c r="BE448" s="202">
        <f>IF(N448="základní",J448,0)</f>
        <v>0</v>
      </c>
      <c r="BF448" s="202">
        <f>IF(N448="snížená",J448,0)</f>
        <v>0</v>
      </c>
      <c r="BG448" s="202">
        <f>IF(N448="zákl. přenesená",J448,0)</f>
        <v>0</v>
      </c>
      <c r="BH448" s="202">
        <f>IF(N448="sníž. přenesená",J448,0)</f>
        <v>0</v>
      </c>
      <c r="BI448" s="202">
        <f>IF(N448="nulová",J448,0)</f>
        <v>0</v>
      </c>
      <c r="BJ448" s="23" t="s">
        <v>83</v>
      </c>
      <c r="BK448" s="202">
        <f>ROUND(I448*H448,2)</f>
        <v>0</v>
      </c>
      <c r="BL448" s="23" t="s">
        <v>242</v>
      </c>
      <c r="BM448" s="23" t="s">
        <v>1281</v>
      </c>
    </row>
    <row r="449" spans="2:47" s="1" customFormat="1" ht="121.5">
      <c r="B449" s="40"/>
      <c r="C449" s="62"/>
      <c r="D449" s="203" t="s">
        <v>163</v>
      </c>
      <c r="E449" s="62"/>
      <c r="F449" s="204" t="s">
        <v>561</v>
      </c>
      <c r="G449" s="62"/>
      <c r="H449" s="62"/>
      <c r="I449" s="162"/>
      <c r="J449" s="62"/>
      <c r="K449" s="62"/>
      <c r="L449" s="60"/>
      <c r="M449" s="205"/>
      <c r="N449" s="41"/>
      <c r="O449" s="41"/>
      <c r="P449" s="41"/>
      <c r="Q449" s="41"/>
      <c r="R449" s="41"/>
      <c r="S449" s="41"/>
      <c r="T449" s="77"/>
      <c r="AT449" s="23" t="s">
        <v>163</v>
      </c>
      <c r="AU449" s="23" t="s">
        <v>85</v>
      </c>
    </row>
    <row r="450" spans="2:63" s="10" customFormat="1" ht="29.85" customHeight="1">
      <c r="B450" s="175"/>
      <c r="C450" s="176"/>
      <c r="D450" s="177" t="s">
        <v>74</v>
      </c>
      <c r="E450" s="189" t="s">
        <v>989</v>
      </c>
      <c r="F450" s="189" t="s">
        <v>990</v>
      </c>
      <c r="G450" s="176"/>
      <c r="H450" s="176"/>
      <c r="I450" s="179"/>
      <c r="J450" s="190">
        <f>BK450</f>
        <v>0</v>
      </c>
      <c r="K450" s="176"/>
      <c r="L450" s="181"/>
      <c r="M450" s="182"/>
      <c r="N450" s="183"/>
      <c r="O450" s="183"/>
      <c r="P450" s="184">
        <f>SUM(P451:P473)</f>
        <v>0</v>
      </c>
      <c r="Q450" s="183"/>
      <c r="R450" s="184">
        <f>SUM(R451:R473)</f>
        <v>1.988376</v>
      </c>
      <c r="S450" s="183"/>
      <c r="T450" s="185">
        <f>SUM(T451:T473)</f>
        <v>0</v>
      </c>
      <c r="AR450" s="186" t="s">
        <v>85</v>
      </c>
      <c r="AT450" s="187" t="s">
        <v>74</v>
      </c>
      <c r="AU450" s="187" t="s">
        <v>83</v>
      </c>
      <c r="AY450" s="186" t="s">
        <v>154</v>
      </c>
      <c r="BK450" s="188">
        <f>SUM(BK451:BK473)</f>
        <v>0</v>
      </c>
    </row>
    <row r="451" spans="2:65" s="1" customFormat="1" ht="25.5" customHeight="1">
      <c r="B451" s="40"/>
      <c r="C451" s="191" t="s">
        <v>959</v>
      </c>
      <c r="D451" s="191" t="s">
        <v>156</v>
      </c>
      <c r="E451" s="192" t="s">
        <v>992</v>
      </c>
      <c r="F451" s="193" t="s">
        <v>993</v>
      </c>
      <c r="G451" s="194" t="s">
        <v>237</v>
      </c>
      <c r="H451" s="195">
        <v>113.022</v>
      </c>
      <c r="I451" s="196"/>
      <c r="J451" s="197">
        <f>ROUND(I451*H451,2)</f>
        <v>0</v>
      </c>
      <c r="K451" s="193" t="s">
        <v>160</v>
      </c>
      <c r="L451" s="60"/>
      <c r="M451" s="198" t="s">
        <v>21</v>
      </c>
      <c r="N451" s="199" t="s">
        <v>46</v>
      </c>
      <c r="O451" s="41"/>
      <c r="P451" s="200">
        <f>O451*H451</f>
        <v>0</v>
      </c>
      <c r="Q451" s="200">
        <v>0.003</v>
      </c>
      <c r="R451" s="200">
        <f>Q451*H451</f>
        <v>0.33906600000000003</v>
      </c>
      <c r="S451" s="200">
        <v>0</v>
      </c>
      <c r="T451" s="201">
        <f>S451*H451</f>
        <v>0</v>
      </c>
      <c r="AR451" s="23" t="s">
        <v>242</v>
      </c>
      <c r="AT451" s="23" t="s">
        <v>156</v>
      </c>
      <c r="AU451" s="23" t="s">
        <v>85</v>
      </c>
      <c r="AY451" s="23" t="s">
        <v>154</v>
      </c>
      <c r="BE451" s="202">
        <f>IF(N451="základní",J451,0)</f>
        <v>0</v>
      </c>
      <c r="BF451" s="202">
        <f>IF(N451="snížená",J451,0)</f>
        <v>0</v>
      </c>
      <c r="BG451" s="202">
        <f>IF(N451="zákl. přenesená",J451,0)</f>
        <v>0</v>
      </c>
      <c r="BH451" s="202">
        <f>IF(N451="sníž. přenesená",J451,0)</f>
        <v>0</v>
      </c>
      <c r="BI451" s="202">
        <f>IF(N451="nulová",J451,0)</f>
        <v>0</v>
      </c>
      <c r="BJ451" s="23" t="s">
        <v>83</v>
      </c>
      <c r="BK451" s="202">
        <f>ROUND(I451*H451,2)</f>
        <v>0</v>
      </c>
      <c r="BL451" s="23" t="s">
        <v>242</v>
      </c>
      <c r="BM451" s="23" t="s">
        <v>1282</v>
      </c>
    </row>
    <row r="452" spans="2:51" s="11" customFormat="1" ht="13.5">
      <c r="B452" s="206"/>
      <c r="C452" s="207"/>
      <c r="D452" s="203" t="s">
        <v>165</v>
      </c>
      <c r="E452" s="208" t="s">
        <v>21</v>
      </c>
      <c r="F452" s="209" t="s">
        <v>1283</v>
      </c>
      <c r="G452" s="207"/>
      <c r="H452" s="210">
        <v>16.182</v>
      </c>
      <c r="I452" s="211"/>
      <c r="J452" s="207"/>
      <c r="K452" s="207"/>
      <c r="L452" s="212"/>
      <c r="M452" s="213"/>
      <c r="N452" s="214"/>
      <c r="O452" s="214"/>
      <c r="P452" s="214"/>
      <c r="Q452" s="214"/>
      <c r="R452" s="214"/>
      <c r="S452" s="214"/>
      <c r="T452" s="215"/>
      <c r="AT452" s="216" t="s">
        <v>165</v>
      </c>
      <c r="AU452" s="216" t="s">
        <v>85</v>
      </c>
      <c r="AV452" s="11" t="s">
        <v>85</v>
      </c>
      <c r="AW452" s="11" t="s">
        <v>38</v>
      </c>
      <c r="AX452" s="11" t="s">
        <v>75</v>
      </c>
      <c r="AY452" s="216" t="s">
        <v>154</v>
      </c>
    </row>
    <row r="453" spans="2:51" s="11" customFormat="1" ht="13.5">
      <c r="B453" s="206"/>
      <c r="C453" s="207"/>
      <c r="D453" s="203" t="s">
        <v>165</v>
      </c>
      <c r="E453" s="208" t="s">
        <v>21</v>
      </c>
      <c r="F453" s="209" t="s">
        <v>996</v>
      </c>
      <c r="G453" s="207"/>
      <c r="H453" s="210">
        <v>28.965</v>
      </c>
      <c r="I453" s="211"/>
      <c r="J453" s="207"/>
      <c r="K453" s="207"/>
      <c r="L453" s="212"/>
      <c r="M453" s="213"/>
      <c r="N453" s="214"/>
      <c r="O453" s="214"/>
      <c r="P453" s="214"/>
      <c r="Q453" s="214"/>
      <c r="R453" s="214"/>
      <c r="S453" s="214"/>
      <c r="T453" s="215"/>
      <c r="AT453" s="216" t="s">
        <v>165</v>
      </c>
      <c r="AU453" s="216" t="s">
        <v>85</v>
      </c>
      <c r="AV453" s="11" t="s">
        <v>85</v>
      </c>
      <c r="AW453" s="11" t="s">
        <v>38</v>
      </c>
      <c r="AX453" s="11" t="s">
        <v>75</v>
      </c>
      <c r="AY453" s="216" t="s">
        <v>154</v>
      </c>
    </row>
    <row r="454" spans="2:51" s="11" customFormat="1" ht="13.5">
      <c r="B454" s="206"/>
      <c r="C454" s="207"/>
      <c r="D454" s="203" t="s">
        <v>165</v>
      </c>
      <c r="E454" s="208" t="s">
        <v>21</v>
      </c>
      <c r="F454" s="209" t="s">
        <v>997</v>
      </c>
      <c r="G454" s="207"/>
      <c r="H454" s="210">
        <v>9.84</v>
      </c>
      <c r="I454" s="211"/>
      <c r="J454" s="207"/>
      <c r="K454" s="207"/>
      <c r="L454" s="212"/>
      <c r="M454" s="213"/>
      <c r="N454" s="214"/>
      <c r="O454" s="214"/>
      <c r="P454" s="214"/>
      <c r="Q454" s="214"/>
      <c r="R454" s="214"/>
      <c r="S454" s="214"/>
      <c r="T454" s="215"/>
      <c r="AT454" s="216" t="s">
        <v>165</v>
      </c>
      <c r="AU454" s="216" t="s">
        <v>85</v>
      </c>
      <c r="AV454" s="11" t="s">
        <v>85</v>
      </c>
      <c r="AW454" s="11" t="s">
        <v>38</v>
      </c>
      <c r="AX454" s="11" t="s">
        <v>75</v>
      </c>
      <c r="AY454" s="216" t="s">
        <v>154</v>
      </c>
    </row>
    <row r="455" spans="2:51" s="11" customFormat="1" ht="13.5">
      <c r="B455" s="206"/>
      <c r="C455" s="207"/>
      <c r="D455" s="203" t="s">
        <v>165</v>
      </c>
      <c r="E455" s="208" t="s">
        <v>21</v>
      </c>
      <c r="F455" s="209" t="s">
        <v>1284</v>
      </c>
      <c r="G455" s="207"/>
      <c r="H455" s="210">
        <v>13.44</v>
      </c>
      <c r="I455" s="211"/>
      <c r="J455" s="207"/>
      <c r="K455" s="207"/>
      <c r="L455" s="212"/>
      <c r="M455" s="213"/>
      <c r="N455" s="214"/>
      <c r="O455" s="214"/>
      <c r="P455" s="214"/>
      <c r="Q455" s="214"/>
      <c r="R455" s="214"/>
      <c r="S455" s="214"/>
      <c r="T455" s="215"/>
      <c r="AT455" s="216" t="s">
        <v>165</v>
      </c>
      <c r="AU455" s="216" t="s">
        <v>85</v>
      </c>
      <c r="AV455" s="11" t="s">
        <v>85</v>
      </c>
      <c r="AW455" s="11" t="s">
        <v>38</v>
      </c>
      <c r="AX455" s="11" t="s">
        <v>75</v>
      </c>
      <c r="AY455" s="216" t="s">
        <v>154</v>
      </c>
    </row>
    <row r="456" spans="2:51" s="11" customFormat="1" ht="13.5">
      <c r="B456" s="206"/>
      <c r="C456" s="207"/>
      <c r="D456" s="203" t="s">
        <v>165</v>
      </c>
      <c r="E456" s="208" t="s">
        <v>21</v>
      </c>
      <c r="F456" s="209" t="s">
        <v>1285</v>
      </c>
      <c r="G456" s="207"/>
      <c r="H456" s="210">
        <v>22.695</v>
      </c>
      <c r="I456" s="211"/>
      <c r="J456" s="207"/>
      <c r="K456" s="207"/>
      <c r="L456" s="212"/>
      <c r="M456" s="213"/>
      <c r="N456" s="214"/>
      <c r="O456" s="214"/>
      <c r="P456" s="214"/>
      <c r="Q456" s="214"/>
      <c r="R456" s="214"/>
      <c r="S456" s="214"/>
      <c r="T456" s="215"/>
      <c r="AT456" s="216" t="s">
        <v>165</v>
      </c>
      <c r="AU456" s="216" t="s">
        <v>85</v>
      </c>
      <c r="AV456" s="11" t="s">
        <v>85</v>
      </c>
      <c r="AW456" s="11" t="s">
        <v>38</v>
      </c>
      <c r="AX456" s="11" t="s">
        <v>75</v>
      </c>
      <c r="AY456" s="216" t="s">
        <v>154</v>
      </c>
    </row>
    <row r="457" spans="2:51" s="11" customFormat="1" ht="13.5">
      <c r="B457" s="206"/>
      <c r="C457" s="207"/>
      <c r="D457" s="203" t="s">
        <v>165</v>
      </c>
      <c r="E457" s="208" t="s">
        <v>21</v>
      </c>
      <c r="F457" s="209" t="s">
        <v>1000</v>
      </c>
      <c r="G457" s="207"/>
      <c r="H457" s="210">
        <v>12</v>
      </c>
      <c r="I457" s="211"/>
      <c r="J457" s="207"/>
      <c r="K457" s="207"/>
      <c r="L457" s="212"/>
      <c r="M457" s="213"/>
      <c r="N457" s="214"/>
      <c r="O457" s="214"/>
      <c r="P457" s="214"/>
      <c r="Q457" s="214"/>
      <c r="R457" s="214"/>
      <c r="S457" s="214"/>
      <c r="T457" s="215"/>
      <c r="AT457" s="216" t="s">
        <v>165</v>
      </c>
      <c r="AU457" s="216" t="s">
        <v>85</v>
      </c>
      <c r="AV457" s="11" t="s">
        <v>85</v>
      </c>
      <c r="AW457" s="11" t="s">
        <v>38</v>
      </c>
      <c r="AX457" s="11" t="s">
        <v>75</v>
      </c>
      <c r="AY457" s="216" t="s">
        <v>154</v>
      </c>
    </row>
    <row r="458" spans="2:51" s="11" customFormat="1" ht="13.5">
      <c r="B458" s="206"/>
      <c r="C458" s="207"/>
      <c r="D458" s="203" t="s">
        <v>165</v>
      </c>
      <c r="E458" s="208" t="s">
        <v>21</v>
      </c>
      <c r="F458" s="209" t="s">
        <v>1286</v>
      </c>
      <c r="G458" s="207"/>
      <c r="H458" s="210">
        <v>9.9</v>
      </c>
      <c r="I458" s="211"/>
      <c r="J458" s="207"/>
      <c r="K458" s="207"/>
      <c r="L458" s="212"/>
      <c r="M458" s="213"/>
      <c r="N458" s="214"/>
      <c r="O458" s="214"/>
      <c r="P458" s="214"/>
      <c r="Q458" s="214"/>
      <c r="R458" s="214"/>
      <c r="S458" s="214"/>
      <c r="T458" s="215"/>
      <c r="AT458" s="216" t="s">
        <v>165</v>
      </c>
      <c r="AU458" s="216" t="s">
        <v>85</v>
      </c>
      <c r="AV458" s="11" t="s">
        <v>85</v>
      </c>
      <c r="AW458" s="11" t="s">
        <v>38</v>
      </c>
      <c r="AX458" s="11" t="s">
        <v>75</v>
      </c>
      <c r="AY458" s="216" t="s">
        <v>154</v>
      </c>
    </row>
    <row r="459" spans="2:51" s="12" customFormat="1" ht="13.5">
      <c r="B459" s="227"/>
      <c r="C459" s="228"/>
      <c r="D459" s="203" t="s">
        <v>165</v>
      </c>
      <c r="E459" s="229" t="s">
        <v>21</v>
      </c>
      <c r="F459" s="230" t="s">
        <v>241</v>
      </c>
      <c r="G459" s="228"/>
      <c r="H459" s="231">
        <v>113.022</v>
      </c>
      <c r="I459" s="232"/>
      <c r="J459" s="228"/>
      <c r="K459" s="228"/>
      <c r="L459" s="233"/>
      <c r="M459" s="234"/>
      <c r="N459" s="235"/>
      <c r="O459" s="235"/>
      <c r="P459" s="235"/>
      <c r="Q459" s="235"/>
      <c r="R459" s="235"/>
      <c r="S459" s="235"/>
      <c r="T459" s="236"/>
      <c r="AT459" s="237" t="s">
        <v>165</v>
      </c>
      <c r="AU459" s="237" t="s">
        <v>85</v>
      </c>
      <c r="AV459" s="12" t="s">
        <v>161</v>
      </c>
      <c r="AW459" s="12" t="s">
        <v>38</v>
      </c>
      <c r="AX459" s="12" t="s">
        <v>83</v>
      </c>
      <c r="AY459" s="237" t="s">
        <v>154</v>
      </c>
    </row>
    <row r="460" spans="2:65" s="1" customFormat="1" ht="16.5" customHeight="1">
      <c r="B460" s="40"/>
      <c r="C460" s="217" t="s">
        <v>964</v>
      </c>
      <c r="D460" s="217" t="s">
        <v>189</v>
      </c>
      <c r="E460" s="218" t="s">
        <v>1003</v>
      </c>
      <c r="F460" s="219" t="s">
        <v>1004</v>
      </c>
      <c r="G460" s="220" t="s">
        <v>237</v>
      </c>
      <c r="H460" s="221">
        <v>129.975</v>
      </c>
      <c r="I460" s="222"/>
      <c r="J460" s="223">
        <f>ROUND(I460*H460,2)</f>
        <v>0</v>
      </c>
      <c r="K460" s="219" t="s">
        <v>160</v>
      </c>
      <c r="L460" s="224"/>
      <c r="M460" s="225" t="s">
        <v>21</v>
      </c>
      <c r="N460" s="226" t="s">
        <v>46</v>
      </c>
      <c r="O460" s="41"/>
      <c r="P460" s="200">
        <f>O460*H460</f>
        <v>0</v>
      </c>
      <c r="Q460" s="200">
        <v>0.0126</v>
      </c>
      <c r="R460" s="200">
        <f>Q460*H460</f>
        <v>1.6376849999999998</v>
      </c>
      <c r="S460" s="200">
        <v>0</v>
      </c>
      <c r="T460" s="201">
        <f>S460*H460</f>
        <v>0</v>
      </c>
      <c r="AR460" s="23" t="s">
        <v>331</v>
      </c>
      <c r="AT460" s="23" t="s">
        <v>189</v>
      </c>
      <c r="AU460" s="23" t="s">
        <v>85</v>
      </c>
      <c r="AY460" s="23" t="s">
        <v>154</v>
      </c>
      <c r="BE460" s="202">
        <f>IF(N460="základní",J460,0)</f>
        <v>0</v>
      </c>
      <c r="BF460" s="202">
        <f>IF(N460="snížená",J460,0)</f>
        <v>0</v>
      </c>
      <c r="BG460" s="202">
        <f>IF(N460="zákl. přenesená",J460,0)</f>
        <v>0</v>
      </c>
      <c r="BH460" s="202">
        <f>IF(N460="sníž. přenesená",J460,0)</f>
        <v>0</v>
      </c>
      <c r="BI460" s="202">
        <f>IF(N460="nulová",J460,0)</f>
        <v>0</v>
      </c>
      <c r="BJ460" s="23" t="s">
        <v>83</v>
      </c>
      <c r="BK460" s="202">
        <f>ROUND(I460*H460,2)</f>
        <v>0</v>
      </c>
      <c r="BL460" s="23" t="s">
        <v>242</v>
      </c>
      <c r="BM460" s="23" t="s">
        <v>1287</v>
      </c>
    </row>
    <row r="461" spans="2:47" s="1" customFormat="1" ht="27">
      <c r="B461" s="40"/>
      <c r="C461" s="62"/>
      <c r="D461" s="203" t="s">
        <v>538</v>
      </c>
      <c r="E461" s="62"/>
      <c r="F461" s="204" t="s">
        <v>1006</v>
      </c>
      <c r="G461" s="62"/>
      <c r="H461" s="62"/>
      <c r="I461" s="162"/>
      <c r="J461" s="62"/>
      <c r="K461" s="62"/>
      <c r="L461" s="60"/>
      <c r="M461" s="205"/>
      <c r="N461" s="41"/>
      <c r="O461" s="41"/>
      <c r="P461" s="41"/>
      <c r="Q461" s="41"/>
      <c r="R461" s="41"/>
      <c r="S461" s="41"/>
      <c r="T461" s="77"/>
      <c r="AT461" s="23" t="s">
        <v>538</v>
      </c>
      <c r="AU461" s="23" t="s">
        <v>85</v>
      </c>
    </row>
    <row r="462" spans="2:51" s="11" customFormat="1" ht="13.5">
      <c r="B462" s="206"/>
      <c r="C462" s="207"/>
      <c r="D462" s="203" t="s">
        <v>165</v>
      </c>
      <c r="E462" s="207"/>
      <c r="F462" s="209" t="s">
        <v>1288</v>
      </c>
      <c r="G462" s="207"/>
      <c r="H462" s="210">
        <v>129.975</v>
      </c>
      <c r="I462" s="211"/>
      <c r="J462" s="207"/>
      <c r="K462" s="207"/>
      <c r="L462" s="212"/>
      <c r="M462" s="213"/>
      <c r="N462" s="214"/>
      <c r="O462" s="214"/>
      <c r="P462" s="214"/>
      <c r="Q462" s="214"/>
      <c r="R462" s="214"/>
      <c r="S462" s="214"/>
      <c r="T462" s="215"/>
      <c r="AT462" s="216" t="s">
        <v>165</v>
      </c>
      <c r="AU462" s="216" t="s">
        <v>85</v>
      </c>
      <c r="AV462" s="11" t="s">
        <v>85</v>
      </c>
      <c r="AW462" s="11" t="s">
        <v>6</v>
      </c>
      <c r="AX462" s="11" t="s">
        <v>83</v>
      </c>
      <c r="AY462" s="216" t="s">
        <v>154</v>
      </c>
    </row>
    <row r="463" spans="2:65" s="1" customFormat="1" ht="25.5" customHeight="1">
      <c r="B463" s="40"/>
      <c r="C463" s="191" t="s">
        <v>970</v>
      </c>
      <c r="D463" s="191" t="s">
        <v>156</v>
      </c>
      <c r="E463" s="192" t="s">
        <v>1009</v>
      </c>
      <c r="F463" s="193" t="s">
        <v>1010</v>
      </c>
      <c r="G463" s="194" t="s">
        <v>245</v>
      </c>
      <c r="H463" s="195">
        <v>37.5</v>
      </c>
      <c r="I463" s="196"/>
      <c r="J463" s="197">
        <f>ROUND(I463*H463,2)</f>
        <v>0</v>
      </c>
      <c r="K463" s="193" t="s">
        <v>160</v>
      </c>
      <c r="L463" s="60"/>
      <c r="M463" s="198" t="s">
        <v>21</v>
      </c>
      <c r="N463" s="199" t="s">
        <v>46</v>
      </c>
      <c r="O463" s="41"/>
      <c r="P463" s="200">
        <f>O463*H463</f>
        <v>0</v>
      </c>
      <c r="Q463" s="200">
        <v>0.00031</v>
      </c>
      <c r="R463" s="200">
        <f>Q463*H463</f>
        <v>0.011625</v>
      </c>
      <c r="S463" s="200">
        <v>0</v>
      </c>
      <c r="T463" s="201">
        <f>S463*H463</f>
        <v>0</v>
      </c>
      <c r="AR463" s="23" t="s">
        <v>242</v>
      </c>
      <c r="AT463" s="23" t="s">
        <v>156</v>
      </c>
      <c r="AU463" s="23" t="s">
        <v>85</v>
      </c>
      <c r="AY463" s="23" t="s">
        <v>154</v>
      </c>
      <c r="BE463" s="202">
        <f>IF(N463="základní",J463,0)</f>
        <v>0</v>
      </c>
      <c r="BF463" s="202">
        <f>IF(N463="snížená",J463,0)</f>
        <v>0</v>
      </c>
      <c r="BG463" s="202">
        <f>IF(N463="zákl. přenesená",J463,0)</f>
        <v>0</v>
      </c>
      <c r="BH463" s="202">
        <f>IF(N463="sníž. přenesená",J463,0)</f>
        <v>0</v>
      </c>
      <c r="BI463" s="202">
        <f>IF(N463="nulová",J463,0)</f>
        <v>0</v>
      </c>
      <c r="BJ463" s="23" t="s">
        <v>83</v>
      </c>
      <c r="BK463" s="202">
        <f>ROUND(I463*H463,2)</f>
        <v>0</v>
      </c>
      <c r="BL463" s="23" t="s">
        <v>242</v>
      </c>
      <c r="BM463" s="23" t="s">
        <v>1289</v>
      </c>
    </row>
    <row r="464" spans="2:47" s="1" customFormat="1" ht="40.5">
      <c r="B464" s="40"/>
      <c r="C464" s="62"/>
      <c r="D464" s="203" t="s">
        <v>163</v>
      </c>
      <c r="E464" s="62"/>
      <c r="F464" s="204" t="s">
        <v>1012</v>
      </c>
      <c r="G464" s="62"/>
      <c r="H464" s="62"/>
      <c r="I464" s="162"/>
      <c r="J464" s="62"/>
      <c r="K464" s="62"/>
      <c r="L464" s="60"/>
      <c r="M464" s="205"/>
      <c r="N464" s="41"/>
      <c r="O464" s="41"/>
      <c r="P464" s="41"/>
      <c r="Q464" s="41"/>
      <c r="R464" s="41"/>
      <c r="S464" s="41"/>
      <c r="T464" s="77"/>
      <c r="AT464" s="23" t="s">
        <v>163</v>
      </c>
      <c r="AU464" s="23" t="s">
        <v>85</v>
      </c>
    </row>
    <row r="465" spans="2:51" s="11" customFormat="1" ht="13.5">
      <c r="B465" s="206"/>
      <c r="C465" s="207"/>
      <c r="D465" s="203" t="s">
        <v>165</v>
      </c>
      <c r="E465" s="208" t="s">
        <v>21</v>
      </c>
      <c r="F465" s="209" t="s">
        <v>1013</v>
      </c>
      <c r="G465" s="207"/>
      <c r="H465" s="210">
        <v>37.5</v>
      </c>
      <c r="I465" s="211"/>
      <c r="J465" s="207"/>
      <c r="K465" s="207"/>
      <c r="L465" s="212"/>
      <c r="M465" s="213"/>
      <c r="N465" s="214"/>
      <c r="O465" s="214"/>
      <c r="P465" s="214"/>
      <c r="Q465" s="214"/>
      <c r="R465" s="214"/>
      <c r="S465" s="214"/>
      <c r="T465" s="215"/>
      <c r="AT465" s="216" t="s">
        <v>165</v>
      </c>
      <c r="AU465" s="216" t="s">
        <v>85</v>
      </c>
      <c r="AV465" s="11" t="s">
        <v>85</v>
      </c>
      <c r="AW465" s="11" t="s">
        <v>38</v>
      </c>
      <c r="AX465" s="11" t="s">
        <v>83</v>
      </c>
      <c r="AY465" s="216" t="s">
        <v>154</v>
      </c>
    </row>
    <row r="466" spans="2:65" s="1" customFormat="1" ht="16.5" customHeight="1">
      <c r="B466" s="40"/>
      <c r="C466" s="191" t="s">
        <v>975</v>
      </c>
      <c r="D466" s="191" t="s">
        <v>156</v>
      </c>
      <c r="E466" s="192" t="s">
        <v>1015</v>
      </c>
      <c r="F466" s="193" t="s">
        <v>1016</v>
      </c>
      <c r="G466" s="194" t="s">
        <v>366</v>
      </c>
      <c r="H466" s="195">
        <v>20</v>
      </c>
      <c r="I466" s="196"/>
      <c r="J466" s="197">
        <f>ROUND(I466*H466,2)</f>
        <v>0</v>
      </c>
      <c r="K466" s="193" t="s">
        <v>160</v>
      </c>
      <c r="L466" s="60"/>
      <c r="M466" s="198" t="s">
        <v>21</v>
      </c>
      <c r="N466" s="199" t="s">
        <v>46</v>
      </c>
      <c r="O466" s="41"/>
      <c r="P466" s="200">
        <f>O466*H466</f>
        <v>0</v>
      </c>
      <c r="Q466" s="200">
        <v>0</v>
      </c>
      <c r="R466" s="200">
        <f>Q466*H466</f>
        <v>0</v>
      </c>
      <c r="S466" s="200">
        <v>0</v>
      </c>
      <c r="T466" s="201">
        <f>S466*H466</f>
        <v>0</v>
      </c>
      <c r="AR466" s="23" t="s">
        <v>242</v>
      </c>
      <c r="AT466" s="23" t="s">
        <v>156</v>
      </c>
      <c r="AU466" s="23" t="s">
        <v>85</v>
      </c>
      <c r="AY466" s="23" t="s">
        <v>154</v>
      </c>
      <c r="BE466" s="202">
        <f>IF(N466="základní",J466,0)</f>
        <v>0</v>
      </c>
      <c r="BF466" s="202">
        <f>IF(N466="snížená",J466,0)</f>
        <v>0</v>
      </c>
      <c r="BG466" s="202">
        <f>IF(N466="zákl. přenesená",J466,0)</f>
        <v>0</v>
      </c>
      <c r="BH466" s="202">
        <f>IF(N466="sníž. přenesená",J466,0)</f>
        <v>0</v>
      </c>
      <c r="BI466" s="202">
        <f>IF(N466="nulová",J466,0)</f>
        <v>0</v>
      </c>
      <c r="BJ466" s="23" t="s">
        <v>83</v>
      </c>
      <c r="BK466" s="202">
        <f>ROUND(I466*H466,2)</f>
        <v>0</v>
      </c>
      <c r="BL466" s="23" t="s">
        <v>242</v>
      </c>
      <c r="BM466" s="23" t="s">
        <v>1290</v>
      </c>
    </row>
    <row r="467" spans="2:47" s="1" customFormat="1" ht="40.5">
      <c r="B467" s="40"/>
      <c r="C467" s="62"/>
      <c r="D467" s="203" t="s">
        <v>163</v>
      </c>
      <c r="E467" s="62"/>
      <c r="F467" s="204" t="s">
        <v>1012</v>
      </c>
      <c r="G467" s="62"/>
      <c r="H467" s="62"/>
      <c r="I467" s="162"/>
      <c r="J467" s="62"/>
      <c r="K467" s="62"/>
      <c r="L467" s="60"/>
      <c r="M467" s="205"/>
      <c r="N467" s="41"/>
      <c r="O467" s="41"/>
      <c r="P467" s="41"/>
      <c r="Q467" s="41"/>
      <c r="R467" s="41"/>
      <c r="S467" s="41"/>
      <c r="T467" s="77"/>
      <c r="AT467" s="23" t="s">
        <v>163</v>
      </c>
      <c r="AU467" s="23" t="s">
        <v>85</v>
      </c>
    </row>
    <row r="468" spans="2:65" s="1" customFormat="1" ht="16.5" customHeight="1">
      <c r="B468" s="40"/>
      <c r="C468" s="191" t="s">
        <v>980</v>
      </c>
      <c r="D468" s="191" t="s">
        <v>156</v>
      </c>
      <c r="E468" s="192" t="s">
        <v>1019</v>
      </c>
      <c r="F468" s="193" t="s">
        <v>1020</v>
      </c>
      <c r="G468" s="194" t="s">
        <v>366</v>
      </c>
      <c r="H468" s="195">
        <v>10</v>
      </c>
      <c r="I468" s="196"/>
      <c r="J468" s="197">
        <f>ROUND(I468*H468,2)</f>
        <v>0</v>
      </c>
      <c r="K468" s="193" t="s">
        <v>160</v>
      </c>
      <c r="L468" s="60"/>
      <c r="M468" s="198" t="s">
        <v>21</v>
      </c>
      <c r="N468" s="199" t="s">
        <v>46</v>
      </c>
      <c r="O468" s="41"/>
      <c r="P468" s="200">
        <f>O468*H468</f>
        <v>0</v>
      </c>
      <c r="Q468" s="200">
        <v>0</v>
      </c>
      <c r="R468" s="200">
        <f>Q468*H468</f>
        <v>0</v>
      </c>
      <c r="S468" s="200">
        <v>0</v>
      </c>
      <c r="T468" s="201">
        <f>S468*H468</f>
        <v>0</v>
      </c>
      <c r="AR468" s="23" t="s">
        <v>242</v>
      </c>
      <c r="AT468" s="23" t="s">
        <v>156</v>
      </c>
      <c r="AU468" s="23" t="s">
        <v>85</v>
      </c>
      <c r="AY468" s="23" t="s">
        <v>154</v>
      </c>
      <c r="BE468" s="202">
        <f>IF(N468="základní",J468,0)</f>
        <v>0</v>
      </c>
      <c r="BF468" s="202">
        <f>IF(N468="snížená",J468,0)</f>
        <v>0</v>
      </c>
      <c r="BG468" s="202">
        <f>IF(N468="zákl. přenesená",J468,0)</f>
        <v>0</v>
      </c>
      <c r="BH468" s="202">
        <f>IF(N468="sníž. přenesená",J468,0)</f>
        <v>0</v>
      </c>
      <c r="BI468" s="202">
        <f>IF(N468="nulová",J468,0)</f>
        <v>0</v>
      </c>
      <c r="BJ468" s="23" t="s">
        <v>83</v>
      </c>
      <c r="BK468" s="202">
        <f>ROUND(I468*H468,2)</f>
        <v>0</v>
      </c>
      <c r="BL468" s="23" t="s">
        <v>242</v>
      </c>
      <c r="BM468" s="23" t="s">
        <v>1291</v>
      </c>
    </row>
    <row r="469" spans="2:47" s="1" customFormat="1" ht="40.5">
      <c r="B469" s="40"/>
      <c r="C469" s="62"/>
      <c r="D469" s="203" t="s">
        <v>163</v>
      </c>
      <c r="E469" s="62"/>
      <c r="F469" s="204" t="s">
        <v>1012</v>
      </c>
      <c r="G469" s="62"/>
      <c r="H469" s="62"/>
      <c r="I469" s="162"/>
      <c r="J469" s="62"/>
      <c r="K469" s="62"/>
      <c r="L469" s="60"/>
      <c r="M469" s="205"/>
      <c r="N469" s="41"/>
      <c r="O469" s="41"/>
      <c r="P469" s="41"/>
      <c r="Q469" s="41"/>
      <c r="R469" s="41"/>
      <c r="S469" s="41"/>
      <c r="T469" s="77"/>
      <c r="AT469" s="23" t="s">
        <v>163</v>
      </c>
      <c r="AU469" s="23" t="s">
        <v>85</v>
      </c>
    </row>
    <row r="470" spans="2:65" s="1" customFormat="1" ht="16.5" customHeight="1">
      <c r="B470" s="40"/>
      <c r="C470" s="191" t="s">
        <v>985</v>
      </c>
      <c r="D470" s="191" t="s">
        <v>156</v>
      </c>
      <c r="E470" s="192" t="s">
        <v>1023</v>
      </c>
      <c r="F470" s="193" t="s">
        <v>1024</v>
      </c>
      <c r="G470" s="194" t="s">
        <v>366</v>
      </c>
      <c r="H470" s="195">
        <v>3</v>
      </c>
      <c r="I470" s="196"/>
      <c r="J470" s="197">
        <f>ROUND(I470*H470,2)</f>
        <v>0</v>
      </c>
      <c r="K470" s="193" t="s">
        <v>160</v>
      </c>
      <c r="L470" s="60"/>
      <c r="M470" s="198" t="s">
        <v>21</v>
      </c>
      <c r="N470" s="199" t="s">
        <v>46</v>
      </c>
      <c r="O470" s="41"/>
      <c r="P470" s="200">
        <f>O470*H470</f>
        <v>0</v>
      </c>
      <c r="Q470" s="200">
        <v>0</v>
      </c>
      <c r="R470" s="200">
        <f>Q470*H470</f>
        <v>0</v>
      </c>
      <c r="S470" s="200">
        <v>0</v>
      </c>
      <c r="T470" s="201">
        <f>S470*H470</f>
        <v>0</v>
      </c>
      <c r="AR470" s="23" t="s">
        <v>242</v>
      </c>
      <c r="AT470" s="23" t="s">
        <v>156</v>
      </c>
      <c r="AU470" s="23" t="s">
        <v>85</v>
      </c>
      <c r="AY470" s="23" t="s">
        <v>154</v>
      </c>
      <c r="BE470" s="202">
        <f>IF(N470="základní",J470,0)</f>
        <v>0</v>
      </c>
      <c r="BF470" s="202">
        <f>IF(N470="snížená",J470,0)</f>
        <v>0</v>
      </c>
      <c r="BG470" s="202">
        <f>IF(N470="zákl. přenesená",J470,0)</f>
        <v>0</v>
      </c>
      <c r="BH470" s="202">
        <f>IF(N470="sníž. přenesená",J470,0)</f>
        <v>0</v>
      </c>
      <c r="BI470" s="202">
        <f>IF(N470="nulová",J470,0)</f>
        <v>0</v>
      </c>
      <c r="BJ470" s="23" t="s">
        <v>83</v>
      </c>
      <c r="BK470" s="202">
        <f>ROUND(I470*H470,2)</f>
        <v>0</v>
      </c>
      <c r="BL470" s="23" t="s">
        <v>242</v>
      </c>
      <c r="BM470" s="23" t="s">
        <v>1292</v>
      </c>
    </row>
    <row r="471" spans="2:47" s="1" customFormat="1" ht="40.5">
      <c r="B471" s="40"/>
      <c r="C471" s="62"/>
      <c r="D471" s="203" t="s">
        <v>163</v>
      </c>
      <c r="E471" s="62"/>
      <c r="F471" s="204" t="s">
        <v>1012</v>
      </c>
      <c r="G471" s="62"/>
      <c r="H471" s="62"/>
      <c r="I471" s="162"/>
      <c r="J471" s="62"/>
      <c r="K471" s="62"/>
      <c r="L471" s="60"/>
      <c r="M471" s="205"/>
      <c r="N471" s="41"/>
      <c r="O471" s="41"/>
      <c r="P471" s="41"/>
      <c r="Q471" s="41"/>
      <c r="R471" s="41"/>
      <c r="S471" s="41"/>
      <c r="T471" s="77"/>
      <c r="AT471" s="23" t="s">
        <v>163</v>
      </c>
      <c r="AU471" s="23" t="s">
        <v>85</v>
      </c>
    </row>
    <row r="472" spans="2:65" s="1" customFormat="1" ht="38.25" customHeight="1">
      <c r="B472" s="40"/>
      <c r="C472" s="191" t="s">
        <v>991</v>
      </c>
      <c r="D472" s="191" t="s">
        <v>156</v>
      </c>
      <c r="E472" s="192" t="s">
        <v>1027</v>
      </c>
      <c r="F472" s="193" t="s">
        <v>1028</v>
      </c>
      <c r="G472" s="194" t="s">
        <v>192</v>
      </c>
      <c r="H472" s="195">
        <v>1.988</v>
      </c>
      <c r="I472" s="196"/>
      <c r="J472" s="197">
        <f>ROUND(I472*H472,2)</f>
        <v>0</v>
      </c>
      <c r="K472" s="193" t="s">
        <v>160</v>
      </c>
      <c r="L472" s="60"/>
      <c r="M472" s="198" t="s">
        <v>21</v>
      </c>
      <c r="N472" s="199" t="s">
        <v>46</v>
      </c>
      <c r="O472" s="41"/>
      <c r="P472" s="200">
        <f>O472*H472</f>
        <v>0</v>
      </c>
      <c r="Q472" s="200">
        <v>0</v>
      </c>
      <c r="R472" s="200">
        <f>Q472*H472</f>
        <v>0</v>
      </c>
      <c r="S472" s="200">
        <v>0</v>
      </c>
      <c r="T472" s="201">
        <f>S472*H472</f>
        <v>0</v>
      </c>
      <c r="AR472" s="23" t="s">
        <v>242</v>
      </c>
      <c r="AT472" s="23" t="s">
        <v>156</v>
      </c>
      <c r="AU472" s="23" t="s">
        <v>85</v>
      </c>
      <c r="AY472" s="23" t="s">
        <v>154</v>
      </c>
      <c r="BE472" s="202">
        <f>IF(N472="základní",J472,0)</f>
        <v>0</v>
      </c>
      <c r="BF472" s="202">
        <f>IF(N472="snížená",J472,0)</f>
        <v>0</v>
      </c>
      <c r="BG472" s="202">
        <f>IF(N472="zákl. přenesená",J472,0)</f>
        <v>0</v>
      </c>
      <c r="BH472" s="202">
        <f>IF(N472="sníž. přenesená",J472,0)</f>
        <v>0</v>
      </c>
      <c r="BI472" s="202">
        <f>IF(N472="nulová",J472,0)</f>
        <v>0</v>
      </c>
      <c r="BJ472" s="23" t="s">
        <v>83</v>
      </c>
      <c r="BK472" s="202">
        <f>ROUND(I472*H472,2)</f>
        <v>0</v>
      </c>
      <c r="BL472" s="23" t="s">
        <v>242</v>
      </c>
      <c r="BM472" s="23" t="s">
        <v>1293</v>
      </c>
    </row>
    <row r="473" spans="2:47" s="1" customFormat="1" ht="121.5">
      <c r="B473" s="40"/>
      <c r="C473" s="62"/>
      <c r="D473" s="203" t="s">
        <v>163</v>
      </c>
      <c r="E473" s="62"/>
      <c r="F473" s="204" t="s">
        <v>561</v>
      </c>
      <c r="G473" s="62"/>
      <c r="H473" s="62"/>
      <c r="I473" s="162"/>
      <c r="J473" s="62"/>
      <c r="K473" s="62"/>
      <c r="L473" s="60"/>
      <c r="M473" s="205"/>
      <c r="N473" s="41"/>
      <c r="O473" s="41"/>
      <c r="P473" s="41"/>
      <c r="Q473" s="41"/>
      <c r="R473" s="41"/>
      <c r="S473" s="41"/>
      <c r="T473" s="77"/>
      <c r="AT473" s="23" t="s">
        <v>163</v>
      </c>
      <c r="AU473" s="23" t="s">
        <v>85</v>
      </c>
    </row>
    <row r="474" spans="2:63" s="10" customFormat="1" ht="29.85" customHeight="1">
      <c r="B474" s="175"/>
      <c r="C474" s="176"/>
      <c r="D474" s="177" t="s">
        <v>74</v>
      </c>
      <c r="E474" s="189" t="s">
        <v>1030</v>
      </c>
      <c r="F474" s="189" t="s">
        <v>1031</v>
      </c>
      <c r="G474" s="176"/>
      <c r="H474" s="176"/>
      <c r="I474" s="179"/>
      <c r="J474" s="190">
        <f>BK474</f>
        <v>0</v>
      </c>
      <c r="K474" s="176"/>
      <c r="L474" s="181"/>
      <c r="M474" s="182"/>
      <c r="N474" s="183"/>
      <c r="O474" s="183"/>
      <c r="P474" s="184">
        <f>SUM(P475:P479)</f>
        <v>0</v>
      </c>
      <c r="Q474" s="183"/>
      <c r="R474" s="184">
        <f>SUM(R475:R479)</f>
        <v>0.007875</v>
      </c>
      <c r="S474" s="183"/>
      <c r="T474" s="185">
        <f>SUM(T475:T479)</f>
        <v>0</v>
      </c>
      <c r="AR474" s="186" t="s">
        <v>85</v>
      </c>
      <c r="AT474" s="187" t="s">
        <v>74</v>
      </c>
      <c r="AU474" s="187" t="s">
        <v>83</v>
      </c>
      <c r="AY474" s="186" t="s">
        <v>154</v>
      </c>
      <c r="BK474" s="188">
        <f>SUM(BK475:BK479)</f>
        <v>0</v>
      </c>
    </row>
    <row r="475" spans="2:65" s="1" customFormat="1" ht="25.5" customHeight="1">
      <c r="B475" s="40"/>
      <c r="C475" s="191" t="s">
        <v>1002</v>
      </c>
      <c r="D475" s="191" t="s">
        <v>156</v>
      </c>
      <c r="E475" s="192" t="s">
        <v>1033</v>
      </c>
      <c r="F475" s="193" t="s">
        <v>1034</v>
      </c>
      <c r="G475" s="194" t="s">
        <v>237</v>
      </c>
      <c r="H475" s="195">
        <v>17.5</v>
      </c>
      <c r="I475" s="196"/>
      <c r="J475" s="197">
        <f>ROUND(I475*H475,2)</f>
        <v>0</v>
      </c>
      <c r="K475" s="193" t="s">
        <v>160</v>
      </c>
      <c r="L475" s="60"/>
      <c r="M475" s="198" t="s">
        <v>21</v>
      </c>
      <c r="N475" s="199" t="s">
        <v>46</v>
      </c>
      <c r="O475" s="41"/>
      <c r="P475" s="200">
        <f>O475*H475</f>
        <v>0</v>
      </c>
      <c r="Q475" s="200">
        <v>7E-05</v>
      </c>
      <c r="R475" s="200">
        <f>Q475*H475</f>
        <v>0.001225</v>
      </c>
      <c r="S475" s="200">
        <v>0</v>
      </c>
      <c r="T475" s="201">
        <f>S475*H475</f>
        <v>0</v>
      </c>
      <c r="AR475" s="23" t="s">
        <v>242</v>
      </c>
      <c r="AT475" s="23" t="s">
        <v>156</v>
      </c>
      <c r="AU475" s="23" t="s">
        <v>85</v>
      </c>
      <c r="AY475" s="23" t="s">
        <v>154</v>
      </c>
      <c r="BE475" s="202">
        <f>IF(N475="základní",J475,0)</f>
        <v>0</v>
      </c>
      <c r="BF475" s="202">
        <f>IF(N475="snížená",J475,0)</f>
        <v>0</v>
      </c>
      <c r="BG475" s="202">
        <f>IF(N475="zákl. přenesená",J475,0)</f>
        <v>0</v>
      </c>
      <c r="BH475" s="202">
        <f>IF(N475="sníž. přenesená",J475,0)</f>
        <v>0</v>
      </c>
      <c r="BI475" s="202">
        <f>IF(N475="nulová",J475,0)</f>
        <v>0</v>
      </c>
      <c r="BJ475" s="23" t="s">
        <v>83</v>
      </c>
      <c r="BK475" s="202">
        <f>ROUND(I475*H475,2)</f>
        <v>0</v>
      </c>
      <c r="BL475" s="23" t="s">
        <v>242</v>
      </c>
      <c r="BM475" s="23" t="s">
        <v>1294</v>
      </c>
    </row>
    <row r="476" spans="2:51" s="11" customFormat="1" ht="13.5">
      <c r="B476" s="206"/>
      <c r="C476" s="207"/>
      <c r="D476" s="203" t="s">
        <v>165</v>
      </c>
      <c r="E476" s="208" t="s">
        <v>21</v>
      </c>
      <c r="F476" s="209" t="s">
        <v>1036</v>
      </c>
      <c r="G476" s="207"/>
      <c r="H476" s="210">
        <v>17.5</v>
      </c>
      <c r="I476" s="211"/>
      <c r="J476" s="207"/>
      <c r="K476" s="207"/>
      <c r="L476" s="212"/>
      <c r="M476" s="213"/>
      <c r="N476" s="214"/>
      <c r="O476" s="214"/>
      <c r="P476" s="214"/>
      <c r="Q476" s="214"/>
      <c r="R476" s="214"/>
      <c r="S476" s="214"/>
      <c r="T476" s="215"/>
      <c r="AT476" s="216" t="s">
        <v>165</v>
      </c>
      <c r="AU476" s="216" t="s">
        <v>85</v>
      </c>
      <c r="AV476" s="11" t="s">
        <v>85</v>
      </c>
      <c r="AW476" s="11" t="s">
        <v>38</v>
      </c>
      <c r="AX476" s="11" t="s">
        <v>83</v>
      </c>
      <c r="AY476" s="216" t="s">
        <v>154</v>
      </c>
    </row>
    <row r="477" spans="2:65" s="1" customFormat="1" ht="16.5" customHeight="1">
      <c r="B477" s="40"/>
      <c r="C477" s="191" t="s">
        <v>1008</v>
      </c>
      <c r="D477" s="191" t="s">
        <v>156</v>
      </c>
      <c r="E477" s="192" t="s">
        <v>1038</v>
      </c>
      <c r="F477" s="193" t="s">
        <v>1039</v>
      </c>
      <c r="G477" s="194" t="s">
        <v>237</v>
      </c>
      <c r="H477" s="195">
        <v>17.5</v>
      </c>
      <c r="I477" s="196"/>
      <c r="J477" s="197">
        <f>ROUND(I477*H477,2)</f>
        <v>0</v>
      </c>
      <c r="K477" s="193" t="s">
        <v>160</v>
      </c>
      <c r="L477" s="60"/>
      <c r="M477" s="198" t="s">
        <v>21</v>
      </c>
      <c r="N477" s="199" t="s">
        <v>46</v>
      </c>
      <c r="O477" s="41"/>
      <c r="P477" s="200">
        <f>O477*H477</f>
        <v>0</v>
      </c>
      <c r="Q477" s="200">
        <v>0.00014</v>
      </c>
      <c r="R477" s="200">
        <f>Q477*H477</f>
        <v>0.00245</v>
      </c>
      <c r="S477" s="200">
        <v>0</v>
      </c>
      <c r="T477" s="201">
        <f>S477*H477</f>
        <v>0</v>
      </c>
      <c r="AR477" s="23" t="s">
        <v>242</v>
      </c>
      <c r="AT477" s="23" t="s">
        <v>156</v>
      </c>
      <c r="AU477" s="23" t="s">
        <v>85</v>
      </c>
      <c r="AY477" s="23" t="s">
        <v>154</v>
      </c>
      <c r="BE477" s="202">
        <f>IF(N477="základní",J477,0)</f>
        <v>0</v>
      </c>
      <c r="BF477" s="202">
        <f>IF(N477="snížená",J477,0)</f>
        <v>0</v>
      </c>
      <c r="BG477" s="202">
        <f>IF(N477="zákl. přenesená",J477,0)</f>
        <v>0</v>
      </c>
      <c r="BH477" s="202">
        <f>IF(N477="sníž. přenesená",J477,0)</f>
        <v>0</v>
      </c>
      <c r="BI477" s="202">
        <f>IF(N477="nulová",J477,0)</f>
        <v>0</v>
      </c>
      <c r="BJ477" s="23" t="s">
        <v>83</v>
      </c>
      <c r="BK477" s="202">
        <f>ROUND(I477*H477,2)</f>
        <v>0</v>
      </c>
      <c r="BL477" s="23" t="s">
        <v>242</v>
      </c>
      <c r="BM477" s="23" t="s">
        <v>1295</v>
      </c>
    </row>
    <row r="478" spans="2:65" s="1" customFormat="1" ht="16.5" customHeight="1">
      <c r="B478" s="40"/>
      <c r="C478" s="191" t="s">
        <v>1014</v>
      </c>
      <c r="D478" s="191" t="s">
        <v>156</v>
      </c>
      <c r="E478" s="192" t="s">
        <v>1042</v>
      </c>
      <c r="F478" s="193" t="s">
        <v>1043</v>
      </c>
      <c r="G478" s="194" t="s">
        <v>237</v>
      </c>
      <c r="H478" s="195">
        <v>17.5</v>
      </c>
      <c r="I478" s="196"/>
      <c r="J478" s="197">
        <f>ROUND(I478*H478,2)</f>
        <v>0</v>
      </c>
      <c r="K478" s="193" t="s">
        <v>160</v>
      </c>
      <c r="L478" s="60"/>
      <c r="M478" s="198" t="s">
        <v>21</v>
      </c>
      <c r="N478" s="199" t="s">
        <v>46</v>
      </c>
      <c r="O478" s="41"/>
      <c r="P478" s="200">
        <f>O478*H478</f>
        <v>0</v>
      </c>
      <c r="Q478" s="200">
        <v>0.00012</v>
      </c>
      <c r="R478" s="200">
        <f>Q478*H478</f>
        <v>0.0021</v>
      </c>
      <c r="S478" s="200">
        <v>0</v>
      </c>
      <c r="T478" s="201">
        <f>S478*H478</f>
        <v>0</v>
      </c>
      <c r="AR478" s="23" t="s">
        <v>242</v>
      </c>
      <c r="AT478" s="23" t="s">
        <v>156</v>
      </c>
      <c r="AU478" s="23" t="s">
        <v>85</v>
      </c>
      <c r="AY478" s="23" t="s">
        <v>154</v>
      </c>
      <c r="BE478" s="202">
        <f>IF(N478="základní",J478,0)</f>
        <v>0</v>
      </c>
      <c r="BF478" s="202">
        <f>IF(N478="snížená",J478,0)</f>
        <v>0</v>
      </c>
      <c r="BG478" s="202">
        <f>IF(N478="zákl. přenesená",J478,0)</f>
        <v>0</v>
      </c>
      <c r="BH478" s="202">
        <f>IF(N478="sníž. přenesená",J478,0)</f>
        <v>0</v>
      </c>
      <c r="BI478" s="202">
        <f>IF(N478="nulová",J478,0)</f>
        <v>0</v>
      </c>
      <c r="BJ478" s="23" t="s">
        <v>83</v>
      </c>
      <c r="BK478" s="202">
        <f>ROUND(I478*H478,2)</f>
        <v>0</v>
      </c>
      <c r="BL478" s="23" t="s">
        <v>242</v>
      </c>
      <c r="BM478" s="23" t="s">
        <v>1296</v>
      </c>
    </row>
    <row r="479" spans="2:65" s="1" customFormat="1" ht="25.5" customHeight="1">
      <c r="B479" s="40"/>
      <c r="C479" s="191" t="s">
        <v>1018</v>
      </c>
      <c r="D479" s="191" t="s">
        <v>156</v>
      </c>
      <c r="E479" s="192" t="s">
        <v>1046</v>
      </c>
      <c r="F479" s="193" t="s">
        <v>1047</v>
      </c>
      <c r="G479" s="194" t="s">
        <v>237</v>
      </c>
      <c r="H479" s="195">
        <v>17.5</v>
      </c>
      <c r="I479" s="196"/>
      <c r="J479" s="197">
        <f>ROUND(I479*H479,2)</f>
        <v>0</v>
      </c>
      <c r="K479" s="193" t="s">
        <v>160</v>
      </c>
      <c r="L479" s="60"/>
      <c r="M479" s="198" t="s">
        <v>21</v>
      </c>
      <c r="N479" s="199" t="s">
        <v>46</v>
      </c>
      <c r="O479" s="41"/>
      <c r="P479" s="200">
        <f>O479*H479</f>
        <v>0</v>
      </c>
      <c r="Q479" s="200">
        <v>0.00012</v>
      </c>
      <c r="R479" s="200">
        <f>Q479*H479</f>
        <v>0.0021</v>
      </c>
      <c r="S479" s="200">
        <v>0</v>
      </c>
      <c r="T479" s="201">
        <f>S479*H479</f>
        <v>0</v>
      </c>
      <c r="AR479" s="23" t="s">
        <v>242</v>
      </c>
      <c r="AT479" s="23" t="s">
        <v>156</v>
      </c>
      <c r="AU479" s="23" t="s">
        <v>85</v>
      </c>
      <c r="AY479" s="23" t="s">
        <v>154</v>
      </c>
      <c r="BE479" s="202">
        <f>IF(N479="základní",J479,0)</f>
        <v>0</v>
      </c>
      <c r="BF479" s="202">
        <f>IF(N479="snížená",J479,0)</f>
        <v>0</v>
      </c>
      <c r="BG479" s="202">
        <f>IF(N479="zákl. přenesená",J479,0)</f>
        <v>0</v>
      </c>
      <c r="BH479" s="202">
        <f>IF(N479="sníž. přenesená",J479,0)</f>
        <v>0</v>
      </c>
      <c r="BI479" s="202">
        <f>IF(N479="nulová",J479,0)</f>
        <v>0</v>
      </c>
      <c r="BJ479" s="23" t="s">
        <v>83</v>
      </c>
      <c r="BK479" s="202">
        <f>ROUND(I479*H479,2)</f>
        <v>0</v>
      </c>
      <c r="BL479" s="23" t="s">
        <v>242</v>
      </c>
      <c r="BM479" s="23" t="s">
        <v>1297</v>
      </c>
    </row>
    <row r="480" spans="2:63" s="10" customFormat="1" ht="29.85" customHeight="1">
      <c r="B480" s="175"/>
      <c r="C480" s="176"/>
      <c r="D480" s="177" t="s">
        <v>74</v>
      </c>
      <c r="E480" s="189" t="s">
        <v>1049</v>
      </c>
      <c r="F480" s="189" t="s">
        <v>1050</v>
      </c>
      <c r="G480" s="176"/>
      <c r="H480" s="176"/>
      <c r="I480" s="179"/>
      <c r="J480" s="190">
        <f>BK480</f>
        <v>0</v>
      </c>
      <c r="K480" s="176"/>
      <c r="L480" s="181"/>
      <c r="M480" s="182"/>
      <c r="N480" s="183"/>
      <c r="O480" s="183"/>
      <c r="P480" s="184">
        <f>SUM(P481:P499)</f>
        <v>0</v>
      </c>
      <c r="Q480" s="183"/>
      <c r="R480" s="184">
        <f>SUM(R481:R499)</f>
        <v>0.031412419999999996</v>
      </c>
      <c r="S480" s="183"/>
      <c r="T480" s="185">
        <f>SUM(T481:T499)</f>
        <v>0.018122549999999998</v>
      </c>
      <c r="AR480" s="186" t="s">
        <v>85</v>
      </c>
      <c r="AT480" s="187" t="s">
        <v>74</v>
      </c>
      <c r="AU480" s="187" t="s">
        <v>83</v>
      </c>
      <c r="AY480" s="186" t="s">
        <v>154</v>
      </c>
      <c r="BK480" s="188">
        <f>SUM(BK481:BK499)</f>
        <v>0</v>
      </c>
    </row>
    <row r="481" spans="2:65" s="1" customFormat="1" ht="16.5" customHeight="1">
      <c r="B481" s="40"/>
      <c r="C481" s="191" t="s">
        <v>1022</v>
      </c>
      <c r="D481" s="191" t="s">
        <v>156</v>
      </c>
      <c r="E481" s="192" t="s">
        <v>1052</v>
      </c>
      <c r="F481" s="193" t="s">
        <v>1053</v>
      </c>
      <c r="G481" s="194" t="s">
        <v>237</v>
      </c>
      <c r="H481" s="195">
        <v>120.817</v>
      </c>
      <c r="I481" s="196"/>
      <c r="J481" s="197">
        <f>ROUND(I481*H481,2)</f>
        <v>0</v>
      </c>
      <c r="K481" s="193" t="s">
        <v>160</v>
      </c>
      <c r="L481" s="60"/>
      <c r="M481" s="198" t="s">
        <v>21</v>
      </c>
      <c r="N481" s="199" t="s">
        <v>46</v>
      </c>
      <c r="O481" s="41"/>
      <c r="P481" s="200">
        <f>O481*H481</f>
        <v>0</v>
      </c>
      <c r="Q481" s="200">
        <v>0</v>
      </c>
      <c r="R481" s="200">
        <f>Q481*H481</f>
        <v>0</v>
      </c>
      <c r="S481" s="200">
        <v>0.00015</v>
      </c>
      <c r="T481" s="201">
        <f>S481*H481</f>
        <v>0.018122549999999998</v>
      </c>
      <c r="AR481" s="23" t="s">
        <v>242</v>
      </c>
      <c r="AT481" s="23" t="s">
        <v>156</v>
      </c>
      <c r="AU481" s="23" t="s">
        <v>85</v>
      </c>
      <c r="AY481" s="23" t="s">
        <v>154</v>
      </c>
      <c r="BE481" s="202">
        <f>IF(N481="základní",J481,0)</f>
        <v>0</v>
      </c>
      <c r="BF481" s="202">
        <f>IF(N481="snížená",J481,0)</f>
        <v>0</v>
      </c>
      <c r="BG481" s="202">
        <f>IF(N481="zákl. přenesená",J481,0)</f>
        <v>0</v>
      </c>
      <c r="BH481" s="202">
        <f>IF(N481="sníž. přenesená",J481,0)</f>
        <v>0</v>
      </c>
      <c r="BI481" s="202">
        <f>IF(N481="nulová",J481,0)</f>
        <v>0</v>
      </c>
      <c r="BJ481" s="23" t="s">
        <v>83</v>
      </c>
      <c r="BK481" s="202">
        <f>ROUND(I481*H481,2)</f>
        <v>0</v>
      </c>
      <c r="BL481" s="23" t="s">
        <v>242</v>
      </c>
      <c r="BM481" s="23" t="s">
        <v>1298</v>
      </c>
    </row>
    <row r="482" spans="2:51" s="11" customFormat="1" ht="13.5">
      <c r="B482" s="206"/>
      <c r="C482" s="207"/>
      <c r="D482" s="203" t="s">
        <v>165</v>
      </c>
      <c r="E482" s="208" t="s">
        <v>21</v>
      </c>
      <c r="F482" s="209" t="s">
        <v>1299</v>
      </c>
      <c r="G482" s="207"/>
      <c r="H482" s="210">
        <v>21.433</v>
      </c>
      <c r="I482" s="211"/>
      <c r="J482" s="207"/>
      <c r="K482" s="207"/>
      <c r="L482" s="212"/>
      <c r="M482" s="213"/>
      <c r="N482" s="214"/>
      <c r="O482" s="214"/>
      <c r="P482" s="214"/>
      <c r="Q482" s="214"/>
      <c r="R482" s="214"/>
      <c r="S482" s="214"/>
      <c r="T482" s="215"/>
      <c r="AT482" s="216" t="s">
        <v>165</v>
      </c>
      <c r="AU482" s="216" t="s">
        <v>85</v>
      </c>
      <c r="AV482" s="11" t="s">
        <v>85</v>
      </c>
      <c r="AW482" s="11" t="s">
        <v>38</v>
      </c>
      <c r="AX482" s="11" t="s">
        <v>75</v>
      </c>
      <c r="AY482" s="216" t="s">
        <v>154</v>
      </c>
    </row>
    <row r="483" spans="2:51" s="11" customFormat="1" ht="13.5">
      <c r="B483" s="206"/>
      <c r="C483" s="207"/>
      <c r="D483" s="203" t="s">
        <v>165</v>
      </c>
      <c r="E483" s="208" t="s">
        <v>21</v>
      </c>
      <c r="F483" s="209" t="s">
        <v>1056</v>
      </c>
      <c r="G483" s="207"/>
      <c r="H483" s="210">
        <v>24.094</v>
      </c>
      <c r="I483" s="211"/>
      <c r="J483" s="207"/>
      <c r="K483" s="207"/>
      <c r="L483" s="212"/>
      <c r="M483" s="213"/>
      <c r="N483" s="214"/>
      <c r="O483" s="214"/>
      <c r="P483" s="214"/>
      <c r="Q483" s="214"/>
      <c r="R483" s="214"/>
      <c r="S483" s="214"/>
      <c r="T483" s="215"/>
      <c r="AT483" s="216" t="s">
        <v>165</v>
      </c>
      <c r="AU483" s="216" t="s">
        <v>85</v>
      </c>
      <c r="AV483" s="11" t="s">
        <v>85</v>
      </c>
      <c r="AW483" s="11" t="s">
        <v>38</v>
      </c>
      <c r="AX483" s="11" t="s">
        <v>75</v>
      </c>
      <c r="AY483" s="216" t="s">
        <v>154</v>
      </c>
    </row>
    <row r="484" spans="2:51" s="11" customFormat="1" ht="13.5">
      <c r="B484" s="206"/>
      <c r="C484" s="207"/>
      <c r="D484" s="203" t="s">
        <v>165</v>
      </c>
      <c r="E484" s="208" t="s">
        <v>21</v>
      </c>
      <c r="F484" s="209" t="s">
        <v>1057</v>
      </c>
      <c r="G484" s="207"/>
      <c r="H484" s="210">
        <v>11.394</v>
      </c>
      <c r="I484" s="211"/>
      <c r="J484" s="207"/>
      <c r="K484" s="207"/>
      <c r="L484" s="212"/>
      <c r="M484" s="213"/>
      <c r="N484" s="214"/>
      <c r="O484" s="214"/>
      <c r="P484" s="214"/>
      <c r="Q484" s="214"/>
      <c r="R484" s="214"/>
      <c r="S484" s="214"/>
      <c r="T484" s="215"/>
      <c r="AT484" s="216" t="s">
        <v>165</v>
      </c>
      <c r="AU484" s="216" t="s">
        <v>85</v>
      </c>
      <c r="AV484" s="11" t="s">
        <v>85</v>
      </c>
      <c r="AW484" s="11" t="s">
        <v>38</v>
      </c>
      <c r="AX484" s="11" t="s">
        <v>75</v>
      </c>
      <c r="AY484" s="216" t="s">
        <v>154</v>
      </c>
    </row>
    <row r="485" spans="2:51" s="11" customFormat="1" ht="13.5">
      <c r="B485" s="206"/>
      <c r="C485" s="207"/>
      <c r="D485" s="203" t="s">
        <v>165</v>
      </c>
      <c r="E485" s="208" t="s">
        <v>21</v>
      </c>
      <c r="F485" s="209" t="s">
        <v>1300</v>
      </c>
      <c r="G485" s="207"/>
      <c r="H485" s="210">
        <v>17.054</v>
      </c>
      <c r="I485" s="211"/>
      <c r="J485" s="207"/>
      <c r="K485" s="207"/>
      <c r="L485" s="212"/>
      <c r="M485" s="213"/>
      <c r="N485" s="214"/>
      <c r="O485" s="214"/>
      <c r="P485" s="214"/>
      <c r="Q485" s="214"/>
      <c r="R485" s="214"/>
      <c r="S485" s="214"/>
      <c r="T485" s="215"/>
      <c r="AT485" s="216" t="s">
        <v>165</v>
      </c>
      <c r="AU485" s="216" t="s">
        <v>85</v>
      </c>
      <c r="AV485" s="11" t="s">
        <v>85</v>
      </c>
      <c r="AW485" s="11" t="s">
        <v>38</v>
      </c>
      <c r="AX485" s="11" t="s">
        <v>75</v>
      </c>
      <c r="AY485" s="216" t="s">
        <v>154</v>
      </c>
    </row>
    <row r="486" spans="2:51" s="11" customFormat="1" ht="13.5">
      <c r="B486" s="206"/>
      <c r="C486" s="207"/>
      <c r="D486" s="203" t="s">
        <v>165</v>
      </c>
      <c r="E486" s="208" t="s">
        <v>21</v>
      </c>
      <c r="F486" s="209" t="s">
        <v>1301</v>
      </c>
      <c r="G486" s="207"/>
      <c r="H486" s="210">
        <v>20.112</v>
      </c>
      <c r="I486" s="211"/>
      <c r="J486" s="207"/>
      <c r="K486" s="207"/>
      <c r="L486" s="212"/>
      <c r="M486" s="213"/>
      <c r="N486" s="214"/>
      <c r="O486" s="214"/>
      <c r="P486" s="214"/>
      <c r="Q486" s="214"/>
      <c r="R486" s="214"/>
      <c r="S486" s="214"/>
      <c r="T486" s="215"/>
      <c r="AT486" s="216" t="s">
        <v>165</v>
      </c>
      <c r="AU486" s="216" t="s">
        <v>85</v>
      </c>
      <c r="AV486" s="11" t="s">
        <v>85</v>
      </c>
      <c r="AW486" s="11" t="s">
        <v>38</v>
      </c>
      <c r="AX486" s="11" t="s">
        <v>75</v>
      </c>
      <c r="AY486" s="216" t="s">
        <v>154</v>
      </c>
    </row>
    <row r="487" spans="2:51" s="11" customFormat="1" ht="13.5">
      <c r="B487" s="206"/>
      <c r="C487" s="207"/>
      <c r="D487" s="203" t="s">
        <v>165</v>
      </c>
      <c r="E487" s="208" t="s">
        <v>21</v>
      </c>
      <c r="F487" s="209" t="s">
        <v>1060</v>
      </c>
      <c r="G487" s="207"/>
      <c r="H487" s="210">
        <v>15.08</v>
      </c>
      <c r="I487" s="211"/>
      <c r="J487" s="207"/>
      <c r="K487" s="207"/>
      <c r="L487" s="212"/>
      <c r="M487" s="213"/>
      <c r="N487" s="214"/>
      <c r="O487" s="214"/>
      <c r="P487" s="214"/>
      <c r="Q487" s="214"/>
      <c r="R487" s="214"/>
      <c r="S487" s="214"/>
      <c r="T487" s="215"/>
      <c r="AT487" s="216" t="s">
        <v>165</v>
      </c>
      <c r="AU487" s="216" t="s">
        <v>85</v>
      </c>
      <c r="AV487" s="11" t="s">
        <v>85</v>
      </c>
      <c r="AW487" s="11" t="s">
        <v>38</v>
      </c>
      <c r="AX487" s="11" t="s">
        <v>75</v>
      </c>
      <c r="AY487" s="216" t="s">
        <v>154</v>
      </c>
    </row>
    <row r="488" spans="2:51" s="11" customFormat="1" ht="13.5">
      <c r="B488" s="206"/>
      <c r="C488" s="207"/>
      <c r="D488" s="203" t="s">
        <v>165</v>
      </c>
      <c r="E488" s="208" t="s">
        <v>21</v>
      </c>
      <c r="F488" s="209" t="s">
        <v>1302</v>
      </c>
      <c r="G488" s="207"/>
      <c r="H488" s="210">
        <v>11.65</v>
      </c>
      <c r="I488" s="211"/>
      <c r="J488" s="207"/>
      <c r="K488" s="207"/>
      <c r="L488" s="212"/>
      <c r="M488" s="213"/>
      <c r="N488" s="214"/>
      <c r="O488" s="214"/>
      <c r="P488" s="214"/>
      <c r="Q488" s="214"/>
      <c r="R488" s="214"/>
      <c r="S488" s="214"/>
      <c r="T488" s="215"/>
      <c r="AT488" s="216" t="s">
        <v>165</v>
      </c>
      <c r="AU488" s="216" t="s">
        <v>85</v>
      </c>
      <c r="AV488" s="11" t="s">
        <v>85</v>
      </c>
      <c r="AW488" s="11" t="s">
        <v>38</v>
      </c>
      <c r="AX488" s="11" t="s">
        <v>75</v>
      </c>
      <c r="AY488" s="216" t="s">
        <v>154</v>
      </c>
    </row>
    <row r="489" spans="2:51" s="12" customFormat="1" ht="13.5">
      <c r="B489" s="227"/>
      <c r="C489" s="228"/>
      <c r="D489" s="203" t="s">
        <v>165</v>
      </c>
      <c r="E489" s="229" t="s">
        <v>21</v>
      </c>
      <c r="F489" s="230" t="s">
        <v>241</v>
      </c>
      <c r="G489" s="228"/>
      <c r="H489" s="231">
        <v>120.817</v>
      </c>
      <c r="I489" s="232"/>
      <c r="J489" s="228"/>
      <c r="K489" s="228"/>
      <c r="L489" s="233"/>
      <c r="M489" s="234"/>
      <c r="N489" s="235"/>
      <c r="O489" s="235"/>
      <c r="P489" s="235"/>
      <c r="Q489" s="235"/>
      <c r="R489" s="235"/>
      <c r="S489" s="235"/>
      <c r="T489" s="236"/>
      <c r="AT489" s="237" t="s">
        <v>165</v>
      </c>
      <c r="AU489" s="237" t="s">
        <v>85</v>
      </c>
      <c r="AV489" s="12" t="s">
        <v>161</v>
      </c>
      <c r="AW489" s="12" t="s">
        <v>38</v>
      </c>
      <c r="AX489" s="12" t="s">
        <v>83</v>
      </c>
      <c r="AY489" s="237" t="s">
        <v>154</v>
      </c>
    </row>
    <row r="490" spans="2:65" s="1" customFormat="1" ht="16.5" customHeight="1">
      <c r="B490" s="40"/>
      <c r="C490" s="191" t="s">
        <v>1026</v>
      </c>
      <c r="D490" s="191" t="s">
        <v>156</v>
      </c>
      <c r="E490" s="192" t="s">
        <v>1063</v>
      </c>
      <c r="F490" s="193" t="s">
        <v>1064</v>
      </c>
      <c r="G490" s="194" t="s">
        <v>237</v>
      </c>
      <c r="H490" s="195">
        <v>120.817</v>
      </c>
      <c r="I490" s="196"/>
      <c r="J490" s="197">
        <f>ROUND(I490*H490,2)</f>
        <v>0</v>
      </c>
      <c r="K490" s="193" t="s">
        <v>160</v>
      </c>
      <c r="L490" s="60"/>
      <c r="M490" s="198" t="s">
        <v>21</v>
      </c>
      <c r="N490" s="199" t="s">
        <v>46</v>
      </c>
      <c r="O490" s="41"/>
      <c r="P490" s="200">
        <f>O490*H490</f>
        <v>0</v>
      </c>
      <c r="Q490" s="200">
        <v>0</v>
      </c>
      <c r="R490" s="200">
        <f>Q490*H490</f>
        <v>0</v>
      </c>
      <c r="S490" s="200">
        <v>0</v>
      </c>
      <c r="T490" s="201">
        <f>S490*H490</f>
        <v>0</v>
      </c>
      <c r="AR490" s="23" t="s">
        <v>242</v>
      </c>
      <c r="AT490" s="23" t="s">
        <v>156</v>
      </c>
      <c r="AU490" s="23" t="s">
        <v>85</v>
      </c>
      <c r="AY490" s="23" t="s">
        <v>154</v>
      </c>
      <c r="BE490" s="202">
        <f>IF(N490="základní",J490,0)</f>
        <v>0</v>
      </c>
      <c r="BF490" s="202">
        <f>IF(N490="snížená",J490,0)</f>
        <v>0</v>
      </c>
      <c r="BG490" s="202">
        <f>IF(N490="zákl. přenesená",J490,0)</f>
        <v>0</v>
      </c>
      <c r="BH490" s="202">
        <f>IF(N490="sníž. přenesená",J490,0)</f>
        <v>0</v>
      </c>
      <c r="BI490" s="202">
        <f>IF(N490="nulová",J490,0)</f>
        <v>0</v>
      </c>
      <c r="BJ490" s="23" t="s">
        <v>83</v>
      </c>
      <c r="BK490" s="202">
        <f>ROUND(I490*H490,2)</f>
        <v>0</v>
      </c>
      <c r="BL490" s="23" t="s">
        <v>242</v>
      </c>
      <c r="BM490" s="23" t="s">
        <v>1303</v>
      </c>
    </row>
    <row r="491" spans="2:65" s="1" customFormat="1" ht="25.5" customHeight="1">
      <c r="B491" s="40"/>
      <c r="C491" s="191" t="s">
        <v>1032</v>
      </c>
      <c r="D491" s="191" t="s">
        <v>156</v>
      </c>
      <c r="E491" s="192" t="s">
        <v>1067</v>
      </c>
      <c r="F491" s="193" t="s">
        <v>1068</v>
      </c>
      <c r="G491" s="194" t="s">
        <v>245</v>
      </c>
      <c r="H491" s="195">
        <v>30</v>
      </c>
      <c r="I491" s="196"/>
      <c r="J491" s="197">
        <f>ROUND(I491*H491,2)</f>
        <v>0</v>
      </c>
      <c r="K491" s="193" t="s">
        <v>160</v>
      </c>
      <c r="L491" s="60"/>
      <c r="M491" s="198" t="s">
        <v>21</v>
      </c>
      <c r="N491" s="199" t="s">
        <v>46</v>
      </c>
      <c r="O491" s="41"/>
      <c r="P491" s="200">
        <f>O491*H491</f>
        <v>0</v>
      </c>
      <c r="Q491" s="200">
        <v>0</v>
      </c>
      <c r="R491" s="200">
        <f>Q491*H491</f>
        <v>0</v>
      </c>
      <c r="S491" s="200">
        <v>0</v>
      </c>
      <c r="T491" s="201">
        <f>S491*H491</f>
        <v>0</v>
      </c>
      <c r="AR491" s="23" t="s">
        <v>242</v>
      </c>
      <c r="AT491" s="23" t="s">
        <v>156</v>
      </c>
      <c r="AU491" s="23" t="s">
        <v>85</v>
      </c>
      <c r="AY491" s="23" t="s">
        <v>154</v>
      </c>
      <c r="BE491" s="202">
        <f>IF(N491="základní",J491,0)</f>
        <v>0</v>
      </c>
      <c r="BF491" s="202">
        <f>IF(N491="snížená",J491,0)</f>
        <v>0</v>
      </c>
      <c r="BG491" s="202">
        <f>IF(N491="zákl. přenesená",J491,0)</f>
        <v>0</v>
      </c>
      <c r="BH491" s="202">
        <f>IF(N491="sníž. přenesená",J491,0)</f>
        <v>0</v>
      </c>
      <c r="BI491" s="202">
        <f>IF(N491="nulová",J491,0)</f>
        <v>0</v>
      </c>
      <c r="BJ491" s="23" t="s">
        <v>83</v>
      </c>
      <c r="BK491" s="202">
        <f>ROUND(I491*H491,2)</f>
        <v>0</v>
      </c>
      <c r="BL491" s="23" t="s">
        <v>242</v>
      </c>
      <c r="BM491" s="23" t="s">
        <v>1304</v>
      </c>
    </row>
    <row r="492" spans="2:47" s="1" customFormat="1" ht="40.5">
      <c r="B492" s="40"/>
      <c r="C492" s="62"/>
      <c r="D492" s="203" t="s">
        <v>163</v>
      </c>
      <c r="E492" s="62"/>
      <c r="F492" s="204" t="s">
        <v>1070</v>
      </c>
      <c r="G492" s="62"/>
      <c r="H492" s="62"/>
      <c r="I492" s="162"/>
      <c r="J492" s="62"/>
      <c r="K492" s="62"/>
      <c r="L492" s="60"/>
      <c r="M492" s="205"/>
      <c r="N492" s="41"/>
      <c r="O492" s="41"/>
      <c r="P492" s="41"/>
      <c r="Q492" s="41"/>
      <c r="R492" s="41"/>
      <c r="S492" s="41"/>
      <c r="T492" s="77"/>
      <c r="AT492" s="23" t="s">
        <v>163</v>
      </c>
      <c r="AU492" s="23" t="s">
        <v>85</v>
      </c>
    </row>
    <row r="493" spans="2:65" s="1" customFormat="1" ht="16.5" customHeight="1">
      <c r="B493" s="40"/>
      <c r="C493" s="217" t="s">
        <v>1037</v>
      </c>
      <c r="D493" s="217" t="s">
        <v>189</v>
      </c>
      <c r="E493" s="218" t="s">
        <v>1072</v>
      </c>
      <c r="F493" s="219" t="s">
        <v>1073</v>
      </c>
      <c r="G493" s="220" t="s">
        <v>245</v>
      </c>
      <c r="H493" s="221">
        <v>31.5</v>
      </c>
      <c r="I493" s="222"/>
      <c r="J493" s="223">
        <f>ROUND(I493*H493,2)</f>
        <v>0</v>
      </c>
      <c r="K493" s="219" t="s">
        <v>160</v>
      </c>
      <c r="L493" s="224"/>
      <c r="M493" s="225" t="s">
        <v>21</v>
      </c>
      <c r="N493" s="226" t="s">
        <v>46</v>
      </c>
      <c r="O493" s="41"/>
      <c r="P493" s="200">
        <f>O493*H493</f>
        <v>0</v>
      </c>
      <c r="Q493" s="200">
        <v>0</v>
      </c>
      <c r="R493" s="200">
        <f>Q493*H493</f>
        <v>0</v>
      </c>
      <c r="S493" s="200">
        <v>0</v>
      </c>
      <c r="T493" s="201">
        <f>S493*H493</f>
        <v>0</v>
      </c>
      <c r="AR493" s="23" t="s">
        <v>331</v>
      </c>
      <c r="AT493" s="23" t="s">
        <v>189</v>
      </c>
      <c r="AU493" s="23" t="s">
        <v>85</v>
      </c>
      <c r="AY493" s="23" t="s">
        <v>154</v>
      </c>
      <c r="BE493" s="202">
        <f>IF(N493="základní",J493,0)</f>
        <v>0</v>
      </c>
      <c r="BF493" s="202">
        <f>IF(N493="snížená",J493,0)</f>
        <v>0</v>
      </c>
      <c r="BG493" s="202">
        <f>IF(N493="zákl. přenesená",J493,0)</f>
        <v>0</v>
      </c>
      <c r="BH493" s="202">
        <f>IF(N493="sníž. přenesená",J493,0)</f>
        <v>0</v>
      </c>
      <c r="BI493" s="202">
        <f>IF(N493="nulová",J493,0)</f>
        <v>0</v>
      </c>
      <c r="BJ493" s="23" t="s">
        <v>83</v>
      </c>
      <c r="BK493" s="202">
        <f>ROUND(I493*H493,2)</f>
        <v>0</v>
      </c>
      <c r="BL493" s="23" t="s">
        <v>242</v>
      </c>
      <c r="BM493" s="23" t="s">
        <v>1305</v>
      </c>
    </row>
    <row r="494" spans="2:51" s="11" customFormat="1" ht="13.5">
      <c r="B494" s="206"/>
      <c r="C494" s="207"/>
      <c r="D494" s="203" t="s">
        <v>165</v>
      </c>
      <c r="E494" s="207"/>
      <c r="F494" s="209" t="s">
        <v>1075</v>
      </c>
      <c r="G494" s="207"/>
      <c r="H494" s="210">
        <v>31.5</v>
      </c>
      <c r="I494" s="211"/>
      <c r="J494" s="207"/>
      <c r="K494" s="207"/>
      <c r="L494" s="212"/>
      <c r="M494" s="213"/>
      <c r="N494" s="214"/>
      <c r="O494" s="214"/>
      <c r="P494" s="214"/>
      <c r="Q494" s="214"/>
      <c r="R494" s="214"/>
      <c r="S494" s="214"/>
      <c r="T494" s="215"/>
      <c r="AT494" s="216" t="s">
        <v>165</v>
      </c>
      <c r="AU494" s="216" t="s">
        <v>85</v>
      </c>
      <c r="AV494" s="11" t="s">
        <v>85</v>
      </c>
      <c r="AW494" s="11" t="s">
        <v>6</v>
      </c>
      <c r="AX494" s="11" t="s">
        <v>83</v>
      </c>
      <c r="AY494" s="216" t="s">
        <v>154</v>
      </c>
    </row>
    <row r="495" spans="2:65" s="1" customFormat="1" ht="25.5" customHeight="1">
      <c r="B495" s="40"/>
      <c r="C495" s="191" t="s">
        <v>1041</v>
      </c>
      <c r="D495" s="191" t="s">
        <v>156</v>
      </c>
      <c r="E495" s="192" t="s">
        <v>1077</v>
      </c>
      <c r="F495" s="193" t="s">
        <v>1078</v>
      </c>
      <c r="G495" s="194" t="s">
        <v>237</v>
      </c>
      <c r="H495" s="195">
        <v>20</v>
      </c>
      <c r="I495" s="196"/>
      <c r="J495" s="197">
        <f>ROUND(I495*H495,2)</f>
        <v>0</v>
      </c>
      <c r="K495" s="193" t="s">
        <v>160</v>
      </c>
      <c r="L495" s="60"/>
      <c r="M495" s="198" t="s">
        <v>21</v>
      </c>
      <c r="N495" s="199" t="s">
        <v>46</v>
      </c>
      <c r="O495" s="41"/>
      <c r="P495" s="200">
        <f>O495*H495</f>
        <v>0</v>
      </c>
      <c r="Q495" s="200">
        <v>0</v>
      </c>
      <c r="R495" s="200">
        <f>Q495*H495</f>
        <v>0</v>
      </c>
      <c r="S495" s="200">
        <v>0</v>
      </c>
      <c r="T495" s="201">
        <f>S495*H495</f>
        <v>0</v>
      </c>
      <c r="AR495" s="23" t="s">
        <v>242</v>
      </c>
      <c r="AT495" s="23" t="s">
        <v>156</v>
      </c>
      <c r="AU495" s="23" t="s">
        <v>85</v>
      </c>
      <c r="AY495" s="23" t="s">
        <v>154</v>
      </c>
      <c r="BE495" s="202">
        <f>IF(N495="základní",J495,0)</f>
        <v>0</v>
      </c>
      <c r="BF495" s="202">
        <f>IF(N495="snížená",J495,0)</f>
        <v>0</v>
      </c>
      <c r="BG495" s="202">
        <f>IF(N495="zákl. přenesená",J495,0)</f>
        <v>0</v>
      </c>
      <c r="BH495" s="202">
        <f>IF(N495="sníž. přenesená",J495,0)</f>
        <v>0</v>
      </c>
      <c r="BI495" s="202">
        <f>IF(N495="nulová",J495,0)</f>
        <v>0</v>
      </c>
      <c r="BJ495" s="23" t="s">
        <v>83</v>
      </c>
      <c r="BK495" s="202">
        <f>ROUND(I495*H495,2)</f>
        <v>0</v>
      </c>
      <c r="BL495" s="23" t="s">
        <v>242</v>
      </c>
      <c r="BM495" s="23" t="s">
        <v>1306</v>
      </c>
    </row>
    <row r="496" spans="2:47" s="1" customFormat="1" ht="40.5">
      <c r="B496" s="40"/>
      <c r="C496" s="62"/>
      <c r="D496" s="203" t="s">
        <v>163</v>
      </c>
      <c r="E496" s="62"/>
      <c r="F496" s="204" t="s">
        <v>1080</v>
      </c>
      <c r="G496" s="62"/>
      <c r="H496" s="62"/>
      <c r="I496" s="162"/>
      <c r="J496" s="62"/>
      <c r="K496" s="62"/>
      <c r="L496" s="60"/>
      <c r="M496" s="205"/>
      <c r="N496" s="41"/>
      <c r="O496" s="41"/>
      <c r="P496" s="41"/>
      <c r="Q496" s="41"/>
      <c r="R496" s="41"/>
      <c r="S496" s="41"/>
      <c r="T496" s="77"/>
      <c r="AT496" s="23" t="s">
        <v>163</v>
      </c>
      <c r="AU496" s="23" t="s">
        <v>85</v>
      </c>
    </row>
    <row r="497" spans="2:65" s="1" customFormat="1" ht="16.5" customHeight="1">
      <c r="B497" s="40"/>
      <c r="C497" s="217" t="s">
        <v>1045</v>
      </c>
      <c r="D497" s="217" t="s">
        <v>189</v>
      </c>
      <c r="E497" s="218" t="s">
        <v>1082</v>
      </c>
      <c r="F497" s="219" t="s">
        <v>1083</v>
      </c>
      <c r="G497" s="220" t="s">
        <v>237</v>
      </c>
      <c r="H497" s="221">
        <v>21</v>
      </c>
      <c r="I497" s="222"/>
      <c r="J497" s="223">
        <f>ROUND(I497*H497,2)</f>
        <v>0</v>
      </c>
      <c r="K497" s="219" t="s">
        <v>160</v>
      </c>
      <c r="L497" s="224"/>
      <c r="M497" s="225" t="s">
        <v>21</v>
      </c>
      <c r="N497" s="226" t="s">
        <v>46</v>
      </c>
      <c r="O497" s="41"/>
      <c r="P497" s="200">
        <f>O497*H497</f>
        <v>0</v>
      </c>
      <c r="Q497" s="200">
        <v>0</v>
      </c>
      <c r="R497" s="200">
        <f>Q497*H497</f>
        <v>0</v>
      </c>
      <c r="S497" s="200">
        <v>0</v>
      </c>
      <c r="T497" s="201">
        <f>S497*H497</f>
        <v>0</v>
      </c>
      <c r="AR497" s="23" t="s">
        <v>331</v>
      </c>
      <c r="AT497" s="23" t="s">
        <v>189</v>
      </c>
      <c r="AU497" s="23" t="s">
        <v>85</v>
      </c>
      <c r="AY497" s="23" t="s">
        <v>154</v>
      </c>
      <c r="BE497" s="202">
        <f>IF(N497="základní",J497,0)</f>
        <v>0</v>
      </c>
      <c r="BF497" s="202">
        <f>IF(N497="snížená",J497,0)</f>
        <v>0</v>
      </c>
      <c r="BG497" s="202">
        <f>IF(N497="zákl. přenesená",J497,0)</f>
        <v>0</v>
      </c>
      <c r="BH497" s="202">
        <f>IF(N497="sníž. přenesená",J497,0)</f>
        <v>0</v>
      </c>
      <c r="BI497" s="202">
        <f>IF(N497="nulová",J497,0)</f>
        <v>0</v>
      </c>
      <c r="BJ497" s="23" t="s">
        <v>83</v>
      </c>
      <c r="BK497" s="202">
        <f>ROUND(I497*H497,2)</f>
        <v>0</v>
      </c>
      <c r="BL497" s="23" t="s">
        <v>242</v>
      </c>
      <c r="BM497" s="23" t="s">
        <v>1307</v>
      </c>
    </row>
    <row r="498" spans="2:51" s="11" customFormat="1" ht="13.5">
      <c r="B498" s="206"/>
      <c r="C498" s="207"/>
      <c r="D498" s="203" t="s">
        <v>165</v>
      </c>
      <c r="E498" s="207"/>
      <c r="F498" s="209" t="s">
        <v>1085</v>
      </c>
      <c r="G498" s="207"/>
      <c r="H498" s="210">
        <v>21</v>
      </c>
      <c r="I498" s="211"/>
      <c r="J498" s="207"/>
      <c r="K498" s="207"/>
      <c r="L498" s="212"/>
      <c r="M498" s="213"/>
      <c r="N498" s="214"/>
      <c r="O498" s="214"/>
      <c r="P498" s="214"/>
      <c r="Q498" s="214"/>
      <c r="R498" s="214"/>
      <c r="S498" s="214"/>
      <c r="T498" s="215"/>
      <c r="AT498" s="216" t="s">
        <v>165</v>
      </c>
      <c r="AU498" s="216" t="s">
        <v>85</v>
      </c>
      <c r="AV498" s="11" t="s">
        <v>85</v>
      </c>
      <c r="AW498" s="11" t="s">
        <v>6</v>
      </c>
      <c r="AX498" s="11" t="s">
        <v>83</v>
      </c>
      <c r="AY498" s="216" t="s">
        <v>154</v>
      </c>
    </row>
    <row r="499" spans="2:65" s="1" customFormat="1" ht="25.5" customHeight="1">
      <c r="B499" s="40"/>
      <c r="C499" s="191" t="s">
        <v>1051</v>
      </c>
      <c r="D499" s="191" t="s">
        <v>156</v>
      </c>
      <c r="E499" s="192" t="s">
        <v>1087</v>
      </c>
      <c r="F499" s="193" t="s">
        <v>1088</v>
      </c>
      <c r="G499" s="194" t="s">
        <v>237</v>
      </c>
      <c r="H499" s="195">
        <v>120.817</v>
      </c>
      <c r="I499" s="196"/>
      <c r="J499" s="197">
        <f>ROUND(I499*H499,2)</f>
        <v>0</v>
      </c>
      <c r="K499" s="193" t="s">
        <v>160</v>
      </c>
      <c r="L499" s="60"/>
      <c r="M499" s="198" t="s">
        <v>21</v>
      </c>
      <c r="N499" s="199" t="s">
        <v>46</v>
      </c>
      <c r="O499" s="41"/>
      <c r="P499" s="200">
        <f>O499*H499</f>
        <v>0</v>
      </c>
      <c r="Q499" s="200">
        <v>0.00026</v>
      </c>
      <c r="R499" s="200">
        <f>Q499*H499</f>
        <v>0.031412419999999996</v>
      </c>
      <c r="S499" s="200">
        <v>0</v>
      </c>
      <c r="T499" s="201">
        <f>S499*H499</f>
        <v>0</v>
      </c>
      <c r="AR499" s="23" t="s">
        <v>242</v>
      </c>
      <c r="AT499" s="23" t="s">
        <v>156</v>
      </c>
      <c r="AU499" s="23" t="s">
        <v>85</v>
      </c>
      <c r="AY499" s="23" t="s">
        <v>154</v>
      </c>
      <c r="BE499" s="202">
        <f>IF(N499="základní",J499,0)</f>
        <v>0</v>
      </c>
      <c r="BF499" s="202">
        <f>IF(N499="snížená",J499,0)</f>
        <v>0</v>
      </c>
      <c r="BG499" s="202">
        <f>IF(N499="zákl. přenesená",J499,0)</f>
        <v>0</v>
      </c>
      <c r="BH499" s="202">
        <f>IF(N499="sníž. přenesená",J499,0)</f>
        <v>0</v>
      </c>
      <c r="BI499" s="202">
        <f>IF(N499="nulová",J499,0)</f>
        <v>0</v>
      </c>
      <c r="BJ499" s="23" t="s">
        <v>83</v>
      </c>
      <c r="BK499" s="202">
        <f>ROUND(I499*H499,2)</f>
        <v>0</v>
      </c>
      <c r="BL499" s="23" t="s">
        <v>242</v>
      </c>
      <c r="BM499" s="23" t="s">
        <v>1308</v>
      </c>
    </row>
    <row r="500" spans="2:63" s="10" customFormat="1" ht="37.35" customHeight="1">
      <c r="B500" s="175"/>
      <c r="C500" s="176"/>
      <c r="D500" s="177" t="s">
        <v>74</v>
      </c>
      <c r="E500" s="178" t="s">
        <v>1090</v>
      </c>
      <c r="F500" s="178" t="s">
        <v>1091</v>
      </c>
      <c r="G500" s="176"/>
      <c r="H500" s="176"/>
      <c r="I500" s="179"/>
      <c r="J500" s="180">
        <f>BK500</f>
        <v>0</v>
      </c>
      <c r="K500" s="176"/>
      <c r="L500" s="181"/>
      <c r="M500" s="182"/>
      <c r="N500" s="183"/>
      <c r="O500" s="183"/>
      <c r="P500" s="184">
        <f>P501</f>
        <v>0</v>
      </c>
      <c r="Q500" s="183"/>
      <c r="R500" s="184">
        <f>R501</f>
        <v>0</v>
      </c>
      <c r="S500" s="183"/>
      <c r="T500" s="185">
        <f>T501</f>
        <v>0</v>
      </c>
      <c r="AR500" s="186" t="s">
        <v>178</v>
      </c>
      <c r="AT500" s="187" t="s">
        <v>74</v>
      </c>
      <c r="AU500" s="187" t="s">
        <v>75</v>
      </c>
      <c r="AY500" s="186" t="s">
        <v>154</v>
      </c>
      <c r="BK500" s="188">
        <f>BK501</f>
        <v>0</v>
      </c>
    </row>
    <row r="501" spans="2:63" s="10" customFormat="1" ht="19.9" customHeight="1">
      <c r="B501" s="175"/>
      <c r="C501" s="176"/>
      <c r="D501" s="177" t="s">
        <v>74</v>
      </c>
      <c r="E501" s="189" t="s">
        <v>1092</v>
      </c>
      <c r="F501" s="189" t="s">
        <v>1093</v>
      </c>
      <c r="G501" s="176"/>
      <c r="H501" s="176"/>
      <c r="I501" s="179"/>
      <c r="J501" s="190">
        <f>BK501</f>
        <v>0</v>
      </c>
      <c r="K501" s="176"/>
      <c r="L501" s="181"/>
      <c r="M501" s="182"/>
      <c r="N501" s="183"/>
      <c r="O501" s="183"/>
      <c r="P501" s="184">
        <f>SUM(P502:P503)</f>
        <v>0</v>
      </c>
      <c r="Q501" s="183"/>
      <c r="R501" s="184">
        <f>SUM(R502:R503)</f>
        <v>0</v>
      </c>
      <c r="S501" s="183"/>
      <c r="T501" s="185">
        <f>SUM(T502:T503)</f>
        <v>0</v>
      </c>
      <c r="AR501" s="186" t="s">
        <v>178</v>
      </c>
      <c r="AT501" s="187" t="s">
        <v>74</v>
      </c>
      <c r="AU501" s="187" t="s">
        <v>83</v>
      </c>
      <c r="AY501" s="186" t="s">
        <v>154</v>
      </c>
      <c r="BK501" s="188">
        <f>SUM(BK502:BK503)</f>
        <v>0</v>
      </c>
    </row>
    <row r="502" spans="2:65" s="1" customFormat="1" ht="16.5" customHeight="1">
      <c r="B502" s="40"/>
      <c r="C502" s="191" t="s">
        <v>1062</v>
      </c>
      <c r="D502" s="191" t="s">
        <v>156</v>
      </c>
      <c r="E502" s="192" t="s">
        <v>1095</v>
      </c>
      <c r="F502" s="193" t="s">
        <v>1096</v>
      </c>
      <c r="G502" s="194" t="s">
        <v>813</v>
      </c>
      <c r="H502" s="195">
        <v>1</v>
      </c>
      <c r="I502" s="196"/>
      <c r="J502" s="197">
        <f>ROUND(I502*H502,2)</f>
        <v>0</v>
      </c>
      <c r="K502" s="193" t="s">
        <v>160</v>
      </c>
      <c r="L502" s="60"/>
      <c r="M502" s="198" t="s">
        <v>21</v>
      </c>
      <c r="N502" s="199" t="s">
        <v>46</v>
      </c>
      <c r="O502" s="41"/>
      <c r="P502" s="200">
        <f>O502*H502</f>
        <v>0</v>
      </c>
      <c r="Q502" s="200">
        <v>0</v>
      </c>
      <c r="R502" s="200">
        <f>Q502*H502</f>
        <v>0</v>
      </c>
      <c r="S502" s="200">
        <v>0</v>
      </c>
      <c r="T502" s="201">
        <f>S502*H502</f>
        <v>0</v>
      </c>
      <c r="AR502" s="23" t="s">
        <v>1097</v>
      </c>
      <c r="AT502" s="23" t="s">
        <v>156</v>
      </c>
      <c r="AU502" s="23" t="s">
        <v>85</v>
      </c>
      <c r="AY502" s="23" t="s">
        <v>154</v>
      </c>
      <c r="BE502" s="202">
        <f>IF(N502="základní",J502,0)</f>
        <v>0</v>
      </c>
      <c r="BF502" s="202">
        <f>IF(N502="snížená",J502,0)</f>
        <v>0</v>
      </c>
      <c r="BG502" s="202">
        <f>IF(N502="zákl. přenesená",J502,0)</f>
        <v>0</v>
      </c>
      <c r="BH502" s="202">
        <f>IF(N502="sníž. přenesená",J502,0)</f>
        <v>0</v>
      </c>
      <c r="BI502" s="202">
        <f>IF(N502="nulová",J502,0)</f>
        <v>0</v>
      </c>
      <c r="BJ502" s="23" t="s">
        <v>83</v>
      </c>
      <c r="BK502" s="202">
        <f>ROUND(I502*H502,2)</f>
        <v>0</v>
      </c>
      <c r="BL502" s="23" t="s">
        <v>1097</v>
      </c>
      <c r="BM502" s="23" t="s">
        <v>1309</v>
      </c>
    </row>
    <row r="503" spans="2:47" s="1" customFormat="1" ht="27">
      <c r="B503" s="40"/>
      <c r="C503" s="62"/>
      <c r="D503" s="203" t="s">
        <v>538</v>
      </c>
      <c r="E503" s="62"/>
      <c r="F503" s="204" t="s">
        <v>1099</v>
      </c>
      <c r="G503" s="62"/>
      <c r="H503" s="62"/>
      <c r="I503" s="162"/>
      <c r="J503" s="62"/>
      <c r="K503" s="62"/>
      <c r="L503" s="60"/>
      <c r="M503" s="238"/>
      <c r="N503" s="239"/>
      <c r="O503" s="239"/>
      <c r="P503" s="239"/>
      <c r="Q503" s="239"/>
      <c r="R503" s="239"/>
      <c r="S503" s="239"/>
      <c r="T503" s="240"/>
      <c r="AT503" s="23" t="s">
        <v>538</v>
      </c>
      <c r="AU503" s="23" t="s">
        <v>85</v>
      </c>
    </row>
    <row r="504" spans="2:12" s="1" customFormat="1" ht="6.95" customHeight="1">
      <c r="B504" s="55"/>
      <c r="C504" s="56"/>
      <c r="D504" s="56"/>
      <c r="E504" s="56"/>
      <c r="F504" s="56"/>
      <c r="G504" s="56"/>
      <c r="H504" s="56"/>
      <c r="I504" s="138"/>
      <c r="J504" s="56"/>
      <c r="K504" s="56"/>
      <c r="L504" s="60"/>
    </row>
  </sheetData>
  <sheetProtection algorithmName="SHA-512" hashValue="gWmn0b5P0zPxDsOdVlfOM23jYaAVaqGaVGTK4ZzGXFzMf7zFDJaEX8t0HlVsAW4ox1HEnP7j/+ErKB/jMJmwtg==" saltValue="OZBR1eNNiaTCUMg9V2/7D+jtj7JcaOqSsROFQPvgg/b4OzJ+4vP0+mgCli+fDMhMp6lMNWg5XMo4OMN2md2GQQ==" spinCount="100000" sheet="1" objects="1" scenarios="1" formatColumns="0" formatRows="0" autoFilter="0"/>
  <autoFilter ref="C103:K503"/>
  <mergeCells count="10">
    <mergeCell ref="J51:J52"/>
    <mergeCell ref="E94:H94"/>
    <mergeCell ref="E96:H9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58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98</v>
      </c>
      <c r="G1" s="376" t="s">
        <v>99</v>
      </c>
      <c r="H1" s="376"/>
      <c r="I1" s="114"/>
      <c r="J1" s="113" t="s">
        <v>100</v>
      </c>
      <c r="K1" s="112" t="s">
        <v>101</v>
      </c>
      <c r="L1" s="113" t="s">
        <v>102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91</v>
      </c>
    </row>
    <row r="3" spans="2:46" ht="6.95" customHeight="1">
      <c r="B3" s="24"/>
      <c r="C3" s="25"/>
      <c r="D3" s="25"/>
      <c r="E3" s="25"/>
      <c r="F3" s="25"/>
      <c r="G3" s="25"/>
      <c r="H3" s="25"/>
      <c r="I3" s="115"/>
      <c r="J3" s="25"/>
      <c r="K3" s="26"/>
      <c r="AT3" s="23" t="s">
        <v>85</v>
      </c>
    </row>
    <row r="4" spans="2:46" ht="36.95" customHeight="1">
      <c r="B4" s="27"/>
      <c r="C4" s="28"/>
      <c r="D4" s="29" t="s">
        <v>103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8" t="str">
        <f>'Rekapitulace stavby'!K6</f>
        <v>Výměna zdravotních instalací ZŠ Míru 152, Děčín XXXII – Boletice nad Labem</v>
      </c>
      <c r="F7" s="369"/>
      <c r="G7" s="369"/>
      <c r="H7" s="369"/>
      <c r="I7" s="116"/>
      <c r="J7" s="28"/>
      <c r="K7" s="30"/>
    </row>
    <row r="8" spans="2:11" s="1" customFormat="1" ht="13.5">
      <c r="B8" s="40"/>
      <c r="C8" s="41"/>
      <c r="D8" s="36" t="s">
        <v>104</v>
      </c>
      <c r="E8" s="41"/>
      <c r="F8" s="41"/>
      <c r="G8" s="41"/>
      <c r="H8" s="41"/>
      <c r="I8" s="117"/>
      <c r="J8" s="41"/>
      <c r="K8" s="44"/>
    </row>
    <row r="9" spans="2:11" s="1" customFormat="1" ht="36.95" customHeight="1">
      <c r="B9" s="40"/>
      <c r="C9" s="41"/>
      <c r="D9" s="41"/>
      <c r="E9" s="370" t="s">
        <v>1310</v>
      </c>
      <c r="F9" s="371"/>
      <c r="G9" s="371"/>
      <c r="H9" s="37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31. 10. 2018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29</v>
      </c>
      <c r="K14" s="44"/>
    </row>
    <row r="15" spans="2:11" s="1" customFormat="1" ht="18" customHeight="1">
      <c r="B15" s="40"/>
      <c r="C15" s="41"/>
      <c r="D15" s="41"/>
      <c r="E15" s="34" t="s">
        <v>30</v>
      </c>
      <c r="F15" s="41"/>
      <c r="G15" s="41"/>
      <c r="H15" s="41"/>
      <c r="I15" s="118" t="s">
        <v>31</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28</v>
      </c>
      <c r="J20" s="34" t="s">
        <v>35</v>
      </c>
      <c r="K20" s="44"/>
    </row>
    <row r="21" spans="2:11" s="1" customFormat="1" ht="18" customHeight="1">
      <c r="B21" s="40"/>
      <c r="C21" s="41"/>
      <c r="D21" s="41"/>
      <c r="E21" s="34" t="s">
        <v>36</v>
      </c>
      <c r="F21" s="41"/>
      <c r="G21" s="41"/>
      <c r="H21" s="41"/>
      <c r="I21" s="118" t="s">
        <v>31</v>
      </c>
      <c r="J21" s="34"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16.5" customHeight="1">
      <c r="B24" s="120"/>
      <c r="C24" s="121"/>
      <c r="D24" s="121"/>
      <c r="E24" s="337" t="s">
        <v>21</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41</v>
      </c>
      <c r="E27" s="41"/>
      <c r="F27" s="41"/>
      <c r="G27" s="41"/>
      <c r="H27" s="41"/>
      <c r="I27" s="117"/>
      <c r="J27" s="127">
        <f>ROUND(J107,2)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43</v>
      </c>
      <c r="G29" s="41"/>
      <c r="H29" s="41"/>
      <c r="I29" s="128" t="s">
        <v>42</v>
      </c>
      <c r="J29" s="45" t="s">
        <v>44</v>
      </c>
      <c r="K29" s="44"/>
    </row>
    <row r="30" spans="2:11" s="1" customFormat="1" ht="14.45" customHeight="1">
      <c r="B30" s="40"/>
      <c r="C30" s="41"/>
      <c r="D30" s="48" t="s">
        <v>45</v>
      </c>
      <c r="E30" s="48" t="s">
        <v>46</v>
      </c>
      <c r="F30" s="129">
        <f>ROUND(SUM(BE107:BE585),2)</f>
        <v>0</v>
      </c>
      <c r="G30" s="41"/>
      <c r="H30" s="41"/>
      <c r="I30" s="130">
        <v>0.21</v>
      </c>
      <c r="J30" s="129">
        <f>ROUND(ROUND((SUM(BE107:BE585)),2)*I30,2)</f>
        <v>0</v>
      </c>
      <c r="K30" s="44"/>
    </row>
    <row r="31" spans="2:11" s="1" customFormat="1" ht="14.45" customHeight="1">
      <c r="B31" s="40"/>
      <c r="C31" s="41"/>
      <c r="D31" s="41"/>
      <c r="E31" s="48" t="s">
        <v>47</v>
      </c>
      <c r="F31" s="129">
        <f>ROUND(SUM(BF107:BF585),2)</f>
        <v>0</v>
      </c>
      <c r="G31" s="41"/>
      <c r="H31" s="41"/>
      <c r="I31" s="130">
        <v>0.15</v>
      </c>
      <c r="J31" s="129">
        <f>ROUND(ROUND((SUM(BF107:BF585)),2)*I31,2)</f>
        <v>0</v>
      </c>
      <c r="K31" s="44"/>
    </row>
    <row r="32" spans="2:11" s="1" customFormat="1" ht="14.45" customHeight="1" hidden="1">
      <c r="B32" s="40"/>
      <c r="C32" s="41"/>
      <c r="D32" s="41"/>
      <c r="E32" s="48" t="s">
        <v>48</v>
      </c>
      <c r="F32" s="129">
        <f>ROUND(SUM(BG107:BG585),2)</f>
        <v>0</v>
      </c>
      <c r="G32" s="41"/>
      <c r="H32" s="41"/>
      <c r="I32" s="130">
        <v>0.21</v>
      </c>
      <c r="J32" s="129">
        <v>0</v>
      </c>
      <c r="K32" s="44"/>
    </row>
    <row r="33" spans="2:11" s="1" customFormat="1" ht="14.45" customHeight="1" hidden="1">
      <c r="B33" s="40"/>
      <c r="C33" s="41"/>
      <c r="D33" s="41"/>
      <c r="E33" s="48" t="s">
        <v>49</v>
      </c>
      <c r="F33" s="129">
        <f>ROUND(SUM(BH107:BH585),2)</f>
        <v>0</v>
      </c>
      <c r="G33" s="41"/>
      <c r="H33" s="41"/>
      <c r="I33" s="130">
        <v>0.15</v>
      </c>
      <c r="J33" s="129">
        <v>0</v>
      </c>
      <c r="K33" s="44"/>
    </row>
    <row r="34" spans="2:11" s="1" customFormat="1" ht="14.45" customHeight="1" hidden="1">
      <c r="B34" s="40"/>
      <c r="C34" s="41"/>
      <c r="D34" s="41"/>
      <c r="E34" s="48" t="s">
        <v>50</v>
      </c>
      <c r="F34" s="129">
        <f>ROUND(SUM(BI107:BI585),2)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51</v>
      </c>
      <c r="E36" s="78"/>
      <c r="F36" s="78"/>
      <c r="G36" s="133" t="s">
        <v>52</v>
      </c>
      <c r="H36" s="134" t="s">
        <v>53</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8" t="str">
        <f>E7</f>
        <v>Výměna zdravotních instalací ZŠ Míru 152, Děčín XXXII – Boletice nad Labem</v>
      </c>
      <c r="F45" s="369"/>
      <c r="G45" s="369"/>
      <c r="H45" s="369"/>
      <c r="I45" s="117"/>
      <c r="J45" s="41"/>
      <c r="K45" s="44"/>
    </row>
    <row r="46" spans="2:11" s="1" customFormat="1" ht="14.45" customHeight="1">
      <c r="B46" s="40"/>
      <c r="C46" s="36" t="s">
        <v>104</v>
      </c>
      <c r="D46" s="41"/>
      <c r="E46" s="41"/>
      <c r="F46" s="41"/>
      <c r="G46" s="41"/>
      <c r="H46" s="41"/>
      <c r="I46" s="117"/>
      <c r="J46" s="41"/>
      <c r="K46" s="44"/>
    </row>
    <row r="47" spans="2:11" s="1" customFormat="1" ht="17.25" customHeight="1">
      <c r="B47" s="40"/>
      <c r="C47" s="41"/>
      <c r="D47" s="41"/>
      <c r="E47" s="370" t="str">
        <f>E9</f>
        <v>SO3 - Budova č.3, učebny 1. stupně</v>
      </c>
      <c r="F47" s="371"/>
      <c r="G47" s="371"/>
      <c r="H47" s="37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ZŠ Míru 152, Děčín XXXII – Boletice nad Labem</v>
      </c>
      <c r="G49" s="41"/>
      <c r="H49" s="41"/>
      <c r="I49" s="118" t="s">
        <v>25</v>
      </c>
      <c r="J49" s="119" t="str">
        <f>IF(J12="","",J12)</f>
        <v>31. 10. 2018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Statutární město Děčín</v>
      </c>
      <c r="G51" s="41"/>
      <c r="H51" s="41"/>
      <c r="I51" s="118" t="s">
        <v>34</v>
      </c>
      <c r="J51" s="337" t="str">
        <f>E21</f>
        <v>Vladimír Vidai</v>
      </c>
      <c r="K51" s="44"/>
    </row>
    <row r="52" spans="2:11" s="1" customFormat="1" ht="14.45" customHeight="1">
      <c r="B52" s="40"/>
      <c r="C52" s="36" t="s">
        <v>32</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J107</f>
        <v>0</v>
      </c>
      <c r="K56" s="44"/>
      <c r="AU56" s="23" t="s">
        <v>110</v>
      </c>
    </row>
    <row r="57" spans="2:11" s="7" customFormat="1" ht="24.95" customHeight="1">
      <c r="B57" s="148"/>
      <c r="C57" s="149"/>
      <c r="D57" s="150" t="s">
        <v>111</v>
      </c>
      <c r="E57" s="151"/>
      <c r="F57" s="151"/>
      <c r="G57" s="151"/>
      <c r="H57" s="151"/>
      <c r="I57" s="152"/>
      <c r="J57" s="153">
        <f>J108</f>
        <v>0</v>
      </c>
      <c r="K57" s="154"/>
    </row>
    <row r="58" spans="2:11" s="8" customFormat="1" ht="19.9" customHeight="1">
      <c r="B58" s="155"/>
      <c r="C58" s="156"/>
      <c r="D58" s="157" t="s">
        <v>112</v>
      </c>
      <c r="E58" s="158"/>
      <c r="F58" s="158"/>
      <c r="G58" s="158"/>
      <c r="H58" s="158"/>
      <c r="I58" s="159"/>
      <c r="J58" s="160">
        <f>J109</f>
        <v>0</v>
      </c>
      <c r="K58" s="161"/>
    </row>
    <row r="59" spans="2:11" s="8" customFormat="1" ht="19.9" customHeight="1">
      <c r="B59" s="155"/>
      <c r="C59" s="156"/>
      <c r="D59" s="157" t="s">
        <v>113</v>
      </c>
      <c r="E59" s="158"/>
      <c r="F59" s="158"/>
      <c r="G59" s="158"/>
      <c r="H59" s="158"/>
      <c r="I59" s="159"/>
      <c r="J59" s="160">
        <f>J135</f>
        <v>0</v>
      </c>
      <c r="K59" s="161"/>
    </row>
    <row r="60" spans="2:11" s="8" customFormat="1" ht="19.9" customHeight="1">
      <c r="B60" s="155"/>
      <c r="C60" s="156"/>
      <c r="D60" s="157" t="s">
        <v>114</v>
      </c>
      <c r="E60" s="158"/>
      <c r="F60" s="158"/>
      <c r="G60" s="158"/>
      <c r="H60" s="158"/>
      <c r="I60" s="159"/>
      <c r="J60" s="160">
        <f>J154</f>
        <v>0</v>
      </c>
      <c r="K60" s="161"/>
    </row>
    <row r="61" spans="2:11" s="8" customFormat="1" ht="19.9" customHeight="1">
      <c r="B61" s="155"/>
      <c r="C61" s="156"/>
      <c r="D61" s="157" t="s">
        <v>115</v>
      </c>
      <c r="E61" s="158"/>
      <c r="F61" s="158"/>
      <c r="G61" s="158"/>
      <c r="H61" s="158"/>
      <c r="I61" s="159"/>
      <c r="J61" s="160">
        <f>J164</f>
        <v>0</v>
      </c>
      <c r="K61" s="161"/>
    </row>
    <row r="62" spans="2:11" s="8" customFormat="1" ht="19.9" customHeight="1">
      <c r="B62" s="155"/>
      <c r="C62" s="156"/>
      <c r="D62" s="157" t="s">
        <v>1311</v>
      </c>
      <c r="E62" s="158"/>
      <c r="F62" s="158"/>
      <c r="G62" s="158"/>
      <c r="H62" s="158"/>
      <c r="I62" s="159"/>
      <c r="J62" s="160">
        <f>J211</f>
        <v>0</v>
      </c>
      <c r="K62" s="161"/>
    </row>
    <row r="63" spans="2:11" s="8" customFormat="1" ht="19.9" customHeight="1">
      <c r="B63" s="155"/>
      <c r="C63" s="156"/>
      <c r="D63" s="157" t="s">
        <v>116</v>
      </c>
      <c r="E63" s="158"/>
      <c r="F63" s="158"/>
      <c r="G63" s="158"/>
      <c r="H63" s="158"/>
      <c r="I63" s="159"/>
      <c r="J63" s="160">
        <f>J224</f>
        <v>0</v>
      </c>
      <c r="K63" s="161"/>
    </row>
    <row r="64" spans="2:11" s="8" customFormat="1" ht="19.9" customHeight="1">
      <c r="B64" s="155"/>
      <c r="C64" s="156"/>
      <c r="D64" s="157" t="s">
        <v>117</v>
      </c>
      <c r="E64" s="158"/>
      <c r="F64" s="158"/>
      <c r="G64" s="158"/>
      <c r="H64" s="158"/>
      <c r="I64" s="159"/>
      <c r="J64" s="160">
        <f>J234</f>
        <v>0</v>
      </c>
      <c r="K64" s="161"/>
    </row>
    <row r="65" spans="2:11" s="8" customFormat="1" ht="19.9" customHeight="1">
      <c r="B65" s="155"/>
      <c r="C65" s="156"/>
      <c r="D65" s="157" t="s">
        <v>1101</v>
      </c>
      <c r="E65" s="158"/>
      <c r="F65" s="158"/>
      <c r="G65" s="158"/>
      <c r="H65" s="158"/>
      <c r="I65" s="159"/>
      <c r="J65" s="160">
        <f>J240</f>
        <v>0</v>
      </c>
      <c r="K65" s="161"/>
    </row>
    <row r="66" spans="2:11" s="8" customFormat="1" ht="19.9" customHeight="1">
      <c r="B66" s="155"/>
      <c r="C66" s="156"/>
      <c r="D66" s="157" t="s">
        <v>118</v>
      </c>
      <c r="E66" s="158"/>
      <c r="F66" s="158"/>
      <c r="G66" s="158"/>
      <c r="H66" s="158"/>
      <c r="I66" s="159"/>
      <c r="J66" s="160">
        <f>J244</f>
        <v>0</v>
      </c>
      <c r="K66" s="161"/>
    </row>
    <row r="67" spans="2:11" s="8" customFormat="1" ht="19.9" customHeight="1">
      <c r="B67" s="155"/>
      <c r="C67" s="156"/>
      <c r="D67" s="157" t="s">
        <v>1312</v>
      </c>
      <c r="E67" s="158"/>
      <c r="F67" s="158"/>
      <c r="G67" s="158"/>
      <c r="H67" s="158"/>
      <c r="I67" s="159"/>
      <c r="J67" s="160">
        <f>J262</f>
        <v>0</v>
      </c>
      <c r="K67" s="161"/>
    </row>
    <row r="68" spans="2:11" s="8" customFormat="1" ht="19.9" customHeight="1">
      <c r="B68" s="155"/>
      <c r="C68" s="156"/>
      <c r="D68" s="157" t="s">
        <v>120</v>
      </c>
      <c r="E68" s="158"/>
      <c r="F68" s="158"/>
      <c r="G68" s="158"/>
      <c r="H68" s="158"/>
      <c r="I68" s="159"/>
      <c r="J68" s="160">
        <f>J269</f>
        <v>0</v>
      </c>
      <c r="K68" s="161"/>
    </row>
    <row r="69" spans="2:11" s="8" customFormat="1" ht="19.9" customHeight="1">
      <c r="B69" s="155"/>
      <c r="C69" s="156"/>
      <c r="D69" s="157" t="s">
        <v>121</v>
      </c>
      <c r="E69" s="158"/>
      <c r="F69" s="158"/>
      <c r="G69" s="158"/>
      <c r="H69" s="158"/>
      <c r="I69" s="159"/>
      <c r="J69" s="160">
        <f>J322</f>
        <v>0</v>
      </c>
      <c r="K69" s="161"/>
    </row>
    <row r="70" spans="2:11" s="8" customFormat="1" ht="19.9" customHeight="1">
      <c r="B70" s="155"/>
      <c r="C70" s="156"/>
      <c r="D70" s="157" t="s">
        <v>122</v>
      </c>
      <c r="E70" s="158"/>
      <c r="F70" s="158"/>
      <c r="G70" s="158"/>
      <c r="H70" s="158"/>
      <c r="I70" s="159"/>
      <c r="J70" s="160">
        <f>J333</f>
        <v>0</v>
      </c>
      <c r="K70" s="161"/>
    </row>
    <row r="71" spans="2:11" s="7" customFormat="1" ht="24.95" customHeight="1">
      <c r="B71" s="148"/>
      <c r="C71" s="149"/>
      <c r="D71" s="150" t="s">
        <v>123</v>
      </c>
      <c r="E71" s="151"/>
      <c r="F71" s="151"/>
      <c r="G71" s="151"/>
      <c r="H71" s="151"/>
      <c r="I71" s="152"/>
      <c r="J71" s="153">
        <f>J336</f>
        <v>0</v>
      </c>
      <c r="K71" s="154"/>
    </row>
    <row r="72" spans="2:11" s="8" customFormat="1" ht="19.9" customHeight="1">
      <c r="B72" s="155"/>
      <c r="C72" s="156"/>
      <c r="D72" s="157" t="s">
        <v>124</v>
      </c>
      <c r="E72" s="158"/>
      <c r="F72" s="158"/>
      <c r="G72" s="158"/>
      <c r="H72" s="158"/>
      <c r="I72" s="159"/>
      <c r="J72" s="160">
        <f>J337</f>
        <v>0</v>
      </c>
      <c r="K72" s="161"/>
    </row>
    <row r="73" spans="2:11" s="8" customFormat="1" ht="19.9" customHeight="1">
      <c r="B73" s="155"/>
      <c r="C73" s="156"/>
      <c r="D73" s="157" t="s">
        <v>1313</v>
      </c>
      <c r="E73" s="158"/>
      <c r="F73" s="158"/>
      <c r="G73" s="158"/>
      <c r="H73" s="158"/>
      <c r="I73" s="159"/>
      <c r="J73" s="160">
        <f>J354</f>
        <v>0</v>
      </c>
      <c r="K73" s="161"/>
    </row>
    <row r="74" spans="2:11" s="8" customFormat="1" ht="19.9" customHeight="1">
      <c r="B74" s="155"/>
      <c r="C74" s="156"/>
      <c r="D74" s="157" t="s">
        <v>125</v>
      </c>
      <c r="E74" s="158"/>
      <c r="F74" s="158"/>
      <c r="G74" s="158"/>
      <c r="H74" s="158"/>
      <c r="I74" s="159"/>
      <c r="J74" s="160">
        <f>J368</f>
        <v>0</v>
      </c>
      <c r="K74" s="161"/>
    </row>
    <row r="75" spans="2:11" s="8" customFormat="1" ht="19.9" customHeight="1">
      <c r="B75" s="155"/>
      <c r="C75" s="156"/>
      <c r="D75" s="157" t="s">
        <v>126</v>
      </c>
      <c r="E75" s="158"/>
      <c r="F75" s="158"/>
      <c r="G75" s="158"/>
      <c r="H75" s="158"/>
      <c r="I75" s="159"/>
      <c r="J75" s="160">
        <f>J400</f>
        <v>0</v>
      </c>
      <c r="K75" s="161"/>
    </row>
    <row r="76" spans="2:11" s="8" customFormat="1" ht="19.9" customHeight="1">
      <c r="B76" s="155"/>
      <c r="C76" s="156"/>
      <c r="D76" s="157" t="s">
        <v>127</v>
      </c>
      <c r="E76" s="158"/>
      <c r="F76" s="158"/>
      <c r="G76" s="158"/>
      <c r="H76" s="158"/>
      <c r="I76" s="159"/>
      <c r="J76" s="160">
        <f>J420</f>
        <v>0</v>
      </c>
      <c r="K76" s="161"/>
    </row>
    <row r="77" spans="2:11" s="8" customFormat="1" ht="19.9" customHeight="1">
      <c r="B77" s="155"/>
      <c r="C77" s="156"/>
      <c r="D77" s="157" t="s">
        <v>1314</v>
      </c>
      <c r="E77" s="158"/>
      <c r="F77" s="158"/>
      <c r="G77" s="158"/>
      <c r="H77" s="158"/>
      <c r="I77" s="159"/>
      <c r="J77" s="160">
        <f>J441</f>
        <v>0</v>
      </c>
      <c r="K77" s="161"/>
    </row>
    <row r="78" spans="2:11" s="8" customFormat="1" ht="19.9" customHeight="1">
      <c r="B78" s="155"/>
      <c r="C78" s="156"/>
      <c r="D78" s="157" t="s">
        <v>129</v>
      </c>
      <c r="E78" s="158"/>
      <c r="F78" s="158"/>
      <c r="G78" s="158"/>
      <c r="H78" s="158"/>
      <c r="I78" s="159"/>
      <c r="J78" s="160">
        <f>J460</f>
        <v>0</v>
      </c>
      <c r="K78" s="161"/>
    </row>
    <row r="79" spans="2:11" s="8" customFormat="1" ht="19.9" customHeight="1">
      <c r="B79" s="155"/>
      <c r="C79" s="156"/>
      <c r="D79" s="157" t="s">
        <v>130</v>
      </c>
      <c r="E79" s="158"/>
      <c r="F79" s="158"/>
      <c r="G79" s="158"/>
      <c r="H79" s="158"/>
      <c r="I79" s="159"/>
      <c r="J79" s="160">
        <f>J481</f>
        <v>0</v>
      </c>
      <c r="K79" s="161"/>
    </row>
    <row r="80" spans="2:11" s="8" customFormat="1" ht="19.9" customHeight="1">
      <c r="B80" s="155"/>
      <c r="C80" s="156"/>
      <c r="D80" s="157" t="s">
        <v>1102</v>
      </c>
      <c r="E80" s="158"/>
      <c r="F80" s="158"/>
      <c r="G80" s="158"/>
      <c r="H80" s="158"/>
      <c r="I80" s="159"/>
      <c r="J80" s="160">
        <f>J490</f>
        <v>0</v>
      </c>
      <c r="K80" s="161"/>
    </row>
    <row r="81" spans="2:11" s="8" customFormat="1" ht="19.9" customHeight="1">
      <c r="B81" s="155"/>
      <c r="C81" s="156"/>
      <c r="D81" s="157" t="s">
        <v>131</v>
      </c>
      <c r="E81" s="158"/>
      <c r="F81" s="158"/>
      <c r="G81" s="158"/>
      <c r="H81" s="158"/>
      <c r="I81" s="159"/>
      <c r="J81" s="160">
        <f>J497</f>
        <v>0</v>
      </c>
      <c r="K81" s="161"/>
    </row>
    <row r="82" spans="2:11" s="8" customFormat="1" ht="19.9" customHeight="1">
      <c r="B82" s="155"/>
      <c r="C82" s="156"/>
      <c r="D82" s="157" t="s">
        <v>132</v>
      </c>
      <c r="E82" s="158"/>
      <c r="F82" s="158"/>
      <c r="G82" s="158"/>
      <c r="H82" s="158"/>
      <c r="I82" s="159"/>
      <c r="J82" s="160">
        <f>J513</f>
        <v>0</v>
      </c>
      <c r="K82" s="161"/>
    </row>
    <row r="83" spans="2:11" s="8" customFormat="1" ht="19.9" customHeight="1">
      <c r="B83" s="155"/>
      <c r="C83" s="156"/>
      <c r="D83" s="157" t="s">
        <v>133</v>
      </c>
      <c r="E83" s="158"/>
      <c r="F83" s="158"/>
      <c r="G83" s="158"/>
      <c r="H83" s="158"/>
      <c r="I83" s="159"/>
      <c r="J83" s="160">
        <f>J528</f>
        <v>0</v>
      </c>
      <c r="K83" s="161"/>
    </row>
    <row r="84" spans="2:11" s="8" customFormat="1" ht="19.9" customHeight="1">
      <c r="B84" s="155"/>
      <c r="C84" s="156"/>
      <c r="D84" s="157" t="s">
        <v>134</v>
      </c>
      <c r="E84" s="158"/>
      <c r="F84" s="158"/>
      <c r="G84" s="158"/>
      <c r="H84" s="158"/>
      <c r="I84" s="159"/>
      <c r="J84" s="160">
        <f>J554</f>
        <v>0</v>
      </c>
      <c r="K84" s="161"/>
    </row>
    <row r="85" spans="2:11" s="8" customFormat="1" ht="19.9" customHeight="1">
      <c r="B85" s="155"/>
      <c r="C85" s="156"/>
      <c r="D85" s="157" t="s">
        <v>135</v>
      </c>
      <c r="E85" s="158"/>
      <c r="F85" s="158"/>
      <c r="G85" s="158"/>
      <c r="H85" s="158"/>
      <c r="I85" s="159"/>
      <c r="J85" s="160">
        <f>J560</f>
        <v>0</v>
      </c>
      <c r="K85" s="161"/>
    </row>
    <row r="86" spans="2:11" s="7" customFormat="1" ht="24.95" customHeight="1">
      <c r="B86" s="148"/>
      <c r="C86" s="149"/>
      <c r="D86" s="150" t="s">
        <v>136</v>
      </c>
      <c r="E86" s="151"/>
      <c r="F86" s="151"/>
      <c r="G86" s="151"/>
      <c r="H86" s="151"/>
      <c r="I86" s="152"/>
      <c r="J86" s="153">
        <f>J582</f>
        <v>0</v>
      </c>
      <c r="K86" s="154"/>
    </row>
    <row r="87" spans="2:11" s="8" customFormat="1" ht="19.9" customHeight="1">
      <c r="B87" s="155"/>
      <c r="C87" s="156"/>
      <c r="D87" s="157" t="s">
        <v>137</v>
      </c>
      <c r="E87" s="158"/>
      <c r="F87" s="158"/>
      <c r="G87" s="158"/>
      <c r="H87" s="158"/>
      <c r="I87" s="159"/>
      <c r="J87" s="160">
        <f>J583</f>
        <v>0</v>
      </c>
      <c r="K87" s="161"/>
    </row>
    <row r="88" spans="2:11" s="1" customFormat="1" ht="21.75" customHeight="1">
      <c r="B88" s="40"/>
      <c r="C88" s="41"/>
      <c r="D88" s="41"/>
      <c r="E88" s="41"/>
      <c r="F88" s="41"/>
      <c r="G88" s="41"/>
      <c r="H88" s="41"/>
      <c r="I88" s="117"/>
      <c r="J88" s="41"/>
      <c r="K88" s="44"/>
    </row>
    <row r="89" spans="2:11" s="1" customFormat="1" ht="6.95" customHeight="1">
      <c r="B89" s="55"/>
      <c r="C89" s="56"/>
      <c r="D89" s="56"/>
      <c r="E89" s="56"/>
      <c r="F89" s="56"/>
      <c r="G89" s="56"/>
      <c r="H89" s="56"/>
      <c r="I89" s="138"/>
      <c r="J89" s="56"/>
      <c r="K89" s="57"/>
    </row>
    <row r="93" spans="2:12" s="1" customFormat="1" ht="6.95" customHeight="1">
      <c r="B93" s="58"/>
      <c r="C93" s="59"/>
      <c r="D93" s="59"/>
      <c r="E93" s="59"/>
      <c r="F93" s="59"/>
      <c r="G93" s="59"/>
      <c r="H93" s="59"/>
      <c r="I93" s="141"/>
      <c r="J93" s="59"/>
      <c r="K93" s="59"/>
      <c r="L93" s="60"/>
    </row>
    <row r="94" spans="2:12" s="1" customFormat="1" ht="36.95" customHeight="1">
      <c r="B94" s="40"/>
      <c r="C94" s="61" t="s">
        <v>138</v>
      </c>
      <c r="D94" s="62"/>
      <c r="E94" s="62"/>
      <c r="F94" s="62"/>
      <c r="G94" s="62"/>
      <c r="H94" s="62"/>
      <c r="I94" s="162"/>
      <c r="J94" s="62"/>
      <c r="K94" s="62"/>
      <c r="L94" s="60"/>
    </row>
    <row r="95" spans="2:12" s="1" customFormat="1" ht="6.95" customHeight="1">
      <c r="B95" s="40"/>
      <c r="C95" s="62"/>
      <c r="D95" s="62"/>
      <c r="E95" s="62"/>
      <c r="F95" s="62"/>
      <c r="G95" s="62"/>
      <c r="H95" s="62"/>
      <c r="I95" s="162"/>
      <c r="J95" s="62"/>
      <c r="K95" s="62"/>
      <c r="L95" s="60"/>
    </row>
    <row r="96" spans="2:12" s="1" customFormat="1" ht="14.45" customHeight="1">
      <c r="B96" s="40"/>
      <c r="C96" s="64" t="s">
        <v>18</v>
      </c>
      <c r="D96" s="62"/>
      <c r="E96" s="62"/>
      <c r="F96" s="62"/>
      <c r="G96" s="62"/>
      <c r="H96" s="62"/>
      <c r="I96" s="162"/>
      <c r="J96" s="62"/>
      <c r="K96" s="62"/>
      <c r="L96" s="60"/>
    </row>
    <row r="97" spans="2:12" s="1" customFormat="1" ht="16.5" customHeight="1">
      <c r="B97" s="40"/>
      <c r="C97" s="62"/>
      <c r="D97" s="62"/>
      <c r="E97" s="373" t="str">
        <f>E7</f>
        <v>Výměna zdravotních instalací ZŠ Míru 152, Děčín XXXII – Boletice nad Labem</v>
      </c>
      <c r="F97" s="374"/>
      <c r="G97" s="374"/>
      <c r="H97" s="374"/>
      <c r="I97" s="162"/>
      <c r="J97" s="62"/>
      <c r="K97" s="62"/>
      <c r="L97" s="60"/>
    </row>
    <row r="98" spans="2:12" s="1" customFormat="1" ht="14.45" customHeight="1">
      <c r="B98" s="40"/>
      <c r="C98" s="64" t="s">
        <v>104</v>
      </c>
      <c r="D98" s="62"/>
      <c r="E98" s="62"/>
      <c r="F98" s="62"/>
      <c r="G98" s="62"/>
      <c r="H98" s="62"/>
      <c r="I98" s="162"/>
      <c r="J98" s="62"/>
      <c r="K98" s="62"/>
      <c r="L98" s="60"/>
    </row>
    <row r="99" spans="2:12" s="1" customFormat="1" ht="17.25" customHeight="1">
      <c r="B99" s="40"/>
      <c r="C99" s="62"/>
      <c r="D99" s="62"/>
      <c r="E99" s="348" t="str">
        <f>E9</f>
        <v>SO3 - Budova č.3, učebny 1. stupně</v>
      </c>
      <c r="F99" s="375"/>
      <c r="G99" s="375"/>
      <c r="H99" s="375"/>
      <c r="I99" s="162"/>
      <c r="J99" s="62"/>
      <c r="K99" s="62"/>
      <c r="L99" s="60"/>
    </row>
    <row r="100" spans="2:12" s="1" customFormat="1" ht="6.95" customHeight="1">
      <c r="B100" s="40"/>
      <c r="C100" s="62"/>
      <c r="D100" s="62"/>
      <c r="E100" s="62"/>
      <c r="F100" s="62"/>
      <c r="G100" s="62"/>
      <c r="H100" s="62"/>
      <c r="I100" s="162"/>
      <c r="J100" s="62"/>
      <c r="K100" s="62"/>
      <c r="L100" s="60"/>
    </row>
    <row r="101" spans="2:12" s="1" customFormat="1" ht="18" customHeight="1">
      <c r="B101" s="40"/>
      <c r="C101" s="64" t="s">
        <v>23</v>
      </c>
      <c r="D101" s="62"/>
      <c r="E101" s="62"/>
      <c r="F101" s="163" t="str">
        <f>F12</f>
        <v>ZŠ Míru 152, Děčín XXXII – Boletice nad Labem</v>
      </c>
      <c r="G101" s="62"/>
      <c r="H101" s="62"/>
      <c r="I101" s="164" t="s">
        <v>25</v>
      </c>
      <c r="J101" s="72" t="str">
        <f>IF(J12="","",J12)</f>
        <v>31. 10. 2018</v>
      </c>
      <c r="K101" s="62"/>
      <c r="L101" s="60"/>
    </row>
    <row r="102" spans="2:12" s="1" customFormat="1" ht="6.95" customHeight="1">
      <c r="B102" s="40"/>
      <c r="C102" s="62"/>
      <c r="D102" s="62"/>
      <c r="E102" s="62"/>
      <c r="F102" s="62"/>
      <c r="G102" s="62"/>
      <c r="H102" s="62"/>
      <c r="I102" s="162"/>
      <c r="J102" s="62"/>
      <c r="K102" s="62"/>
      <c r="L102" s="60"/>
    </row>
    <row r="103" spans="2:12" s="1" customFormat="1" ht="13.5">
      <c r="B103" s="40"/>
      <c r="C103" s="64" t="s">
        <v>27</v>
      </c>
      <c r="D103" s="62"/>
      <c r="E103" s="62"/>
      <c r="F103" s="163" t="str">
        <f>E15</f>
        <v>Statutární město Děčín</v>
      </c>
      <c r="G103" s="62"/>
      <c r="H103" s="62"/>
      <c r="I103" s="164" t="s">
        <v>34</v>
      </c>
      <c r="J103" s="163" t="str">
        <f>E21</f>
        <v>Vladimír Vidai</v>
      </c>
      <c r="K103" s="62"/>
      <c r="L103" s="60"/>
    </row>
    <row r="104" spans="2:12" s="1" customFormat="1" ht="14.45" customHeight="1">
      <c r="B104" s="40"/>
      <c r="C104" s="64" t="s">
        <v>32</v>
      </c>
      <c r="D104" s="62"/>
      <c r="E104" s="62"/>
      <c r="F104" s="163" t="str">
        <f>IF(E18="","",E18)</f>
        <v/>
      </c>
      <c r="G104" s="62"/>
      <c r="H104" s="62"/>
      <c r="I104" s="162"/>
      <c r="J104" s="62"/>
      <c r="K104" s="62"/>
      <c r="L104" s="60"/>
    </row>
    <row r="105" spans="2:12" s="1" customFormat="1" ht="10.35" customHeight="1">
      <c r="B105" s="40"/>
      <c r="C105" s="62"/>
      <c r="D105" s="62"/>
      <c r="E105" s="62"/>
      <c r="F105" s="62"/>
      <c r="G105" s="62"/>
      <c r="H105" s="62"/>
      <c r="I105" s="162"/>
      <c r="J105" s="62"/>
      <c r="K105" s="62"/>
      <c r="L105" s="60"/>
    </row>
    <row r="106" spans="2:20" s="9" customFormat="1" ht="29.25" customHeight="1">
      <c r="B106" s="165"/>
      <c r="C106" s="166" t="s">
        <v>139</v>
      </c>
      <c r="D106" s="167" t="s">
        <v>60</v>
      </c>
      <c r="E106" s="167" t="s">
        <v>56</v>
      </c>
      <c r="F106" s="167" t="s">
        <v>140</v>
      </c>
      <c r="G106" s="167" t="s">
        <v>141</v>
      </c>
      <c r="H106" s="167" t="s">
        <v>142</v>
      </c>
      <c r="I106" s="168" t="s">
        <v>143</v>
      </c>
      <c r="J106" s="167" t="s">
        <v>108</v>
      </c>
      <c r="K106" s="169" t="s">
        <v>144</v>
      </c>
      <c r="L106" s="170"/>
      <c r="M106" s="80" t="s">
        <v>145</v>
      </c>
      <c r="N106" s="81" t="s">
        <v>45</v>
      </c>
      <c r="O106" s="81" t="s">
        <v>146</v>
      </c>
      <c r="P106" s="81" t="s">
        <v>147</v>
      </c>
      <c r="Q106" s="81" t="s">
        <v>148</v>
      </c>
      <c r="R106" s="81" t="s">
        <v>149</v>
      </c>
      <c r="S106" s="81" t="s">
        <v>150</v>
      </c>
      <c r="T106" s="82" t="s">
        <v>151</v>
      </c>
    </row>
    <row r="107" spans="2:63" s="1" customFormat="1" ht="29.25" customHeight="1">
      <c r="B107" s="40"/>
      <c r="C107" s="86" t="s">
        <v>109</v>
      </c>
      <c r="D107" s="62"/>
      <c r="E107" s="62"/>
      <c r="F107" s="62"/>
      <c r="G107" s="62"/>
      <c r="H107" s="62"/>
      <c r="I107" s="162"/>
      <c r="J107" s="171">
        <f>BK107</f>
        <v>0</v>
      </c>
      <c r="K107" s="62"/>
      <c r="L107" s="60"/>
      <c r="M107" s="83"/>
      <c r="N107" s="84"/>
      <c r="O107" s="84"/>
      <c r="P107" s="172">
        <f>P108+P336+P582</f>
        <v>0</v>
      </c>
      <c r="Q107" s="84"/>
      <c r="R107" s="172">
        <f>R108+R336+R582</f>
        <v>73.55098730999998</v>
      </c>
      <c r="S107" s="84"/>
      <c r="T107" s="173">
        <f>T108+T336+T582</f>
        <v>43.45945115000001</v>
      </c>
      <c r="AT107" s="23" t="s">
        <v>74</v>
      </c>
      <c r="AU107" s="23" t="s">
        <v>110</v>
      </c>
      <c r="BK107" s="174">
        <f>BK108+BK336+BK582</f>
        <v>0</v>
      </c>
    </row>
    <row r="108" spans="2:63" s="10" customFormat="1" ht="37.35" customHeight="1">
      <c r="B108" s="175"/>
      <c r="C108" s="176"/>
      <c r="D108" s="177" t="s">
        <v>74</v>
      </c>
      <c r="E108" s="178" t="s">
        <v>152</v>
      </c>
      <c r="F108" s="178" t="s">
        <v>153</v>
      </c>
      <c r="G108" s="176"/>
      <c r="H108" s="176"/>
      <c r="I108" s="179"/>
      <c r="J108" s="180">
        <f>BK108</f>
        <v>0</v>
      </c>
      <c r="K108" s="176"/>
      <c r="L108" s="181"/>
      <c r="M108" s="182"/>
      <c r="N108" s="183"/>
      <c r="O108" s="183"/>
      <c r="P108" s="184">
        <f>P109+P135+P154+P164+P211+P224+P234+P240+P244+P262+P269+P322+P333</f>
        <v>0</v>
      </c>
      <c r="Q108" s="183"/>
      <c r="R108" s="184">
        <f>R109+R135+R154+R164+R211+R224+R234+R240+R244+R262+R269+R322+R333</f>
        <v>69.16108932999998</v>
      </c>
      <c r="S108" s="183"/>
      <c r="T108" s="185">
        <f>T109+T135+T154+T164+T211+T224+T234+T240+T244+T262+T269+T322+T333</f>
        <v>43.25349700000001</v>
      </c>
      <c r="AR108" s="186" t="s">
        <v>83</v>
      </c>
      <c r="AT108" s="187" t="s">
        <v>74</v>
      </c>
      <c r="AU108" s="187" t="s">
        <v>75</v>
      </c>
      <c r="AY108" s="186" t="s">
        <v>154</v>
      </c>
      <c r="BK108" s="188">
        <f>BK109+BK135+BK154+BK164+BK211+BK224+BK234+BK240+BK244+BK262+BK269+BK322+BK333</f>
        <v>0</v>
      </c>
    </row>
    <row r="109" spans="2:63" s="10" customFormat="1" ht="19.9" customHeight="1">
      <c r="B109" s="175"/>
      <c r="C109" s="176"/>
      <c r="D109" s="177" t="s">
        <v>74</v>
      </c>
      <c r="E109" s="189" t="s">
        <v>83</v>
      </c>
      <c r="F109" s="189" t="s">
        <v>155</v>
      </c>
      <c r="G109" s="176"/>
      <c r="H109" s="176"/>
      <c r="I109" s="179"/>
      <c r="J109" s="190">
        <f>BK109</f>
        <v>0</v>
      </c>
      <c r="K109" s="176"/>
      <c r="L109" s="181"/>
      <c r="M109" s="182"/>
      <c r="N109" s="183"/>
      <c r="O109" s="183"/>
      <c r="P109" s="184">
        <f>SUM(P110:P134)</f>
        <v>0</v>
      </c>
      <c r="Q109" s="183"/>
      <c r="R109" s="184">
        <f>SUM(R110:R134)</f>
        <v>36</v>
      </c>
      <c r="S109" s="183"/>
      <c r="T109" s="185">
        <f>SUM(T110:T134)</f>
        <v>0</v>
      </c>
      <c r="AR109" s="186" t="s">
        <v>83</v>
      </c>
      <c r="AT109" s="187" t="s">
        <v>74</v>
      </c>
      <c r="AU109" s="187" t="s">
        <v>83</v>
      </c>
      <c r="AY109" s="186" t="s">
        <v>154</v>
      </c>
      <c r="BK109" s="188">
        <f>SUM(BK110:BK134)</f>
        <v>0</v>
      </c>
    </row>
    <row r="110" spans="2:65" s="1" customFormat="1" ht="38.25" customHeight="1">
      <c r="B110" s="40"/>
      <c r="C110" s="191" t="s">
        <v>83</v>
      </c>
      <c r="D110" s="191" t="s">
        <v>156</v>
      </c>
      <c r="E110" s="192" t="s">
        <v>157</v>
      </c>
      <c r="F110" s="193" t="s">
        <v>158</v>
      </c>
      <c r="G110" s="194" t="s">
        <v>159</v>
      </c>
      <c r="H110" s="195">
        <v>18</v>
      </c>
      <c r="I110" s="196"/>
      <c r="J110" s="197">
        <f>ROUND(I110*H110,2)</f>
        <v>0</v>
      </c>
      <c r="K110" s="193" t="s">
        <v>160</v>
      </c>
      <c r="L110" s="60"/>
      <c r="M110" s="198" t="s">
        <v>21</v>
      </c>
      <c r="N110" s="199" t="s">
        <v>46</v>
      </c>
      <c r="O110" s="41"/>
      <c r="P110" s="200">
        <f>O110*H110</f>
        <v>0</v>
      </c>
      <c r="Q110" s="200">
        <v>0</v>
      </c>
      <c r="R110" s="200">
        <f>Q110*H110</f>
        <v>0</v>
      </c>
      <c r="S110" s="200">
        <v>0</v>
      </c>
      <c r="T110" s="201">
        <f>S110*H110</f>
        <v>0</v>
      </c>
      <c r="AR110" s="23" t="s">
        <v>161</v>
      </c>
      <c r="AT110" s="23" t="s">
        <v>156</v>
      </c>
      <c r="AU110" s="23" t="s">
        <v>85</v>
      </c>
      <c r="AY110" s="23" t="s">
        <v>154</v>
      </c>
      <c r="BE110" s="202">
        <f>IF(N110="základní",J110,0)</f>
        <v>0</v>
      </c>
      <c r="BF110" s="202">
        <f>IF(N110="snížená",J110,0)</f>
        <v>0</v>
      </c>
      <c r="BG110" s="202">
        <f>IF(N110="zákl. přenesená",J110,0)</f>
        <v>0</v>
      </c>
      <c r="BH110" s="202">
        <f>IF(N110="sníž. přenesená",J110,0)</f>
        <v>0</v>
      </c>
      <c r="BI110" s="202">
        <f>IF(N110="nulová",J110,0)</f>
        <v>0</v>
      </c>
      <c r="BJ110" s="23" t="s">
        <v>83</v>
      </c>
      <c r="BK110" s="202">
        <f>ROUND(I110*H110,2)</f>
        <v>0</v>
      </c>
      <c r="BL110" s="23" t="s">
        <v>161</v>
      </c>
      <c r="BM110" s="23" t="s">
        <v>1315</v>
      </c>
    </row>
    <row r="111" spans="2:47" s="1" customFormat="1" ht="54">
      <c r="B111" s="40"/>
      <c r="C111" s="62"/>
      <c r="D111" s="203" t="s">
        <v>163</v>
      </c>
      <c r="E111" s="62"/>
      <c r="F111" s="204" t="s">
        <v>164</v>
      </c>
      <c r="G111" s="62"/>
      <c r="H111" s="62"/>
      <c r="I111" s="162"/>
      <c r="J111" s="62"/>
      <c r="K111" s="62"/>
      <c r="L111" s="60"/>
      <c r="M111" s="205"/>
      <c r="N111" s="41"/>
      <c r="O111" s="41"/>
      <c r="P111" s="41"/>
      <c r="Q111" s="41"/>
      <c r="R111" s="41"/>
      <c r="S111" s="41"/>
      <c r="T111" s="77"/>
      <c r="AT111" s="23" t="s">
        <v>163</v>
      </c>
      <c r="AU111" s="23" t="s">
        <v>85</v>
      </c>
    </row>
    <row r="112" spans="2:51" s="11" customFormat="1" ht="13.5">
      <c r="B112" s="206"/>
      <c r="C112" s="207"/>
      <c r="D112" s="203" t="s">
        <v>165</v>
      </c>
      <c r="E112" s="208" t="s">
        <v>21</v>
      </c>
      <c r="F112" s="209" t="s">
        <v>1316</v>
      </c>
      <c r="G112" s="207"/>
      <c r="H112" s="210">
        <v>18</v>
      </c>
      <c r="I112" s="211"/>
      <c r="J112" s="207"/>
      <c r="K112" s="207"/>
      <c r="L112" s="212"/>
      <c r="M112" s="213"/>
      <c r="N112" s="214"/>
      <c r="O112" s="214"/>
      <c r="P112" s="214"/>
      <c r="Q112" s="214"/>
      <c r="R112" s="214"/>
      <c r="S112" s="214"/>
      <c r="T112" s="215"/>
      <c r="AT112" s="216" t="s">
        <v>165</v>
      </c>
      <c r="AU112" s="216" t="s">
        <v>85</v>
      </c>
      <c r="AV112" s="11" t="s">
        <v>85</v>
      </c>
      <c r="AW112" s="11" t="s">
        <v>38</v>
      </c>
      <c r="AX112" s="11" t="s">
        <v>83</v>
      </c>
      <c r="AY112" s="216" t="s">
        <v>154</v>
      </c>
    </row>
    <row r="113" spans="2:65" s="1" customFormat="1" ht="38.25" customHeight="1">
      <c r="B113" s="40"/>
      <c r="C113" s="191" t="s">
        <v>85</v>
      </c>
      <c r="D113" s="191" t="s">
        <v>156</v>
      </c>
      <c r="E113" s="192" t="s">
        <v>167</v>
      </c>
      <c r="F113" s="193" t="s">
        <v>168</v>
      </c>
      <c r="G113" s="194" t="s">
        <v>159</v>
      </c>
      <c r="H113" s="195">
        <v>18</v>
      </c>
      <c r="I113" s="196"/>
      <c r="J113" s="197">
        <f>ROUND(I113*H113,2)</f>
        <v>0</v>
      </c>
      <c r="K113" s="193" t="s">
        <v>160</v>
      </c>
      <c r="L113" s="60"/>
      <c r="M113" s="198" t="s">
        <v>21</v>
      </c>
      <c r="N113" s="199" t="s">
        <v>46</v>
      </c>
      <c r="O113" s="41"/>
      <c r="P113" s="200">
        <f>O113*H113</f>
        <v>0</v>
      </c>
      <c r="Q113" s="200">
        <v>0</v>
      </c>
      <c r="R113" s="200">
        <f>Q113*H113</f>
        <v>0</v>
      </c>
      <c r="S113" s="200">
        <v>0</v>
      </c>
      <c r="T113" s="201">
        <f>S113*H113</f>
        <v>0</v>
      </c>
      <c r="AR113" s="23" t="s">
        <v>161</v>
      </c>
      <c r="AT113" s="23" t="s">
        <v>156</v>
      </c>
      <c r="AU113" s="23" t="s">
        <v>85</v>
      </c>
      <c r="AY113" s="23" t="s">
        <v>154</v>
      </c>
      <c r="BE113" s="202">
        <f>IF(N113="základní",J113,0)</f>
        <v>0</v>
      </c>
      <c r="BF113" s="202">
        <f>IF(N113="snížená",J113,0)</f>
        <v>0</v>
      </c>
      <c r="BG113" s="202">
        <f>IF(N113="zákl. přenesená",J113,0)</f>
        <v>0</v>
      </c>
      <c r="BH113" s="202">
        <f>IF(N113="sníž. přenesená",J113,0)</f>
        <v>0</v>
      </c>
      <c r="BI113" s="202">
        <f>IF(N113="nulová",J113,0)</f>
        <v>0</v>
      </c>
      <c r="BJ113" s="23" t="s">
        <v>83</v>
      </c>
      <c r="BK113" s="202">
        <f>ROUND(I113*H113,2)</f>
        <v>0</v>
      </c>
      <c r="BL113" s="23" t="s">
        <v>161</v>
      </c>
      <c r="BM113" s="23" t="s">
        <v>1317</v>
      </c>
    </row>
    <row r="114" spans="2:47" s="1" customFormat="1" ht="54">
      <c r="B114" s="40"/>
      <c r="C114" s="62"/>
      <c r="D114" s="203" t="s">
        <v>163</v>
      </c>
      <c r="E114" s="62"/>
      <c r="F114" s="204" t="s">
        <v>164</v>
      </c>
      <c r="G114" s="62"/>
      <c r="H114" s="62"/>
      <c r="I114" s="162"/>
      <c r="J114" s="62"/>
      <c r="K114" s="62"/>
      <c r="L114" s="60"/>
      <c r="M114" s="205"/>
      <c r="N114" s="41"/>
      <c r="O114" s="41"/>
      <c r="P114" s="41"/>
      <c r="Q114" s="41"/>
      <c r="R114" s="41"/>
      <c r="S114" s="41"/>
      <c r="T114" s="77"/>
      <c r="AT114" s="23" t="s">
        <v>163</v>
      </c>
      <c r="AU114" s="23" t="s">
        <v>85</v>
      </c>
    </row>
    <row r="115" spans="2:65" s="1" customFormat="1" ht="38.25" customHeight="1">
      <c r="B115" s="40"/>
      <c r="C115" s="191" t="s">
        <v>170</v>
      </c>
      <c r="D115" s="191" t="s">
        <v>156</v>
      </c>
      <c r="E115" s="192" t="s">
        <v>171</v>
      </c>
      <c r="F115" s="193" t="s">
        <v>172</v>
      </c>
      <c r="G115" s="194" t="s">
        <v>159</v>
      </c>
      <c r="H115" s="195">
        <v>18</v>
      </c>
      <c r="I115" s="196"/>
      <c r="J115" s="197">
        <f>ROUND(I115*H115,2)</f>
        <v>0</v>
      </c>
      <c r="K115" s="193" t="s">
        <v>160</v>
      </c>
      <c r="L115" s="60"/>
      <c r="M115" s="198" t="s">
        <v>21</v>
      </c>
      <c r="N115" s="199" t="s">
        <v>46</v>
      </c>
      <c r="O115" s="41"/>
      <c r="P115" s="200">
        <f>O115*H115</f>
        <v>0</v>
      </c>
      <c r="Q115" s="200">
        <v>0</v>
      </c>
      <c r="R115" s="200">
        <f>Q115*H115</f>
        <v>0</v>
      </c>
      <c r="S115" s="200">
        <v>0</v>
      </c>
      <c r="T115" s="201">
        <f>S115*H115</f>
        <v>0</v>
      </c>
      <c r="AR115" s="23" t="s">
        <v>161</v>
      </c>
      <c r="AT115" s="23" t="s">
        <v>156</v>
      </c>
      <c r="AU115" s="23" t="s">
        <v>85</v>
      </c>
      <c r="AY115" s="23" t="s">
        <v>154</v>
      </c>
      <c r="BE115" s="202">
        <f>IF(N115="základní",J115,0)</f>
        <v>0</v>
      </c>
      <c r="BF115" s="202">
        <f>IF(N115="snížená",J115,0)</f>
        <v>0</v>
      </c>
      <c r="BG115" s="202">
        <f>IF(N115="zákl. přenesená",J115,0)</f>
        <v>0</v>
      </c>
      <c r="BH115" s="202">
        <f>IF(N115="sníž. přenesená",J115,0)</f>
        <v>0</v>
      </c>
      <c r="BI115" s="202">
        <f>IF(N115="nulová",J115,0)</f>
        <v>0</v>
      </c>
      <c r="BJ115" s="23" t="s">
        <v>83</v>
      </c>
      <c r="BK115" s="202">
        <f>ROUND(I115*H115,2)</f>
        <v>0</v>
      </c>
      <c r="BL115" s="23" t="s">
        <v>161</v>
      </c>
      <c r="BM115" s="23" t="s">
        <v>1318</v>
      </c>
    </row>
    <row r="116" spans="2:65" s="1" customFormat="1" ht="38.25" customHeight="1">
      <c r="B116" s="40"/>
      <c r="C116" s="191" t="s">
        <v>161</v>
      </c>
      <c r="D116" s="191" t="s">
        <v>156</v>
      </c>
      <c r="E116" s="192" t="s">
        <v>174</v>
      </c>
      <c r="F116" s="193" t="s">
        <v>175</v>
      </c>
      <c r="G116" s="194" t="s">
        <v>159</v>
      </c>
      <c r="H116" s="195">
        <v>18</v>
      </c>
      <c r="I116" s="196"/>
      <c r="J116" s="197">
        <f>ROUND(I116*H116,2)</f>
        <v>0</v>
      </c>
      <c r="K116" s="193" t="s">
        <v>160</v>
      </c>
      <c r="L116" s="60"/>
      <c r="M116" s="198" t="s">
        <v>21</v>
      </c>
      <c r="N116" s="199" t="s">
        <v>46</v>
      </c>
      <c r="O116" s="41"/>
      <c r="P116" s="200">
        <f>O116*H116</f>
        <v>0</v>
      </c>
      <c r="Q116" s="200">
        <v>0</v>
      </c>
      <c r="R116" s="200">
        <f>Q116*H116</f>
        <v>0</v>
      </c>
      <c r="S116" s="200">
        <v>0</v>
      </c>
      <c r="T116" s="201">
        <f>S116*H116</f>
        <v>0</v>
      </c>
      <c r="AR116" s="23" t="s">
        <v>161</v>
      </c>
      <c r="AT116" s="23" t="s">
        <v>156</v>
      </c>
      <c r="AU116" s="23" t="s">
        <v>85</v>
      </c>
      <c r="AY116" s="23" t="s">
        <v>154</v>
      </c>
      <c r="BE116" s="202">
        <f>IF(N116="základní",J116,0)</f>
        <v>0</v>
      </c>
      <c r="BF116" s="202">
        <f>IF(N116="snížená",J116,0)</f>
        <v>0</v>
      </c>
      <c r="BG116" s="202">
        <f>IF(N116="zákl. přenesená",J116,0)</f>
        <v>0</v>
      </c>
      <c r="BH116" s="202">
        <f>IF(N116="sníž. přenesená",J116,0)</f>
        <v>0</v>
      </c>
      <c r="BI116" s="202">
        <f>IF(N116="nulová",J116,0)</f>
        <v>0</v>
      </c>
      <c r="BJ116" s="23" t="s">
        <v>83</v>
      </c>
      <c r="BK116" s="202">
        <f>ROUND(I116*H116,2)</f>
        <v>0</v>
      </c>
      <c r="BL116" s="23" t="s">
        <v>161</v>
      </c>
      <c r="BM116" s="23" t="s">
        <v>1319</v>
      </c>
    </row>
    <row r="117" spans="2:47" s="1" customFormat="1" ht="189">
      <c r="B117" s="40"/>
      <c r="C117" s="62"/>
      <c r="D117" s="203" t="s">
        <v>163</v>
      </c>
      <c r="E117" s="62"/>
      <c r="F117" s="204" t="s">
        <v>177</v>
      </c>
      <c r="G117" s="62"/>
      <c r="H117" s="62"/>
      <c r="I117" s="162"/>
      <c r="J117" s="62"/>
      <c r="K117" s="62"/>
      <c r="L117" s="60"/>
      <c r="M117" s="205"/>
      <c r="N117" s="41"/>
      <c r="O117" s="41"/>
      <c r="P117" s="41"/>
      <c r="Q117" s="41"/>
      <c r="R117" s="41"/>
      <c r="S117" s="41"/>
      <c r="T117" s="77"/>
      <c r="AT117" s="23" t="s">
        <v>163</v>
      </c>
      <c r="AU117" s="23" t="s">
        <v>85</v>
      </c>
    </row>
    <row r="118" spans="2:65" s="1" customFormat="1" ht="51" customHeight="1">
      <c r="B118" s="40"/>
      <c r="C118" s="191" t="s">
        <v>178</v>
      </c>
      <c r="D118" s="191" t="s">
        <v>156</v>
      </c>
      <c r="E118" s="192" t="s">
        <v>179</v>
      </c>
      <c r="F118" s="193" t="s">
        <v>180</v>
      </c>
      <c r="G118" s="194" t="s">
        <v>159</v>
      </c>
      <c r="H118" s="195">
        <v>198</v>
      </c>
      <c r="I118" s="196"/>
      <c r="J118" s="197">
        <f>ROUND(I118*H118,2)</f>
        <v>0</v>
      </c>
      <c r="K118" s="193" t="s">
        <v>160</v>
      </c>
      <c r="L118" s="60"/>
      <c r="M118" s="198" t="s">
        <v>21</v>
      </c>
      <c r="N118" s="199" t="s">
        <v>46</v>
      </c>
      <c r="O118" s="41"/>
      <c r="P118" s="200">
        <f>O118*H118</f>
        <v>0</v>
      </c>
      <c r="Q118" s="200">
        <v>0</v>
      </c>
      <c r="R118" s="200">
        <f>Q118*H118</f>
        <v>0</v>
      </c>
      <c r="S118" s="200">
        <v>0</v>
      </c>
      <c r="T118" s="201">
        <f>S118*H118</f>
        <v>0</v>
      </c>
      <c r="AR118" s="23" t="s">
        <v>161</v>
      </c>
      <c r="AT118" s="23" t="s">
        <v>156</v>
      </c>
      <c r="AU118" s="23" t="s">
        <v>85</v>
      </c>
      <c r="AY118" s="23" t="s">
        <v>154</v>
      </c>
      <c r="BE118" s="202">
        <f>IF(N118="základní",J118,0)</f>
        <v>0</v>
      </c>
      <c r="BF118" s="202">
        <f>IF(N118="snížená",J118,0)</f>
        <v>0</v>
      </c>
      <c r="BG118" s="202">
        <f>IF(N118="zákl. přenesená",J118,0)</f>
        <v>0</v>
      </c>
      <c r="BH118" s="202">
        <f>IF(N118="sníž. přenesená",J118,0)</f>
        <v>0</v>
      </c>
      <c r="BI118" s="202">
        <f>IF(N118="nulová",J118,0)</f>
        <v>0</v>
      </c>
      <c r="BJ118" s="23" t="s">
        <v>83</v>
      </c>
      <c r="BK118" s="202">
        <f>ROUND(I118*H118,2)</f>
        <v>0</v>
      </c>
      <c r="BL118" s="23" t="s">
        <v>161</v>
      </c>
      <c r="BM118" s="23" t="s">
        <v>1320</v>
      </c>
    </row>
    <row r="119" spans="2:47" s="1" customFormat="1" ht="189">
      <c r="B119" s="40"/>
      <c r="C119" s="62"/>
      <c r="D119" s="203" t="s">
        <v>163</v>
      </c>
      <c r="E119" s="62"/>
      <c r="F119" s="204" t="s">
        <v>177</v>
      </c>
      <c r="G119" s="62"/>
      <c r="H119" s="62"/>
      <c r="I119" s="162"/>
      <c r="J119" s="62"/>
      <c r="K119" s="62"/>
      <c r="L119" s="60"/>
      <c r="M119" s="205"/>
      <c r="N119" s="41"/>
      <c r="O119" s="41"/>
      <c r="P119" s="41"/>
      <c r="Q119" s="41"/>
      <c r="R119" s="41"/>
      <c r="S119" s="41"/>
      <c r="T119" s="77"/>
      <c r="AT119" s="23" t="s">
        <v>163</v>
      </c>
      <c r="AU119" s="23" t="s">
        <v>85</v>
      </c>
    </row>
    <row r="120" spans="2:51" s="11" customFormat="1" ht="13.5">
      <c r="B120" s="206"/>
      <c r="C120" s="207"/>
      <c r="D120" s="203" t="s">
        <v>165</v>
      </c>
      <c r="E120" s="207"/>
      <c r="F120" s="209" t="s">
        <v>1321</v>
      </c>
      <c r="G120" s="207"/>
      <c r="H120" s="210">
        <v>198</v>
      </c>
      <c r="I120" s="211"/>
      <c r="J120" s="207"/>
      <c r="K120" s="207"/>
      <c r="L120" s="212"/>
      <c r="M120" s="213"/>
      <c r="N120" s="214"/>
      <c r="O120" s="214"/>
      <c r="P120" s="214"/>
      <c r="Q120" s="214"/>
      <c r="R120" s="214"/>
      <c r="S120" s="214"/>
      <c r="T120" s="215"/>
      <c r="AT120" s="216" t="s">
        <v>165</v>
      </c>
      <c r="AU120" s="216" t="s">
        <v>85</v>
      </c>
      <c r="AV120" s="11" t="s">
        <v>85</v>
      </c>
      <c r="AW120" s="11" t="s">
        <v>6</v>
      </c>
      <c r="AX120" s="11" t="s">
        <v>83</v>
      </c>
      <c r="AY120" s="216" t="s">
        <v>154</v>
      </c>
    </row>
    <row r="121" spans="2:65" s="1" customFormat="1" ht="16.5" customHeight="1">
      <c r="B121" s="40"/>
      <c r="C121" s="191" t="s">
        <v>183</v>
      </c>
      <c r="D121" s="191" t="s">
        <v>156</v>
      </c>
      <c r="E121" s="192" t="s">
        <v>184</v>
      </c>
      <c r="F121" s="193" t="s">
        <v>185</v>
      </c>
      <c r="G121" s="194" t="s">
        <v>159</v>
      </c>
      <c r="H121" s="195">
        <v>18</v>
      </c>
      <c r="I121" s="196"/>
      <c r="J121" s="197">
        <f>ROUND(I121*H121,2)</f>
        <v>0</v>
      </c>
      <c r="K121" s="193" t="s">
        <v>160</v>
      </c>
      <c r="L121" s="60"/>
      <c r="M121" s="198" t="s">
        <v>21</v>
      </c>
      <c r="N121" s="199" t="s">
        <v>46</v>
      </c>
      <c r="O121" s="41"/>
      <c r="P121" s="200">
        <f>O121*H121</f>
        <v>0</v>
      </c>
      <c r="Q121" s="200">
        <v>0</v>
      </c>
      <c r="R121" s="200">
        <f>Q121*H121</f>
        <v>0</v>
      </c>
      <c r="S121" s="200">
        <v>0</v>
      </c>
      <c r="T121" s="201">
        <f>S121*H121</f>
        <v>0</v>
      </c>
      <c r="AR121" s="23" t="s">
        <v>161</v>
      </c>
      <c r="AT121" s="23" t="s">
        <v>156</v>
      </c>
      <c r="AU121" s="23" t="s">
        <v>85</v>
      </c>
      <c r="AY121" s="23" t="s">
        <v>154</v>
      </c>
      <c r="BE121" s="202">
        <f>IF(N121="základní",J121,0)</f>
        <v>0</v>
      </c>
      <c r="BF121" s="202">
        <f>IF(N121="snížená",J121,0)</f>
        <v>0</v>
      </c>
      <c r="BG121" s="202">
        <f>IF(N121="zákl. přenesená",J121,0)</f>
        <v>0</v>
      </c>
      <c r="BH121" s="202">
        <f>IF(N121="sníž. přenesená",J121,0)</f>
        <v>0</v>
      </c>
      <c r="BI121" s="202">
        <f>IF(N121="nulová",J121,0)</f>
        <v>0</v>
      </c>
      <c r="BJ121" s="23" t="s">
        <v>83</v>
      </c>
      <c r="BK121" s="202">
        <f>ROUND(I121*H121,2)</f>
        <v>0</v>
      </c>
      <c r="BL121" s="23" t="s">
        <v>161</v>
      </c>
      <c r="BM121" s="23" t="s">
        <v>1322</v>
      </c>
    </row>
    <row r="122" spans="2:47" s="1" customFormat="1" ht="283.5">
      <c r="B122" s="40"/>
      <c r="C122" s="62"/>
      <c r="D122" s="203" t="s">
        <v>163</v>
      </c>
      <c r="E122" s="62"/>
      <c r="F122" s="204" t="s">
        <v>187</v>
      </c>
      <c r="G122" s="62"/>
      <c r="H122" s="62"/>
      <c r="I122" s="162"/>
      <c r="J122" s="62"/>
      <c r="K122" s="62"/>
      <c r="L122" s="60"/>
      <c r="M122" s="205"/>
      <c r="N122" s="41"/>
      <c r="O122" s="41"/>
      <c r="P122" s="41"/>
      <c r="Q122" s="41"/>
      <c r="R122" s="41"/>
      <c r="S122" s="41"/>
      <c r="T122" s="77"/>
      <c r="AT122" s="23" t="s">
        <v>163</v>
      </c>
      <c r="AU122" s="23" t="s">
        <v>85</v>
      </c>
    </row>
    <row r="123" spans="2:65" s="1" customFormat="1" ht="25.5" customHeight="1">
      <c r="B123" s="40"/>
      <c r="C123" s="217" t="s">
        <v>188</v>
      </c>
      <c r="D123" s="217" t="s">
        <v>189</v>
      </c>
      <c r="E123" s="218" t="s">
        <v>190</v>
      </c>
      <c r="F123" s="219" t="s">
        <v>191</v>
      </c>
      <c r="G123" s="220" t="s">
        <v>192</v>
      </c>
      <c r="H123" s="221">
        <v>28.8</v>
      </c>
      <c r="I123" s="222"/>
      <c r="J123" s="223">
        <f>ROUND(I123*H123,2)</f>
        <v>0</v>
      </c>
      <c r="K123" s="219" t="s">
        <v>160</v>
      </c>
      <c r="L123" s="224"/>
      <c r="M123" s="225" t="s">
        <v>21</v>
      </c>
      <c r="N123" s="226" t="s">
        <v>46</v>
      </c>
      <c r="O123" s="41"/>
      <c r="P123" s="200">
        <f>O123*H123</f>
        <v>0</v>
      </c>
      <c r="Q123" s="200">
        <v>0</v>
      </c>
      <c r="R123" s="200">
        <f>Q123*H123</f>
        <v>0</v>
      </c>
      <c r="S123" s="200">
        <v>0</v>
      </c>
      <c r="T123" s="201">
        <f>S123*H123</f>
        <v>0</v>
      </c>
      <c r="AR123" s="23" t="s">
        <v>193</v>
      </c>
      <c r="AT123" s="23" t="s">
        <v>189</v>
      </c>
      <c r="AU123" s="23" t="s">
        <v>85</v>
      </c>
      <c r="AY123" s="23" t="s">
        <v>154</v>
      </c>
      <c r="BE123" s="202">
        <f>IF(N123="základní",J123,0)</f>
        <v>0</v>
      </c>
      <c r="BF123" s="202">
        <f>IF(N123="snížená",J123,0)</f>
        <v>0</v>
      </c>
      <c r="BG123" s="202">
        <f>IF(N123="zákl. přenesená",J123,0)</f>
        <v>0</v>
      </c>
      <c r="BH123" s="202">
        <f>IF(N123="sníž. přenesená",J123,0)</f>
        <v>0</v>
      </c>
      <c r="BI123" s="202">
        <f>IF(N123="nulová",J123,0)</f>
        <v>0</v>
      </c>
      <c r="BJ123" s="23" t="s">
        <v>83</v>
      </c>
      <c r="BK123" s="202">
        <f>ROUND(I123*H123,2)</f>
        <v>0</v>
      </c>
      <c r="BL123" s="23" t="s">
        <v>161</v>
      </c>
      <c r="BM123" s="23" t="s">
        <v>1323</v>
      </c>
    </row>
    <row r="124" spans="2:51" s="11" customFormat="1" ht="13.5">
      <c r="B124" s="206"/>
      <c r="C124" s="207"/>
      <c r="D124" s="203" t="s">
        <v>165</v>
      </c>
      <c r="E124" s="207"/>
      <c r="F124" s="209" t="s">
        <v>1324</v>
      </c>
      <c r="G124" s="207"/>
      <c r="H124" s="210">
        <v>28.8</v>
      </c>
      <c r="I124" s="211"/>
      <c r="J124" s="207"/>
      <c r="K124" s="207"/>
      <c r="L124" s="212"/>
      <c r="M124" s="213"/>
      <c r="N124" s="214"/>
      <c r="O124" s="214"/>
      <c r="P124" s="214"/>
      <c r="Q124" s="214"/>
      <c r="R124" s="214"/>
      <c r="S124" s="214"/>
      <c r="T124" s="215"/>
      <c r="AT124" s="216" t="s">
        <v>165</v>
      </c>
      <c r="AU124" s="216" t="s">
        <v>85</v>
      </c>
      <c r="AV124" s="11" t="s">
        <v>85</v>
      </c>
      <c r="AW124" s="11" t="s">
        <v>6</v>
      </c>
      <c r="AX124" s="11" t="s">
        <v>83</v>
      </c>
      <c r="AY124" s="216" t="s">
        <v>154</v>
      </c>
    </row>
    <row r="125" spans="2:65" s="1" customFormat="1" ht="25.5" customHeight="1">
      <c r="B125" s="40"/>
      <c r="C125" s="191" t="s">
        <v>193</v>
      </c>
      <c r="D125" s="191" t="s">
        <v>156</v>
      </c>
      <c r="E125" s="192" t="s">
        <v>196</v>
      </c>
      <c r="F125" s="193" t="s">
        <v>197</v>
      </c>
      <c r="G125" s="194" t="s">
        <v>159</v>
      </c>
      <c r="H125" s="195">
        <v>12.6</v>
      </c>
      <c r="I125" s="196"/>
      <c r="J125" s="197">
        <f>ROUND(I125*H125,2)</f>
        <v>0</v>
      </c>
      <c r="K125" s="193" t="s">
        <v>160</v>
      </c>
      <c r="L125" s="60"/>
      <c r="M125" s="198" t="s">
        <v>21</v>
      </c>
      <c r="N125" s="199" t="s">
        <v>46</v>
      </c>
      <c r="O125" s="41"/>
      <c r="P125" s="200">
        <f>O125*H125</f>
        <v>0</v>
      </c>
      <c r="Q125" s="200">
        <v>0</v>
      </c>
      <c r="R125" s="200">
        <f>Q125*H125</f>
        <v>0</v>
      </c>
      <c r="S125" s="200">
        <v>0</v>
      </c>
      <c r="T125" s="201">
        <f>S125*H125</f>
        <v>0</v>
      </c>
      <c r="AR125" s="23" t="s">
        <v>161</v>
      </c>
      <c r="AT125" s="23" t="s">
        <v>156</v>
      </c>
      <c r="AU125" s="23" t="s">
        <v>85</v>
      </c>
      <c r="AY125" s="23" t="s">
        <v>154</v>
      </c>
      <c r="BE125" s="202">
        <f>IF(N125="základní",J125,0)</f>
        <v>0</v>
      </c>
      <c r="BF125" s="202">
        <f>IF(N125="snížená",J125,0)</f>
        <v>0</v>
      </c>
      <c r="BG125" s="202">
        <f>IF(N125="zákl. přenesená",J125,0)</f>
        <v>0</v>
      </c>
      <c r="BH125" s="202">
        <f>IF(N125="sníž. přenesená",J125,0)</f>
        <v>0</v>
      </c>
      <c r="BI125" s="202">
        <f>IF(N125="nulová",J125,0)</f>
        <v>0</v>
      </c>
      <c r="BJ125" s="23" t="s">
        <v>83</v>
      </c>
      <c r="BK125" s="202">
        <f>ROUND(I125*H125,2)</f>
        <v>0</v>
      </c>
      <c r="BL125" s="23" t="s">
        <v>161</v>
      </c>
      <c r="BM125" s="23" t="s">
        <v>1325</v>
      </c>
    </row>
    <row r="126" spans="2:47" s="1" customFormat="1" ht="409.5">
      <c r="B126" s="40"/>
      <c r="C126" s="62"/>
      <c r="D126" s="203" t="s">
        <v>163</v>
      </c>
      <c r="E126" s="62"/>
      <c r="F126" s="204" t="s">
        <v>199</v>
      </c>
      <c r="G126" s="62"/>
      <c r="H126" s="62"/>
      <c r="I126" s="162"/>
      <c r="J126" s="62"/>
      <c r="K126" s="62"/>
      <c r="L126" s="60"/>
      <c r="M126" s="205"/>
      <c r="N126" s="41"/>
      <c r="O126" s="41"/>
      <c r="P126" s="41"/>
      <c r="Q126" s="41"/>
      <c r="R126" s="41"/>
      <c r="S126" s="41"/>
      <c r="T126" s="77"/>
      <c r="AT126" s="23" t="s">
        <v>163</v>
      </c>
      <c r="AU126" s="23" t="s">
        <v>85</v>
      </c>
    </row>
    <row r="127" spans="2:51" s="11" customFormat="1" ht="13.5">
      <c r="B127" s="206"/>
      <c r="C127" s="207"/>
      <c r="D127" s="203" t="s">
        <v>165</v>
      </c>
      <c r="E127" s="208" t="s">
        <v>21</v>
      </c>
      <c r="F127" s="209" t="s">
        <v>1326</v>
      </c>
      <c r="G127" s="207"/>
      <c r="H127" s="210">
        <v>12.6</v>
      </c>
      <c r="I127" s="211"/>
      <c r="J127" s="207"/>
      <c r="K127" s="207"/>
      <c r="L127" s="212"/>
      <c r="M127" s="213"/>
      <c r="N127" s="214"/>
      <c r="O127" s="214"/>
      <c r="P127" s="214"/>
      <c r="Q127" s="214"/>
      <c r="R127" s="214"/>
      <c r="S127" s="214"/>
      <c r="T127" s="215"/>
      <c r="AT127" s="216" t="s">
        <v>165</v>
      </c>
      <c r="AU127" s="216" t="s">
        <v>85</v>
      </c>
      <c r="AV127" s="11" t="s">
        <v>85</v>
      </c>
      <c r="AW127" s="11" t="s">
        <v>38</v>
      </c>
      <c r="AX127" s="11" t="s">
        <v>83</v>
      </c>
      <c r="AY127" s="216" t="s">
        <v>154</v>
      </c>
    </row>
    <row r="128" spans="2:65" s="1" customFormat="1" ht="16.5" customHeight="1">
      <c r="B128" s="40"/>
      <c r="C128" s="217" t="s">
        <v>201</v>
      </c>
      <c r="D128" s="217" t="s">
        <v>189</v>
      </c>
      <c r="E128" s="218" t="s">
        <v>202</v>
      </c>
      <c r="F128" s="219" t="s">
        <v>203</v>
      </c>
      <c r="G128" s="220" t="s">
        <v>192</v>
      </c>
      <c r="H128" s="221">
        <v>25.2</v>
      </c>
      <c r="I128" s="222"/>
      <c r="J128" s="223">
        <f>ROUND(I128*H128,2)</f>
        <v>0</v>
      </c>
      <c r="K128" s="219" t="s">
        <v>160</v>
      </c>
      <c r="L128" s="224"/>
      <c r="M128" s="225" t="s">
        <v>21</v>
      </c>
      <c r="N128" s="226" t="s">
        <v>46</v>
      </c>
      <c r="O128" s="41"/>
      <c r="P128" s="200">
        <f>O128*H128</f>
        <v>0</v>
      </c>
      <c r="Q128" s="200">
        <v>1</v>
      </c>
      <c r="R128" s="200">
        <f>Q128*H128</f>
        <v>25.2</v>
      </c>
      <c r="S128" s="200">
        <v>0</v>
      </c>
      <c r="T128" s="201">
        <f>S128*H128</f>
        <v>0</v>
      </c>
      <c r="AR128" s="23" t="s">
        <v>193</v>
      </c>
      <c r="AT128" s="23" t="s">
        <v>189</v>
      </c>
      <c r="AU128" s="23" t="s">
        <v>85</v>
      </c>
      <c r="AY128" s="23" t="s">
        <v>154</v>
      </c>
      <c r="BE128" s="202">
        <f>IF(N128="základní",J128,0)</f>
        <v>0</v>
      </c>
      <c r="BF128" s="202">
        <f>IF(N128="snížená",J128,0)</f>
        <v>0</v>
      </c>
      <c r="BG128" s="202">
        <f>IF(N128="zákl. přenesená",J128,0)</f>
        <v>0</v>
      </c>
      <c r="BH128" s="202">
        <f>IF(N128="sníž. přenesená",J128,0)</f>
        <v>0</v>
      </c>
      <c r="BI128" s="202">
        <f>IF(N128="nulová",J128,0)</f>
        <v>0</v>
      </c>
      <c r="BJ128" s="23" t="s">
        <v>83</v>
      </c>
      <c r="BK128" s="202">
        <f>ROUND(I128*H128,2)</f>
        <v>0</v>
      </c>
      <c r="BL128" s="23" t="s">
        <v>161</v>
      </c>
      <c r="BM128" s="23" t="s">
        <v>1327</v>
      </c>
    </row>
    <row r="129" spans="2:51" s="11" customFormat="1" ht="13.5">
      <c r="B129" s="206"/>
      <c r="C129" s="207"/>
      <c r="D129" s="203" t="s">
        <v>165</v>
      </c>
      <c r="E129" s="207"/>
      <c r="F129" s="209" t="s">
        <v>1328</v>
      </c>
      <c r="G129" s="207"/>
      <c r="H129" s="210">
        <v>25.2</v>
      </c>
      <c r="I129" s="211"/>
      <c r="J129" s="207"/>
      <c r="K129" s="207"/>
      <c r="L129" s="212"/>
      <c r="M129" s="213"/>
      <c r="N129" s="214"/>
      <c r="O129" s="214"/>
      <c r="P129" s="214"/>
      <c r="Q129" s="214"/>
      <c r="R129" s="214"/>
      <c r="S129" s="214"/>
      <c r="T129" s="215"/>
      <c r="AT129" s="216" t="s">
        <v>165</v>
      </c>
      <c r="AU129" s="216" t="s">
        <v>85</v>
      </c>
      <c r="AV129" s="11" t="s">
        <v>85</v>
      </c>
      <c r="AW129" s="11" t="s">
        <v>6</v>
      </c>
      <c r="AX129" s="11" t="s">
        <v>83</v>
      </c>
      <c r="AY129" s="216" t="s">
        <v>154</v>
      </c>
    </row>
    <row r="130" spans="2:65" s="1" customFormat="1" ht="38.25" customHeight="1">
      <c r="B130" s="40"/>
      <c r="C130" s="191" t="s">
        <v>206</v>
      </c>
      <c r="D130" s="191" t="s">
        <v>156</v>
      </c>
      <c r="E130" s="192" t="s">
        <v>207</v>
      </c>
      <c r="F130" s="193" t="s">
        <v>208</v>
      </c>
      <c r="G130" s="194" t="s">
        <v>159</v>
      </c>
      <c r="H130" s="195">
        <v>5.4</v>
      </c>
      <c r="I130" s="196"/>
      <c r="J130" s="197">
        <f>ROUND(I130*H130,2)</f>
        <v>0</v>
      </c>
      <c r="K130" s="193" t="s">
        <v>160</v>
      </c>
      <c r="L130" s="60"/>
      <c r="M130" s="198" t="s">
        <v>21</v>
      </c>
      <c r="N130" s="199" t="s">
        <v>46</v>
      </c>
      <c r="O130" s="41"/>
      <c r="P130" s="200">
        <f>O130*H130</f>
        <v>0</v>
      </c>
      <c r="Q130" s="200">
        <v>0</v>
      </c>
      <c r="R130" s="200">
        <f>Q130*H130</f>
        <v>0</v>
      </c>
      <c r="S130" s="200">
        <v>0</v>
      </c>
      <c r="T130" s="201">
        <f>S130*H130</f>
        <v>0</v>
      </c>
      <c r="AR130" s="23" t="s">
        <v>161</v>
      </c>
      <c r="AT130" s="23" t="s">
        <v>156</v>
      </c>
      <c r="AU130" s="23" t="s">
        <v>85</v>
      </c>
      <c r="AY130" s="23" t="s">
        <v>154</v>
      </c>
      <c r="BE130" s="202">
        <f>IF(N130="základní",J130,0)</f>
        <v>0</v>
      </c>
      <c r="BF130" s="202">
        <f>IF(N130="snížená",J130,0)</f>
        <v>0</v>
      </c>
      <c r="BG130" s="202">
        <f>IF(N130="zákl. přenesená",J130,0)</f>
        <v>0</v>
      </c>
      <c r="BH130" s="202">
        <f>IF(N130="sníž. přenesená",J130,0)</f>
        <v>0</v>
      </c>
      <c r="BI130" s="202">
        <f>IF(N130="nulová",J130,0)</f>
        <v>0</v>
      </c>
      <c r="BJ130" s="23" t="s">
        <v>83</v>
      </c>
      <c r="BK130" s="202">
        <f>ROUND(I130*H130,2)</f>
        <v>0</v>
      </c>
      <c r="BL130" s="23" t="s">
        <v>161</v>
      </c>
      <c r="BM130" s="23" t="s">
        <v>1329</v>
      </c>
    </row>
    <row r="131" spans="2:47" s="1" customFormat="1" ht="94.5">
      <c r="B131" s="40"/>
      <c r="C131" s="62"/>
      <c r="D131" s="203" t="s">
        <v>163</v>
      </c>
      <c r="E131" s="62"/>
      <c r="F131" s="204" t="s">
        <v>210</v>
      </c>
      <c r="G131" s="62"/>
      <c r="H131" s="62"/>
      <c r="I131" s="162"/>
      <c r="J131" s="62"/>
      <c r="K131" s="62"/>
      <c r="L131" s="60"/>
      <c r="M131" s="205"/>
      <c r="N131" s="41"/>
      <c r="O131" s="41"/>
      <c r="P131" s="41"/>
      <c r="Q131" s="41"/>
      <c r="R131" s="41"/>
      <c r="S131" s="41"/>
      <c r="T131" s="77"/>
      <c r="AT131" s="23" t="s">
        <v>163</v>
      </c>
      <c r="AU131" s="23" t="s">
        <v>85</v>
      </c>
    </row>
    <row r="132" spans="2:51" s="11" customFormat="1" ht="13.5">
      <c r="B132" s="206"/>
      <c r="C132" s="207"/>
      <c r="D132" s="203" t="s">
        <v>165</v>
      </c>
      <c r="E132" s="208" t="s">
        <v>21</v>
      </c>
      <c r="F132" s="209" t="s">
        <v>1330</v>
      </c>
      <c r="G132" s="207"/>
      <c r="H132" s="210">
        <v>5.4</v>
      </c>
      <c r="I132" s="211"/>
      <c r="J132" s="207"/>
      <c r="K132" s="207"/>
      <c r="L132" s="212"/>
      <c r="M132" s="213"/>
      <c r="N132" s="214"/>
      <c r="O132" s="214"/>
      <c r="P132" s="214"/>
      <c r="Q132" s="214"/>
      <c r="R132" s="214"/>
      <c r="S132" s="214"/>
      <c r="T132" s="215"/>
      <c r="AT132" s="216" t="s">
        <v>165</v>
      </c>
      <c r="AU132" s="216" t="s">
        <v>85</v>
      </c>
      <c r="AV132" s="11" t="s">
        <v>85</v>
      </c>
      <c r="AW132" s="11" t="s">
        <v>38</v>
      </c>
      <c r="AX132" s="11" t="s">
        <v>83</v>
      </c>
      <c r="AY132" s="216" t="s">
        <v>154</v>
      </c>
    </row>
    <row r="133" spans="2:65" s="1" customFormat="1" ht="16.5" customHeight="1">
      <c r="B133" s="40"/>
      <c r="C133" s="217" t="s">
        <v>212</v>
      </c>
      <c r="D133" s="217" t="s">
        <v>189</v>
      </c>
      <c r="E133" s="218" t="s">
        <v>213</v>
      </c>
      <c r="F133" s="219" t="s">
        <v>214</v>
      </c>
      <c r="G133" s="220" t="s">
        <v>192</v>
      </c>
      <c r="H133" s="221">
        <v>10.8</v>
      </c>
      <c r="I133" s="222"/>
      <c r="J133" s="223">
        <f>ROUND(I133*H133,2)</f>
        <v>0</v>
      </c>
      <c r="K133" s="219" t="s">
        <v>160</v>
      </c>
      <c r="L133" s="224"/>
      <c r="M133" s="225" t="s">
        <v>21</v>
      </c>
      <c r="N133" s="226" t="s">
        <v>46</v>
      </c>
      <c r="O133" s="41"/>
      <c r="P133" s="200">
        <f>O133*H133</f>
        <v>0</v>
      </c>
      <c r="Q133" s="200">
        <v>1</v>
      </c>
      <c r="R133" s="200">
        <f>Q133*H133</f>
        <v>10.8</v>
      </c>
      <c r="S133" s="200">
        <v>0</v>
      </c>
      <c r="T133" s="201">
        <f>S133*H133</f>
        <v>0</v>
      </c>
      <c r="AR133" s="23" t="s">
        <v>193</v>
      </c>
      <c r="AT133" s="23" t="s">
        <v>189</v>
      </c>
      <c r="AU133" s="23" t="s">
        <v>85</v>
      </c>
      <c r="AY133" s="23" t="s">
        <v>154</v>
      </c>
      <c r="BE133" s="202">
        <f>IF(N133="základní",J133,0)</f>
        <v>0</v>
      </c>
      <c r="BF133" s="202">
        <f>IF(N133="snížená",J133,0)</f>
        <v>0</v>
      </c>
      <c r="BG133" s="202">
        <f>IF(N133="zákl. přenesená",J133,0)</f>
        <v>0</v>
      </c>
      <c r="BH133" s="202">
        <f>IF(N133="sníž. přenesená",J133,0)</f>
        <v>0</v>
      </c>
      <c r="BI133" s="202">
        <f>IF(N133="nulová",J133,0)</f>
        <v>0</v>
      </c>
      <c r="BJ133" s="23" t="s">
        <v>83</v>
      </c>
      <c r="BK133" s="202">
        <f>ROUND(I133*H133,2)</f>
        <v>0</v>
      </c>
      <c r="BL133" s="23" t="s">
        <v>161</v>
      </c>
      <c r="BM133" s="23" t="s">
        <v>1331</v>
      </c>
    </row>
    <row r="134" spans="2:51" s="11" customFormat="1" ht="13.5">
      <c r="B134" s="206"/>
      <c r="C134" s="207"/>
      <c r="D134" s="203" t="s">
        <v>165</v>
      </c>
      <c r="E134" s="207"/>
      <c r="F134" s="209" t="s">
        <v>1332</v>
      </c>
      <c r="G134" s="207"/>
      <c r="H134" s="210">
        <v>10.8</v>
      </c>
      <c r="I134" s="211"/>
      <c r="J134" s="207"/>
      <c r="K134" s="207"/>
      <c r="L134" s="212"/>
      <c r="M134" s="213"/>
      <c r="N134" s="214"/>
      <c r="O134" s="214"/>
      <c r="P134" s="214"/>
      <c r="Q134" s="214"/>
      <c r="R134" s="214"/>
      <c r="S134" s="214"/>
      <c r="T134" s="215"/>
      <c r="AT134" s="216" t="s">
        <v>165</v>
      </c>
      <c r="AU134" s="216" t="s">
        <v>85</v>
      </c>
      <c r="AV134" s="11" t="s">
        <v>85</v>
      </c>
      <c r="AW134" s="11" t="s">
        <v>6</v>
      </c>
      <c r="AX134" s="11" t="s">
        <v>83</v>
      </c>
      <c r="AY134" s="216" t="s">
        <v>154</v>
      </c>
    </row>
    <row r="135" spans="2:63" s="10" customFormat="1" ht="29.85" customHeight="1">
      <c r="B135" s="175"/>
      <c r="C135" s="176"/>
      <c r="D135" s="177" t="s">
        <v>74</v>
      </c>
      <c r="E135" s="189" t="s">
        <v>170</v>
      </c>
      <c r="F135" s="189" t="s">
        <v>217</v>
      </c>
      <c r="G135" s="176"/>
      <c r="H135" s="176"/>
      <c r="I135" s="179"/>
      <c r="J135" s="190">
        <f>BK135</f>
        <v>0</v>
      </c>
      <c r="K135" s="176"/>
      <c r="L135" s="181"/>
      <c r="M135" s="182"/>
      <c r="N135" s="183"/>
      <c r="O135" s="183"/>
      <c r="P135" s="184">
        <f>SUM(P136:P153)</f>
        <v>0</v>
      </c>
      <c r="Q135" s="183"/>
      <c r="R135" s="184">
        <f>SUM(R136:R153)</f>
        <v>4.3486245199999995</v>
      </c>
      <c r="S135" s="183"/>
      <c r="T135" s="185">
        <f>SUM(T136:T153)</f>
        <v>0</v>
      </c>
      <c r="AR135" s="186" t="s">
        <v>83</v>
      </c>
      <c r="AT135" s="187" t="s">
        <v>74</v>
      </c>
      <c r="AU135" s="187" t="s">
        <v>83</v>
      </c>
      <c r="AY135" s="186" t="s">
        <v>154</v>
      </c>
      <c r="BK135" s="188">
        <f>SUM(BK136:BK153)</f>
        <v>0</v>
      </c>
    </row>
    <row r="136" spans="2:65" s="1" customFormat="1" ht="25.5" customHeight="1">
      <c r="B136" s="40"/>
      <c r="C136" s="191" t="s">
        <v>218</v>
      </c>
      <c r="D136" s="191" t="s">
        <v>156</v>
      </c>
      <c r="E136" s="192" t="s">
        <v>235</v>
      </c>
      <c r="F136" s="193" t="s">
        <v>236</v>
      </c>
      <c r="G136" s="194" t="s">
        <v>237</v>
      </c>
      <c r="H136" s="195">
        <v>8.484</v>
      </c>
      <c r="I136" s="196"/>
      <c r="J136" s="197">
        <f>ROUND(I136*H136,2)</f>
        <v>0</v>
      </c>
      <c r="K136" s="193" t="s">
        <v>160</v>
      </c>
      <c r="L136" s="60"/>
      <c r="M136" s="198" t="s">
        <v>21</v>
      </c>
      <c r="N136" s="199" t="s">
        <v>46</v>
      </c>
      <c r="O136" s="41"/>
      <c r="P136" s="200">
        <f>O136*H136</f>
        <v>0</v>
      </c>
      <c r="Q136" s="200">
        <v>0.05168</v>
      </c>
      <c r="R136" s="200">
        <f>Q136*H136</f>
        <v>0.43845312</v>
      </c>
      <c r="S136" s="200">
        <v>0</v>
      </c>
      <c r="T136" s="201">
        <f>S136*H136</f>
        <v>0</v>
      </c>
      <c r="AR136" s="23" t="s">
        <v>161</v>
      </c>
      <c r="AT136" s="23" t="s">
        <v>156</v>
      </c>
      <c r="AU136" s="23" t="s">
        <v>85</v>
      </c>
      <c r="AY136" s="23" t="s">
        <v>154</v>
      </c>
      <c r="BE136" s="202">
        <f>IF(N136="základní",J136,0)</f>
        <v>0</v>
      </c>
      <c r="BF136" s="202">
        <f>IF(N136="snížená",J136,0)</f>
        <v>0</v>
      </c>
      <c r="BG136" s="202">
        <f>IF(N136="zákl. přenesená",J136,0)</f>
        <v>0</v>
      </c>
      <c r="BH136" s="202">
        <f>IF(N136="sníž. přenesená",J136,0)</f>
        <v>0</v>
      </c>
      <c r="BI136" s="202">
        <f>IF(N136="nulová",J136,0)</f>
        <v>0</v>
      </c>
      <c r="BJ136" s="23" t="s">
        <v>83</v>
      </c>
      <c r="BK136" s="202">
        <f>ROUND(I136*H136,2)</f>
        <v>0</v>
      </c>
      <c r="BL136" s="23" t="s">
        <v>161</v>
      </c>
      <c r="BM136" s="23" t="s">
        <v>1333</v>
      </c>
    </row>
    <row r="137" spans="2:51" s="11" customFormat="1" ht="13.5">
      <c r="B137" s="206"/>
      <c r="C137" s="207"/>
      <c r="D137" s="203" t="s">
        <v>165</v>
      </c>
      <c r="E137" s="208" t="s">
        <v>21</v>
      </c>
      <c r="F137" s="209" t="s">
        <v>1334</v>
      </c>
      <c r="G137" s="207"/>
      <c r="H137" s="210">
        <v>5.754</v>
      </c>
      <c r="I137" s="211"/>
      <c r="J137" s="207"/>
      <c r="K137" s="207"/>
      <c r="L137" s="212"/>
      <c r="M137" s="213"/>
      <c r="N137" s="214"/>
      <c r="O137" s="214"/>
      <c r="P137" s="214"/>
      <c r="Q137" s="214"/>
      <c r="R137" s="214"/>
      <c r="S137" s="214"/>
      <c r="T137" s="215"/>
      <c r="AT137" s="216" t="s">
        <v>165</v>
      </c>
      <c r="AU137" s="216" t="s">
        <v>85</v>
      </c>
      <c r="AV137" s="11" t="s">
        <v>85</v>
      </c>
      <c r="AW137" s="11" t="s">
        <v>38</v>
      </c>
      <c r="AX137" s="11" t="s">
        <v>75</v>
      </c>
      <c r="AY137" s="216" t="s">
        <v>154</v>
      </c>
    </row>
    <row r="138" spans="2:51" s="11" customFormat="1" ht="13.5">
      <c r="B138" s="206"/>
      <c r="C138" s="207"/>
      <c r="D138" s="203" t="s">
        <v>165</v>
      </c>
      <c r="E138" s="208" t="s">
        <v>21</v>
      </c>
      <c r="F138" s="209" t="s">
        <v>1335</v>
      </c>
      <c r="G138" s="207"/>
      <c r="H138" s="210">
        <v>2.73</v>
      </c>
      <c r="I138" s="211"/>
      <c r="J138" s="207"/>
      <c r="K138" s="207"/>
      <c r="L138" s="212"/>
      <c r="M138" s="213"/>
      <c r="N138" s="214"/>
      <c r="O138" s="214"/>
      <c r="P138" s="214"/>
      <c r="Q138" s="214"/>
      <c r="R138" s="214"/>
      <c r="S138" s="214"/>
      <c r="T138" s="215"/>
      <c r="AT138" s="216" t="s">
        <v>165</v>
      </c>
      <c r="AU138" s="216" t="s">
        <v>85</v>
      </c>
      <c r="AV138" s="11" t="s">
        <v>85</v>
      </c>
      <c r="AW138" s="11" t="s">
        <v>38</v>
      </c>
      <c r="AX138" s="11" t="s">
        <v>75</v>
      </c>
      <c r="AY138" s="216" t="s">
        <v>154</v>
      </c>
    </row>
    <row r="139" spans="2:51" s="12" customFormat="1" ht="13.5">
      <c r="B139" s="227"/>
      <c r="C139" s="228"/>
      <c r="D139" s="203" t="s">
        <v>165</v>
      </c>
      <c r="E139" s="229" t="s">
        <v>21</v>
      </c>
      <c r="F139" s="230" t="s">
        <v>241</v>
      </c>
      <c r="G139" s="228"/>
      <c r="H139" s="231">
        <v>8.484</v>
      </c>
      <c r="I139" s="232"/>
      <c r="J139" s="228"/>
      <c r="K139" s="228"/>
      <c r="L139" s="233"/>
      <c r="M139" s="234"/>
      <c r="N139" s="235"/>
      <c r="O139" s="235"/>
      <c r="P139" s="235"/>
      <c r="Q139" s="235"/>
      <c r="R139" s="235"/>
      <c r="S139" s="235"/>
      <c r="T139" s="236"/>
      <c r="AT139" s="237" t="s">
        <v>165</v>
      </c>
      <c r="AU139" s="237" t="s">
        <v>85</v>
      </c>
      <c r="AV139" s="12" t="s">
        <v>161</v>
      </c>
      <c r="AW139" s="12" t="s">
        <v>38</v>
      </c>
      <c r="AX139" s="12" t="s">
        <v>83</v>
      </c>
      <c r="AY139" s="237" t="s">
        <v>154</v>
      </c>
    </row>
    <row r="140" spans="2:65" s="1" customFormat="1" ht="16.5" customHeight="1">
      <c r="B140" s="40"/>
      <c r="C140" s="191" t="s">
        <v>224</v>
      </c>
      <c r="D140" s="191" t="s">
        <v>156</v>
      </c>
      <c r="E140" s="192" t="s">
        <v>243</v>
      </c>
      <c r="F140" s="193" t="s">
        <v>244</v>
      </c>
      <c r="G140" s="194" t="s">
        <v>245</v>
      </c>
      <c r="H140" s="195">
        <v>2.1</v>
      </c>
      <c r="I140" s="196"/>
      <c r="J140" s="197">
        <f>ROUND(I140*H140,2)</f>
        <v>0</v>
      </c>
      <c r="K140" s="193" t="s">
        <v>160</v>
      </c>
      <c r="L140" s="60"/>
      <c r="M140" s="198" t="s">
        <v>21</v>
      </c>
      <c r="N140" s="199" t="s">
        <v>46</v>
      </c>
      <c r="O140" s="41"/>
      <c r="P140" s="200">
        <f>O140*H140</f>
        <v>0</v>
      </c>
      <c r="Q140" s="200">
        <v>8E-05</v>
      </c>
      <c r="R140" s="200">
        <f>Q140*H140</f>
        <v>0.00016800000000000002</v>
      </c>
      <c r="S140" s="200">
        <v>0</v>
      </c>
      <c r="T140" s="201">
        <f>S140*H140</f>
        <v>0</v>
      </c>
      <c r="AR140" s="23" t="s">
        <v>161</v>
      </c>
      <c r="AT140" s="23" t="s">
        <v>156</v>
      </c>
      <c r="AU140" s="23" t="s">
        <v>85</v>
      </c>
      <c r="AY140" s="23" t="s">
        <v>154</v>
      </c>
      <c r="BE140" s="202">
        <f>IF(N140="základní",J140,0)</f>
        <v>0</v>
      </c>
      <c r="BF140" s="202">
        <f>IF(N140="snížená",J140,0)</f>
        <v>0</v>
      </c>
      <c r="BG140" s="202">
        <f>IF(N140="zákl. přenesená",J140,0)</f>
        <v>0</v>
      </c>
      <c r="BH140" s="202">
        <f>IF(N140="sníž. přenesená",J140,0)</f>
        <v>0</v>
      </c>
      <c r="BI140" s="202">
        <f>IF(N140="nulová",J140,0)</f>
        <v>0</v>
      </c>
      <c r="BJ140" s="23" t="s">
        <v>83</v>
      </c>
      <c r="BK140" s="202">
        <f>ROUND(I140*H140,2)</f>
        <v>0</v>
      </c>
      <c r="BL140" s="23" t="s">
        <v>161</v>
      </c>
      <c r="BM140" s="23" t="s">
        <v>1336</v>
      </c>
    </row>
    <row r="141" spans="2:47" s="1" customFormat="1" ht="54">
      <c r="B141" s="40"/>
      <c r="C141" s="62"/>
      <c r="D141" s="203" t="s">
        <v>163</v>
      </c>
      <c r="E141" s="62"/>
      <c r="F141" s="204" t="s">
        <v>247</v>
      </c>
      <c r="G141" s="62"/>
      <c r="H141" s="62"/>
      <c r="I141" s="162"/>
      <c r="J141" s="62"/>
      <c r="K141" s="62"/>
      <c r="L141" s="60"/>
      <c r="M141" s="205"/>
      <c r="N141" s="41"/>
      <c r="O141" s="41"/>
      <c r="P141" s="41"/>
      <c r="Q141" s="41"/>
      <c r="R141" s="41"/>
      <c r="S141" s="41"/>
      <c r="T141" s="77"/>
      <c r="AT141" s="23" t="s">
        <v>163</v>
      </c>
      <c r="AU141" s="23" t="s">
        <v>85</v>
      </c>
    </row>
    <row r="142" spans="2:51" s="11" customFormat="1" ht="13.5">
      <c r="B142" s="206"/>
      <c r="C142" s="207"/>
      <c r="D142" s="203" t="s">
        <v>165</v>
      </c>
      <c r="E142" s="208" t="s">
        <v>21</v>
      </c>
      <c r="F142" s="209" t="s">
        <v>1337</v>
      </c>
      <c r="G142" s="207"/>
      <c r="H142" s="210">
        <v>2.1</v>
      </c>
      <c r="I142" s="211"/>
      <c r="J142" s="207"/>
      <c r="K142" s="207"/>
      <c r="L142" s="212"/>
      <c r="M142" s="213"/>
      <c r="N142" s="214"/>
      <c r="O142" s="214"/>
      <c r="P142" s="214"/>
      <c r="Q142" s="214"/>
      <c r="R142" s="214"/>
      <c r="S142" s="214"/>
      <c r="T142" s="215"/>
      <c r="AT142" s="216" t="s">
        <v>165</v>
      </c>
      <c r="AU142" s="216" t="s">
        <v>85</v>
      </c>
      <c r="AV142" s="11" t="s">
        <v>85</v>
      </c>
      <c r="AW142" s="11" t="s">
        <v>38</v>
      </c>
      <c r="AX142" s="11" t="s">
        <v>83</v>
      </c>
      <c r="AY142" s="216" t="s">
        <v>154</v>
      </c>
    </row>
    <row r="143" spans="2:65" s="1" customFormat="1" ht="25.5" customHeight="1">
      <c r="B143" s="40"/>
      <c r="C143" s="191" t="s">
        <v>230</v>
      </c>
      <c r="D143" s="191" t="s">
        <v>156</v>
      </c>
      <c r="E143" s="192" t="s">
        <v>251</v>
      </c>
      <c r="F143" s="193" t="s">
        <v>252</v>
      </c>
      <c r="G143" s="194" t="s">
        <v>237</v>
      </c>
      <c r="H143" s="195">
        <v>12.15</v>
      </c>
      <c r="I143" s="196"/>
      <c r="J143" s="197">
        <f>ROUND(I143*H143,2)</f>
        <v>0</v>
      </c>
      <c r="K143" s="193" t="s">
        <v>160</v>
      </c>
      <c r="L143" s="60"/>
      <c r="M143" s="198" t="s">
        <v>21</v>
      </c>
      <c r="N143" s="199" t="s">
        <v>46</v>
      </c>
      <c r="O143" s="41"/>
      <c r="P143" s="200">
        <f>O143*H143</f>
        <v>0</v>
      </c>
      <c r="Q143" s="200">
        <v>0.25365</v>
      </c>
      <c r="R143" s="200">
        <f>Q143*H143</f>
        <v>3.0818475</v>
      </c>
      <c r="S143" s="200">
        <v>0</v>
      </c>
      <c r="T143" s="201">
        <f>S143*H143</f>
        <v>0</v>
      </c>
      <c r="AR143" s="23" t="s">
        <v>161</v>
      </c>
      <c r="AT143" s="23" t="s">
        <v>156</v>
      </c>
      <c r="AU143" s="23" t="s">
        <v>85</v>
      </c>
      <c r="AY143" s="23" t="s">
        <v>154</v>
      </c>
      <c r="BE143" s="202">
        <f>IF(N143="základní",J143,0)</f>
        <v>0</v>
      </c>
      <c r="BF143" s="202">
        <f>IF(N143="snížená",J143,0)</f>
        <v>0</v>
      </c>
      <c r="BG143" s="202">
        <f>IF(N143="zákl. přenesená",J143,0)</f>
        <v>0</v>
      </c>
      <c r="BH143" s="202">
        <f>IF(N143="sníž. přenesená",J143,0)</f>
        <v>0</v>
      </c>
      <c r="BI143" s="202">
        <f>IF(N143="nulová",J143,0)</f>
        <v>0</v>
      </c>
      <c r="BJ143" s="23" t="s">
        <v>83</v>
      </c>
      <c r="BK143" s="202">
        <f>ROUND(I143*H143,2)</f>
        <v>0</v>
      </c>
      <c r="BL143" s="23" t="s">
        <v>161</v>
      </c>
      <c r="BM143" s="23" t="s">
        <v>1338</v>
      </c>
    </row>
    <row r="144" spans="2:51" s="11" customFormat="1" ht="13.5">
      <c r="B144" s="206"/>
      <c r="C144" s="207"/>
      <c r="D144" s="203" t="s">
        <v>165</v>
      </c>
      <c r="E144" s="208" t="s">
        <v>21</v>
      </c>
      <c r="F144" s="209" t="s">
        <v>1339</v>
      </c>
      <c r="G144" s="207"/>
      <c r="H144" s="210">
        <v>3</v>
      </c>
      <c r="I144" s="211"/>
      <c r="J144" s="207"/>
      <c r="K144" s="207"/>
      <c r="L144" s="212"/>
      <c r="M144" s="213"/>
      <c r="N144" s="214"/>
      <c r="O144" s="214"/>
      <c r="P144" s="214"/>
      <c r="Q144" s="214"/>
      <c r="R144" s="214"/>
      <c r="S144" s="214"/>
      <c r="T144" s="215"/>
      <c r="AT144" s="216" t="s">
        <v>165</v>
      </c>
      <c r="AU144" s="216" t="s">
        <v>85</v>
      </c>
      <c r="AV144" s="11" t="s">
        <v>85</v>
      </c>
      <c r="AW144" s="11" t="s">
        <v>38</v>
      </c>
      <c r="AX144" s="11" t="s">
        <v>75</v>
      </c>
      <c r="AY144" s="216" t="s">
        <v>154</v>
      </c>
    </row>
    <row r="145" spans="2:51" s="11" customFormat="1" ht="13.5">
      <c r="B145" s="206"/>
      <c r="C145" s="207"/>
      <c r="D145" s="203" t="s">
        <v>165</v>
      </c>
      <c r="E145" s="208" t="s">
        <v>21</v>
      </c>
      <c r="F145" s="209" t="s">
        <v>1340</v>
      </c>
      <c r="G145" s="207"/>
      <c r="H145" s="210">
        <v>2.4</v>
      </c>
      <c r="I145" s="211"/>
      <c r="J145" s="207"/>
      <c r="K145" s="207"/>
      <c r="L145" s="212"/>
      <c r="M145" s="213"/>
      <c r="N145" s="214"/>
      <c r="O145" s="214"/>
      <c r="P145" s="214"/>
      <c r="Q145" s="214"/>
      <c r="R145" s="214"/>
      <c r="S145" s="214"/>
      <c r="T145" s="215"/>
      <c r="AT145" s="216" t="s">
        <v>165</v>
      </c>
      <c r="AU145" s="216" t="s">
        <v>85</v>
      </c>
      <c r="AV145" s="11" t="s">
        <v>85</v>
      </c>
      <c r="AW145" s="11" t="s">
        <v>38</v>
      </c>
      <c r="AX145" s="11" t="s">
        <v>75</v>
      </c>
      <c r="AY145" s="216" t="s">
        <v>154</v>
      </c>
    </row>
    <row r="146" spans="2:51" s="11" customFormat="1" ht="13.5">
      <c r="B146" s="206"/>
      <c r="C146" s="207"/>
      <c r="D146" s="203" t="s">
        <v>165</v>
      </c>
      <c r="E146" s="208" t="s">
        <v>21</v>
      </c>
      <c r="F146" s="209" t="s">
        <v>1341</v>
      </c>
      <c r="G146" s="207"/>
      <c r="H146" s="210">
        <v>6.75</v>
      </c>
      <c r="I146" s="211"/>
      <c r="J146" s="207"/>
      <c r="K146" s="207"/>
      <c r="L146" s="212"/>
      <c r="M146" s="213"/>
      <c r="N146" s="214"/>
      <c r="O146" s="214"/>
      <c r="P146" s="214"/>
      <c r="Q146" s="214"/>
      <c r="R146" s="214"/>
      <c r="S146" s="214"/>
      <c r="T146" s="215"/>
      <c r="AT146" s="216" t="s">
        <v>165</v>
      </c>
      <c r="AU146" s="216" t="s">
        <v>85</v>
      </c>
      <c r="AV146" s="11" t="s">
        <v>85</v>
      </c>
      <c r="AW146" s="11" t="s">
        <v>38</v>
      </c>
      <c r="AX146" s="11" t="s">
        <v>75</v>
      </c>
      <c r="AY146" s="216" t="s">
        <v>154</v>
      </c>
    </row>
    <row r="147" spans="2:51" s="12" customFormat="1" ht="13.5">
      <c r="B147" s="227"/>
      <c r="C147" s="228"/>
      <c r="D147" s="203" t="s">
        <v>165</v>
      </c>
      <c r="E147" s="229" t="s">
        <v>21</v>
      </c>
      <c r="F147" s="230" t="s">
        <v>241</v>
      </c>
      <c r="G147" s="228"/>
      <c r="H147" s="231">
        <v>12.15</v>
      </c>
      <c r="I147" s="232"/>
      <c r="J147" s="228"/>
      <c r="K147" s="228"/>
      <c r="L147" s="233"/>
      <c r="M147" s="234"/>
      <c r="N147" s="235"/>
      <c r="O147" s="235"/>
      <c r="P147" s="235"/>
      <c r="Q147" s="235"/>
      <c r="R147" s="235"/>
      <c r="S147" s="235"/>
      <c r="T147" s="236"/>
      <c r="AT147" s="237" t="s">
        <v>165</v>
      </c>
      <c r="AU147" s="237" t="s">
        <v>85</v>
      </c>
      <c r="AV147" s="12" t="s">
        <v>161</v>
      </c>
      <c r="AW147" s="12" t="s">
        <v>38</v>
      </c>
      <c r="AX147" s="12" t="s">
        <v>83</v>
      </c>
      <c r="AY147" s="237" t="s">
        <v>154</v>
      </c>
    </row>
    <row r="148" spans="2:65" s="1" customFormat="1" ht="16.5" customHeight="1">
      <c r="B148" s="40"/>
      <c r="C148" s="191" t="s">
        <v>10</v>
      </c>
      <c r="D148" s="191" t="s">
        <v>156</v>
      </c>
      <c r="E148" s="192" t="s">
        <v>1342</v>
      </c>
      <c r="F148" s="193" t="s">
        <v>1343</v>
      </c>
      <c r="G148" s="194" t="s">
        <v>159</v>
      </c>
      <c r="H148" s="195">
        <v>0.319</v>
      </c>
      <c r="I148" s="196"/>
      <c r="J148" s="197">
        <f>ROUND(I148*H148,2)</f>
        <v>0</v>
      </c>
      <c r="K148" s="193" t="s">
        <v>160</v>
      </c>
      <c r="L148" s="60"/>
      <c r="M148" s="198" t="s">
        <v>21</v>
      </c>
      <c r="N148" s="199" t="s">
        <v>46</v>
      </c>
      <c r="O148" s="41"/>
      <c r="P148" s="200">
        <f>O148*H148</f>
        <v>0</v>
      </c>
      <c r="Q148" s="200">
        <v>2.5961</v>
      </c>
      <c r="R148" s="200">
        <f>Q148*H148</f>
        <v>0.8281559</v>
      </c>
      <c r="S148" s="200">
        <v>0</v>
      </c>
      <c r="T148" s="201">
        <f>S148*H148</f>
        <v>0</v>
      </c>
      <c r="AR148" s="23" t="s">
        <v>161</v>
      </c>
      <c r="AT148" s="23" t="s">
        <v>156</v>
      </c>
      <c r="AU148" s="23" t="s">
        <v>85</v>
      </c>
      <c r="AY148" s="23" t="s">
        <v>154</v>
      </c>
      <c r="BE148" s="202">
        <f>IF(N148="základní",J148,0)</f>
        <v>0</v>
      </c>
      <c r="BF148" s="202">
        <f>IF(N148="snížená",J148,0)</f>
        <v>0</v>
      </c>
      <c r="BG148" s="202">
        <f>IF(N148="zákl. přenesená",J148,0)</f>
        <v>0</v>
      </c>
      <c r="BH148" s="202">
        <f>IF(N148="sníž. přenesená",J148,0)</f>
        <v>0</v>
      </c>
      <c r="BI148" s="202">
        <f>IF(N148="nulová",J148,0)</f>
        <v>0</v>
      </c>
      <c r="BJ148" s="23" t="s">
        <v>83</v>
      </c>
      <c r="BK148" s="202">
        <f>ROUND(I148*H148,2)</f>
        <v>0</v>
      </c>
      <c r="BL148" s="23" t="s">
        <v>161</v>
      </c>
      <c r="BM148" s="23" t="s">
        <v>1344</v>
      </c>
    </row>
    <row r="149" spans="2:47" s="1" customFormat="1" ht="40.5">
      <c r="B149" s="40"/>
      <c r="C149" s="62"/>
      <c r="D149" s="203" t="s">
        <v>163</v>
      </c>
      <c r="E149" s="62"/>
      <c r="F149" s="204" t="s">
        <v>1345</v>
      </c>
      <c r="G149" s="62"/>
      <c r="H149" s="62"/>
      <c r="I149" s="162"/>
      <c r="J149" s="62"/>
      <c r="K149" s="62"/>
      <c r="L149" s="60"/>
      <c r="M149" s="205"/>
      <c r="N149" s="41"/>
      <c r="O149" s="41"/>
      <c r="P149" s="41"/>
      <c r="Q149" s="41"/>
      <c r="R149" s="41"/>
      <c r="S149" s="41"/>
      <c r="T149" s="77"/>
      <c r="AT149" s="23" t="s">
        <v>163</v>
      </c>
      <c r="AU149" s="23" t="s">
        <v>85</v>
      </c>
    </row>
    <row r="150" spans="2:47" s="1" customFormat="1" ht="40.5">
      <c r="B150" s="40"/>
      <c r="C150" s="62"/>
      <c r="D150" s="203" t="s">
        <v>538</v>
      </c>
      <c r="E150" s="62"/>
      <c r="F150" s="204" t="s">
        <v>1346</v>
      </c>
      <c r="G150" s="62"/>
      <c r="H150" s="62"/>
      <c r="I150" s="162"/>
      <c r="J150" s="62"/>
      <c r="K150" s="62"/>
      <c r="L150" s="60"/>
      <c r="M150" s="205"/>
      <c r="N150" s="41"/>
      <c r="O150" s="41"/>
      <c r="P150" s="41"/>
      <c r="Q150" s="41"/>
      <c r="R150" s="41"/>
      <c r="S150" s="41"/>
      <c r="T150" s="77"/>
      <c r="AT150" s="23" t="s">
        <v>538</v>
      </c>
      <c r="AU150" s="23" t="s">
        <v>85</v>
      </c>
    </row>
    <row r="151" spans="2:51" s="11" customFormat="1" ht="13.5">
      <c r="B151" s="206"/>
      <c r="C151" s="207"/>
      <c r="D151" s="203" t="s">
        <v>165</v>
      </c>
      <c r="E151" s="208" t="s">
        <v>21</v>
      </c>
      <c r="F151" s="209" t="s">
        <v>1347</v>
      </c>
      <c r="G151" s="207"/>
      <c r="H151" s="210">
        <v>0.199</v>
      </c>
      <c r="I151" s="211"/>
      <c r="J151" s="207"/>
      <c r="K151" s="207"/>
      <c r="L151" s="212"/>
      <c r="M151" s="213"/>
      <c r="N151" s="214"/>
      <c r="O151" s="214"/>
      <c r="P151" s="214"/>
      <c r="Q151" s="214"/>
      <c r="R151" s="214"/>
      <c r="S151" s="214"/>
      <c r="T151" s="215"/>
      <c r="AT151" s="216" t="s">
        <v>165</v>
      </c>
      <c r="AU151" s="216" t="s">
        <v>85</v>
      </c>
      <c r="AV151" s="11" t="s">
        <v>85</v>
      </c>
      <c r="AW151" s="11" t="s">
        <v>38</v>
      </c>
      <c r="AX151" s="11" t="s">
        <v>75</v>
      </c>
      <c r="AY151" s="216" t="s">
        <v>154</v>
      </c>
    </row>
    <row r="152" spans="2:51" s="11" customFormat="1" ht="13.5">
      <c r="B152" s="206"/>
      <c r="C152" s="207"/>
      <c r="D152" s="203" t="s">
        <v>165</v>
      </c>
      <c r="E152" s="208" t="s">
        <v>21</v>
      </c>
      <c r="F152" s="209" t="s">
        <v>1348</v>
      </c>
      <c r="G152" s="207"/>
      <c r="H152" s="210">
        <v>0.12</v>
      </c>
      <c r="I152" s="211"/>
      <c r="J152" s="207"/>
      <c r="K152" s="207"/>
      <c r="L152" s="212"/>
      <c r="M152" s="213"/>
      <c r="N152" s="214"/>
      <c r="O152" s="214"/>
      <c r="P152" s="214"/>
      <c r="Q152" s="214"/>
      <c r="R152" s="214"/>
      <c r="S152" s="214"/>
      <c r="T152" s="215"/>
      <c r="AT152" s="216" t="s">
        <v>165</v>
      </c>
      <c r="AU152" s="216" t="s">
        <v>85</v>
      </c>
      <c r="AV152" s="11" t="s">
        <v>85</v>
      </c>
      <c r="AW152" s="11" t="s">
        <v>38</v>
      </c>
      <c r="AX152" s="11" t="s">
        <v>75</v>
      </c>
      <c r="AY152" s="216" t="s">
        <v>154</v>
      </c>
    </row>
    <row r="153" spans="2:51" s="12" customFormat="1" ht="13.5">
      <c r="B153" s="227"/>
      <c r="C153" s="228"/>
      <c r="D153" s="203" t="s">
        <v>165</v>
      </c>
      <c r="E153" s="229" t="s">
        <v>21</v>
      </c>
      <c r="F153" s="230" t="s">
        <v>241</v>
      </c>
      <c r="G153" s="228"/>
      <c r="H153" s="231">
        <v>0.319</v>
      </c>
      <c r="I153" s="232"/>
      <c r="J153" s="228"/>
      <c r="K153" s="228"/>
      <c r="L153" s="233"/>
      <c r="M153" s="234"/>
      <c r="N153" s="235"/>
      <c r="O153" s="235"/>
      <c r="P153" s="235"/>
      <c r="Q153" s="235"/>
      <c r="R153" s="235"/>
      <c r="S153" s="235"/>
      <c r="T153" s="236"/>
      <c r="AT153" s="237" t="s">
        <v>165</v>
      </c>
      <c r="AU153" s="237" t="s">
        <v>85</v>
      </c>
      <c r="AV153" s="12" t="s">
        <v>161</v>
      </c>
      <c r="AW153" s="12" t="s">
        <v>38</v>
      </c>
      <c r="AX153" s="12" t="s">
        <v>83</v>
      </c>
      <c r="AY153" s="237" t="s">
        <v>154</v>
      </c>
    </row>
    <row r="154" spans="2:63" s="10" customFormat="1" ht="29.85" customHeight="1">
      <c r="B154" s="175"/>
      <c r="C154" s="176"/>
      <c r="D154" s="177" t="s">
        <v>74</v>
      </c>
      <c r="E154" s="189" t="s">
        <v>161</v>
      </c>
      <c r="F154" s="189" t="s">
        <v>261</v>
      </c>
      <c r="G154" s="176"/>
      <c r="H154" s="176"/>
      <c r="I154" s="179"/>
      <c r="J154" s="190">
        <f>BK154</f>
        <v>0</v>
      </c>
      <c r="K154" s="176"/>
      <c r="L154" s="181"/>
      <c r="M154" s="182"/>
      <c r="N154" s="183"/>
      <c r="O154" s="183"/>
      <c r="P154" s="184">
        <f>SUM(P155:P163)</f>
        <v>0</v>
      </c>
      <c r="Q154" s="183"/>
      <c r="R154" s="184">
        <f>SUM(R155:R163)</f>
        <v>11.245885959999999</v>
      </c>
      <c r="S154" s="183"/>
      <c r="T154" s="185">
        <f>SUM(T155:T163)</f>
        <v>0</v>
      </c>
      <c r="AR154" s="186" t="s">
        <v>83</v>
      </c>
      <c r="AT154" s="187" t="s">
        <v>74</v>
      </c>
      <c r="AU154" s="187" t="s">
        <v>83</v>
      </c>
      <c r="AY154" s="186" t="s">
        <v>154</v>
      </c>
      <c r="BK154" s="188">
        <f>SUM(BK155:BK163)</f>
        <v>0</v>
      </c>
    </row>
    <row r="155" spans="2:65" s="1" customFormat="1" ht="25.5" customHeight="1">
      <c r="B155" s="40"/>
      <c r="C155" s="191" t="s">
        <v>242</v>
      </c>
      <c r="D155" s="191" t="s">
        <v>156</v>
      </c>
      <c r="E155" s="192" t="s">
        <v>263</v>
      </c>
      <c r="F155" s="193" t="s">
        <v>264</v>
      </c>
      <c r="G155" s="194" t="s">
        <v>159</v>
      </c>
      <c r="H155" s="195">
        <v>3.726</v>
      </c>
      <c r="I155" s="196"/>
      <c r="J155" s="197">
        <f>ROUND(I155*H155,2)</f>
        <v>0</v>
      </c>
      <c r="K155" s="193" t="s">
        <v>160</v>
      </c>
      <c r="L155" s="60"/>
      <c r="M155" s="198" t="s">
        <v>21</v>
      </c>
      <c r="N155" s="199" t="s">
        <v>46</v>
      </c>
      <c r="O155" s="41"/>
      <c r="P155" s="200">
        <f>O155*H155</f>
        <v>0</v>
      </c>
      <c r="Q155" s="200">
        <v>2.45337</v>
      </c>
      <c r="R155" s="200">
        <f>Q155*H155</f>
        <v>9.14125662</v>
      </c>
      <c r="S155" s="200">
        <v>0</v>
      </c>
      <c r="T155" s="201">
        <f>S155*H155</f>
        <v>0</v>
      </c>
      <c r="AR155" s="23" t="s">
        <v>161</v>
      </c>
      <c r="AT155" s="23" t="s">
        <v>156</v>
      </c>
      <c r="AU155" s="23" t="s">
        <v>85</v>
      </c>
      <c r="AY155" s="23" t="s">
        <v>154</v>
      </c>
      <c r="BE155" s="202">
        <f>IF(N155="základní",J155,0)</f>
        <v>0</v>
      </c>
      <c r="BF155" s="202">
        <f>IF(N155="snížená",J155,0)</f>
        <v>0</v>
      </c>
      <c r="BG155" s="202">
        <f>IF(N155="zákl. přenesená",J155,0)</f>
        <v>0</v>
      </c>
      <c r="BH155" s="202">
        <f>IF(N155="sníž. přenesená",J155,0)</f>
        <v>0</v>
      </c>
      <c r="BI155" s="202">
        <f>IF(N155="nulová",J155,0)</f>
        <v>0</v>
      </c>
      <c r="BJ155" s="23" t="s">
        <v>83</v>
      </c>
      <c r="BK155" s="202">
        <f>ROUND(I155*H155,2)</f>
        <v>0</v>
      </c>
      <c r="BL155" s="23" t="s">
        <v>161</v>
      </c>
      <c r="BM155" s="23" t="s">
        <v>1349</v>
      </c>
    </row>
    <row r="156" spans="2:51" s="11" customFormat="1" ht="13.5">
      <c r="B156" s="206"/>
      <c r="C156" s="207"/>
      <c r="D156" s="203" t="s">
        <v>165</v>
      </c>
      <c r="E156" s="208" t="s">
        <v>21</v>
      </c>
      <c r="F156" s="209" t="s">
        <v>1350</v>
      </c>
      <c r="G156" s="207"/>
      <c r="H156" s="210">
        <v>3.726</v>
      </c>
      <c r="I156" s="211"/>
      <c r="J156" s="207"/>
      <c r="K156" s="207"/>
      <c r="L156" s="212"/>
      <c r="M156" s="213"/>
      <c r="N156" s="214"/>
      <c r="O156" s="214"/>
      <c r="P156" s="214"/>
      <c r="Q156" s="214"/>
      <c r="R156" s="214"/>
      <c r="S156" s="214"/>
      <c r="T156" s="215"/>
      <c r="AT156" s="216" t="s">
        <v>165</v>
      </c>
      <c r="AU156" s="216" t="s">
        <v>85</v>
      </c>
      <c r="AV156" s="11" t="s">
        <v>85</v>
      </c>
      <c r="AW156" s="11" t="s">
        <v>38</v>
      </c>
      <c r="AX156" s="11" t="s">
        <v>83</v>
      </c>
      <c r="AY156" s="216" t="s">
        <v>154</v>
      </c>
    </row>
    <row r="157" spans="2:65" s="1" customFormat="1" ht="25.5" customHeight="1">
      <c r="B157" s="40"/>
      <c r="C157" s="191" t="s">
        <v>250</v>
      </c>
      <c r="D157" s="191" t="s">
        <v>156</v>
      </c>
      <c r="E157" s="192" t="s">
        <v>268</v>
      </c>
      <c r="F157" s="193" t="s">
        <v>269</v>
      </c>
      <c r="G157" s="194" t="s">
        <v>192</v>
      </c>
      <c r="H157" s="195">
        <v>0.062</v>
      </c>
      <c r="I157" s="196"/>
      <c r="J157" s="197">
        <f>ROUND(I157*H157,2)</f>
        <v>0</v>
      </c>
      <c r="K157" s="193" t="s">
        <v>160</v>
      </c>
      <c r="L157" s="60"/>
      <c r="M157" s="198" t="s">
        <v>21</v>
      </c>
      <c r="N157" s="199" t="s">
        <v>46</v>
      </c>
      <c r="O157" s="41"/>
      <c r="P157" s="200">
        <f>O157*H157</f>
        <v>0</v>
      </c>
      <c r="Q157" s="200">
        <v>1.06277</v>
      </c>
      <c r="R157" s="200">
        <f>Q157*H157</f>
        <v>0.06589174</v>
      </c>
      <c r="S157" s="200">
        <v>0</v>
      </c>
      <c r="T157" s="201">
        <f>S157*H157</f>
        <v>0</v>
      </c>
      <c r="AR157" s="23" t="s">
        <v>161</v>
      </c>
      <c r="AT157" s="23" t="s">
        <v>156</v>
      </c>
      <c r="AU157" s="23" t="s">
        <v>85</v>
      </c>
      <c r="AY157" s="23" t="s">
        <v>154</v>
      </c>
      <c r="BE157" s="202">
        <f>IF(N157="základní",J157,0)</f>
        <v>0</v>
      </c>
      <c r="BF157" s="202">
        <f>IF(N157="snížená",J157,0)</f>
        <v>0</v>
      </c>
      <c r="BG157" s="202">
        <f>IF(N157="zákl. přenesená",J157,0)</f>
        <v>0</v>
      </c>
      <c r="BH157" s="202">
        <f>IF(N157="sníž. přenesená",J157,0)</f>
        <v>0</v>
      </c>
      <c r="BI157" s="202">
        <f>IF(N157="nulová",J157,0)</f>
        <v>0</v>
      </c>
      <c r="BJ157" s="23" t="s">
        <v>83</v>
      </c>
      <c r="BK157" s="202">
        <f>ROUND(I157*H157,2)</f>
        <v>0</v>
      </c>
      <c r="BL157" s="23" t="s">
        <v>161</v>
      </c>
      <c r="BM157" s="23" t="s">
        <v>1351</v>
      </c>
    </row>
    <row r="158" spans="2:51" s="11" customFormat="1" ht="13.5">
      <c r="B158" s="206"/>
      <c r="C158" s="207"/>
      <c r="D158" s="203" t="s">
        <v>165</v>
      </c>
      <c r="E158" s="208" t="s">
        <v>21</v>
      </c>
      <c r="F158" s="209" t="s">
        <v>1352</v>
      </c>
      <c r="G158" s="207"/>
      <c r="H158" s="210">
        <v>0.062</v>
      </c>
      <c r="I158" s="211"/>
      <c r="J158" s="207"/>
      <c r="K158" s="207"/>
      <c r="L158" s="212"/>
      <c r="M158" s="213"/>
      <c r="N158" s="214"/>
      <c r="O158" s="214"/>
      <c r="P158" s="214"/>
      <c r="Q158" s="214"/>
      <c r="R158" s="214"/>
      <c r="S158" s="214"/>
      <c r="T158" s="215"/>
      <c r="AT158" s="216" t="s">
        <v>165</v>
      </c>
      <c r="AU158" s="216" t="s">
        <v>85</v>
      </c>
      <c r="AV158" s="11" t="s">
        <v>85</v>
      </c>
      <c r="AW158" s="11" t="s">
        <v>38</v>
      </c>
      <c r="AX158" s="11" t="s">
        <v>83</v>
      </c>
      <c r="AY158" s="216" t="s">
        <v>154</v>
      </c>
    </row>
    <row r="159" spans="2:65" s="1" customFormat="1" ht="25.5" customHeight="1">
      <c r="B159" s="40"/>
      <c r="C159" s="191" t="s">
        <v>256</v>
      </c>
      <c r="D159" s="191" t="s">
        <v>156</v>
      </c>
      <c r="E159" s="192" t="s">
        <v>272</v>
      </c>
      <c r="F159" s="193" t="s">
        <v>273</v>
      </c>
      <c r="G159" s="194" t="s">
        <v>237</v>
      </c>
      <c r="H159" s="195">
        <v>2.16</v>
      </c>
      <c r="I159" s="196"/>
      <c r="J159" s="197">
        <f>ROUND(I159*H159,2)</f>
        <v>0</v>
      </c>
      <c r="K159" s="193" t="s">
        <v>160</v>
      </c>
      <c r="L159" s="60"/>
      <c r="M159" s="198" t="s">
        <v>21</v>
      </c>
      <c r="N159" s="199" t="s">
        <v>46</v>
      </c>
      <c r="O159" s="41"/>
      <c r="P159" s="200">
        <f>O159*H159</f>
        <v>0</v>
      </c>
      <c r="Q159" s="200">
        <v>0.01282</v>
      </c>
      <c r="R159" s="200">
        <f>Q159*H159</f>
        <v>0.027691200000000003</v>
      </c>
      <c r="S159" s="200">
        <v>0</v>
      </c>
      <c r="T159" s="201">
        <f>S159*H159</f>
        <v>0</v>
      </c>
      <c r="AR159" s="23" t="s">
        <v>161</v>
      </c>
      <c r="AT159" s="23" t="s">
        <v>156</v>
      </c>
      <c r="AU159" s="23" t="s">
        <v>85</v>
      </c>
      <c r="AY159" s="23" t="s">
        <v>154</v>
      </c>
      <c r="BE159" s="202">
        <f>IF(N159="základní",J159,0)</f>
        <v>0</v>
      </c>
      <c r="BF159" s="202">
        <f>IF(N159="snížená",J159,0)</f>
        <v>0</v>
      </c>
      <c r="BG159" s="202">
        <f>IF(N159="zákl. přenesená",J159,0)</f>
        <v>0</v>
      </c>
      <c r="BH159" s="202">
        <f>IF(N159="sníž. přenesená",J159,0)</f>
        <v>0</v>
      </c>
      <c r="BI159" s="202">
        <f>IF(N159="nulová",J159,0)</f>
        <v>0</v>
      </c>
      <c r="BJ159" s="23" t="s">
        <v>83</v>
      </c>
      <c r="BK159" s="202">
        <f>ROUND(I159*H159,2)</f>
        <v>0</v>
      </c>
      <c r="BL159" s="23" t="s">
        <v>161</v>
      </c>
      <c r="BM159" s="23" t="s">
        <v>1353</v>
      </c>
    </row>
    <row r="160" spans="2:51" s="11" customFormat="1" ht="13.5">
      <c r="B160" s="206"/>
      <c r="C160" s="207"/>
      <c r="D160" s="203" t="s">
        <v>165</v>
      </c>
      <c r="E160" s="208" t="s">
        <v>21</v>
      </c>
      <c r="F160" s="209" t="s">
        <v>1354</v>
      </c>
      <c r="G160" s="207"/>
      <c r="H160" s="210">
        <v>2.16</v>
      </c>
      <c r="I160" s="211"/>
      <c r="J160" s="207"/>
      <c r="K160" s="207"/>
      <c r="L160" s="212"/>
      <c r="M160" s="213"/>
      <c r="N160" s="214"/>
      <c r="O160" s="214"/>
      <c r="P160" s="214"/>
      <c r="Q160" s="214"/>
      <c r="R160" s="214"/>
      <c r="S160" s="214"/>
      <c r="T160" s="215"/>
      <c r="AT160" s="216" t="s">
        <v>165</v>
      </c>
      <c r="AU160" s="216" t="s">
        <v>85</v>
      </c>
      <c r="AV160" s="11" t="s">
        <v>85</v>
      </c>
      <c r="AW160" s="11" t="s">
        <v>38</v>
      </c>
      <c r="AX160" s="11" t="s">
        <v>83</v>
      </c>
      <c r="AY160" s="216" t="s">
        <v>154</v>
      </c>
    </row>
    <row r="161" spans="2:65" s="1" customFormat="1" ht="25.5" customHeight="1">
      <c r="B161" s="40"/>
      <c r="C161" s="191" t="s">
        <v>262</v>
      </c>
      <c r="D161" s="191" t="s">
        <v>156</v>
      </c>
      <c r="E161" s="192" t="s">
        <v>277</v>
      </c>
      <c r="F161" s="193" t="s">
        <v>278</v>
      </c>
      <c r="G161" s="194" t="s">
        <v>237</v>
      </c>
      <c r="H161" s="195">
        <v>2.16</v>
      </c>
      <c r="I161" s="196"/>
      <c r="J161" s="197">
        <f>ROUND(I161*H161,2)</f>
        <v>0</v>
      </c>
      <c r="K161" s="193" t="s">
        <v>160</v>
      </c>
      <c r="L161" s="60"/>
      <c r="M161" s="198" t="s">
        <v>21</v>
      </c>
      <c r="N161" s="199" t="s">
        <v>46</v>
      </c>
      <c r="O161" s="41"/>
      <c r="P161" s="200">
        <f>O161*H161</f>
        <v>0</v>
      </c>
      <c r="Q161" s="200">
        <v>0</v>
      </c>
      <c r="R161" s="200">
        <f>Q161*H161</f>
        <v>0</v>
      </c>
      <c r="S161" s="200">
        <v>0</v>
      </c>
      <c r="T161" s="201">
        <f>S161*H161</f>
        <v>0</v>
      </c>
      <c r="AR161" s="23" t="s">
        <v>161</v>
      </c>
      <c r="AT161" s="23" t="s">
        <v>156</v>
      </c>
      <c r="AU161" s="23" t="s">
        <v>85</v>
      </c>
      <c r="AY161" s="23" t="s">
        <v>154</v>
      </c>
      <c r="BE161" s="202">
        <f>IF(N161="základní",J161,0)</f>
        <v>0</v>
      </c>
      <c r="BF161" s="202">
        <f>IF(N161="snížená",J161,0)</f>
        <v>0</v>
      </c>
      <c r="BG161" s="202">
        <f>IF(N161="zákl. přenesená",J161,0)</f>
        <v>0</v>
      </c>
      <c r="BH161" s="202">
        <f>IF(N161="sníž. přenesená",J161,0)</f>
        <v>0</v>
      </c>
      <c r="BI161" s="202">
        <f>IF(N161="nulová",J161,0)</f>
        <v>0</v>
      </c>
      <c r="BJ161" s="23" t="s">
        <v>83</v>
      </c>
      <c r="BK161" s="202">
        <f>ROUND(I161*H161,2)</f>
        <v>0</v>
      </c>
      <c r="BL161" s="23" t="s">
        <v>161</v>
      </c>
      <c r="BM161" s="23" t="s">
        <v>1355</v>
      </c>
    </row>
    <row r="162" spans="2:65" s="1" customFormat="1" ht="25.5" customHeight="1">
      <c r="B162" s="40"/>
      <c r="C162" s="191" t="s">
        <v>267</v>
      </c>
      <c r="D162" s="191" t="s">
        <v>156</v>
      </c>
      <c r="E162" s="192" t="s">
        <v>281</v>
      </c>
      <c r="F162" s="193" t="s">
        <v>282</v>
      </c>
      <c r="G162" s="194" t="s">
        <v>237</v>
      </c>
      <c r="H162" s="195">
        <v>12.42</v>
      </c>
      <c r="I162" s="196"/>
      <c r="J162" s="197">
        <f>ROUND(I162*H162,2)</f>
        <v>0</v>
      </c>
      <c r="K162" s="193" t="s">
        <v>160</v>
      </c>
      <c r="L162" s="60"/>
      <c r="M162" s="198" t="s">
        <v>21</v>
      </c>
      <c r="N162" s="199" t="s">
        <v>46</v>
      </c>
      <c r="O162" s="41"/>
      <c r="P162" s="200">
        <f>O162*H162</f>
        <v>0</v>
      </c>
      <c r="Q162" s="200">
        <v>0.16192</v>
      </c>
      <c r="R162" s="200">
        <f>Q162*H162</f>
        <v>2.0110464</v>
      </c>
      <c r="S162" s="200">
        <v>0</v>
      </c>
      <c r="T162" s="201">
        <f>S162*H162</f>
        <v>0</v>
      </c>
      <c r="AR162" s="23" t="s">
        <v>161</v>
      </c>
      <c r="AT162" s="23" t="s">
        <v>156</v>
      </c>
      <c r="AU162" s="23" t="s">
        <v>85</v>
      </c>
      <c r="AY162" s="23" t="s">
        <v>154</v>
      </c>
      <c r="BE162" s="202">
        <f>IF(N162="základní",J162,0)</f>
        <v>0</v>
      </c>
      <c r="BF162" s="202">
        <f>IF(N162="snížená",J162,0)</f>
        <v>0</v>
      </c>
      <c r="BG162" s="202">
        <f>IF(N162="zákl. přenesená",J162,0)</f>
        <v>0</v>
      </c>
      <c r="BH162" s="202">
        <f>IF(N162="sníž. přenesená",J162,0)</f>
        <v>0</v>
      </c>
      <c r="BI162" s="202">
        <f>IF(N162="nulová",J162,0)</f>
        <v>0</v>
      </c>
      <c r="BJ162" s="23" t="s">
        <v>83</v>
      </c>
      <c r="BK162" s="202">
        <f>ROUND(I162*H162,2)</f>
        <v>0</v>
      </c>
      <c r="BL162" s="23" t="s">
        <v>161</v>
      </c>
      <c r="BM162" s="23" t="s">
        <v>1356</v>
      </c>
    </row>
    <row r="163" spans="2:47" s="1" customFormat="1" ht="189">
      <c r="B163" s="40"/>
      <c r="C163" s="62"/>
      <c r="D163" s="203" t="s">
        <v>163</v>
      </c>
      <c r="E163" s="62"/>
      <c r="F163" s="204" t="s">
        <v>284</v>
      </c>
      <c r="G163" s="62"/>
      <c r="H163" s="62"/>
      <c r="I163" s="162"/>
      <c r="J163" s="62"/>
      <c r="K163" s="62"/>
      <c r="L163" s="60"/>
      <c r="M163" s="205"/>
      <c r="N163" s="41"/>
      <c r="O163" s="41"/>
      <c r="P163" s="41"/>
      <c r="Q163" s="41"/>
      <c r="R163" s="41"/>
      <c r="S163" s="41"/>
      <c r="T163" s="77"/>
      <c r="AT163" s="23" t="s">
        <v>163</v>
      </c>
      <c r="AU163" s="23" t="s">
        <v>85</v>
      </c>
    </row>
    <row r="164" spans="2:63" s="10" customFormat="1" ht="29.85" customHeight="1">
      <c r="B164" s="175"/>
      <c r="C164" s="176"/>
      <c r="D164" s="177" t="s">
        <v>74</v>
      </c>
      <c r="E164" s="189" t="s">
        <v>285</v>
      </c>
      <c r="F164" s="189" t="s">
        <v>286</v>
      </c>
      <c r="G164" s="176"/>
      <c r="H164" s="176"/>
      <c r="I164" s="179"/>
      <c r="J164" s="190">
        <f>BK164</f>
        <v>0</v>
      </c>
      <c r="K164" s="176"/>
      <c r="L164" s="181"/>
      <c r="M164" s="182"/>
      <c r="N164" s="183"/>
      <c r="O164" s="183"/>
      <c r="P164" s="184">
        <f>SUM(P165:P210)</f>
        <v>0</v>
      </c>
      <c r="Q164" s="183"/>
      <c r="R164" s="184">
        <f>SUM(R165:R210)</f>
        <v>6.58970139</v>
      </c>
      <c r="S164" s="183"/>
      <c r="T164" s="185">
        <f>SUM(T165:T210)</f>
        <v>0</v>
      </c>
      <c r="AR164" s="186" t="s">
        <v>83</v>
      </c>
      <c r="AT164" s="187" t="s">
        <v>74</v>
      </c>
      <c r="AU164" s="187" t="s">
        <v>83</v>
      </c>
      <c r="AY164" s="186" t="s">
        <v>154</v>
      </c>
      <c r="BK164" s="188">
        <f>SUM(BK165:BK210)</f>
        <v>0</v>
      </c>
    </row>
    <row r="165" spans="2:65" s="1" customFormat="1" ht="16.5" customHeight="1">
      <c r="B165" s="40"/>
      <c r="C165" s="191" t="s">
        <v>9</v>
      </c>
      <c r="D165" s="191" t="s">
        <v>156</v>
      </c>
      <c r="E165" s="192" t="s">
        <v>294</v>
      </c>
      <c r="F165" s="193" t="s">
        <v>295</v>
      </c>
      <c r="G165" s="194" t="s">
        <v>237</v>
      </c>
      <c r="H165" s="195">
        <v>1.5</v>
      </c>
      <c r="I165" s="196"/>
      <c r="J165" s="197">
        <f>ROUND(I165*H165,2)</f>
        <v>0</v>
      </c>
      <c r="K165" s="193" t="s">
        <v>160</v>
      </c>
      <c r="L165" s="60"/>
      <c r="M165" s="198" t="s">
        <v>21</v>
      </c>
      <c r="N165" s="199" t="s">
        <v>46</v>
      </c>
      <c r="O165" s="41"/>
      <c r="P165" s="200">
        <f>O165*H165</f>
        <v>0</v>
      </c>
      <c r="Q165" s="200">
        <v>0.04</v>
      </c>
      <c r="R165" s="200">
        <f>Q165*H165</f>
        <v>0.06</v>
      </c>
      <c r="S165" s="200">
        <v>0</v>
      </c>
      <c r="T165" s="201">
        <f>S165*H165</f>
        <v>0</v>
      </c>
      <c r="AR165" s="23" t="s">
        <v>161</v>
      </c>
      <c r="AT165" s="23" t="s">
        <v>156</v>
      </c>
      <c r="AU165" s="23" t="s">
        <v>85</v>
      </c>
      <c r="AY165" s="23" t="s">
        <v>154</v>
      </c>
      <c r="BE165" s="202">
        <f>IF(N165="základní",J165,0)</f>
        <v>0</v>
      </c>
      <c r="BF165" s="202">
        <f>IF(N165="snížená",J165,0)</f>
        <v>0</v>
      </c>
      <c r="BG165" s="202">
        <f>IF(N165="zákl. přenesená",J165,0)</f>
        <v>0</v>
      </c>
      <c r="BH165" s="202">
        <f>IF(N165="sníž. přenesená",J165,0)</f>
        <v>0</v>
      </c>
      <c r="BI165" s="202">
        <f>IF(N165="nulová",J165,0)</f>
        <v>0</v>
      </c>
      <c r="BJ165" s="23" t="s">
        <v>83</v>
      </c>
      <c r="BK165" s="202">
        <f>ROUND(I165*H165,2)</f>
        <v>0</v>
      </c>
      <c r="BL165" s="23" t="s">
        <v>161</v>
      </c>
      <c r="BM165" s="23" t="s">
        <v>1357</v>
      </c>
    </row>
    <row r="166" spans="2:47" s="1" customFormat="1" ht="40.5">
      <c r="B166" s="40"/>
      <c r="C166" s="62"/>
      <c r="D166" s="203" t="s">
        <v>163</v>
      </c>
      <c r="E166" s="62"/>
      <c r="F166" s="204" t="s">
        <v>297</v>
      </c>
      <c r="G166" s="62"/>
      <c r="H166" s="62"/>
      <c r="I166" s="162"/>
      <c r="J166" s="62"/>
      <c r="K166" s="62"/>
      <c r="L166" s="60"/>
      <c r="M166" s="205"/>
      <c r="N166" s="41"/>
      <c r="O166" s="41"/>
      <c r="P166" s="41"/>
      <c r="Q166" s="41"/>
      <c r="R166" s="41"/>
      <c r="S166" s="41"/>
      <c r="T166" s="77"/>
      <c r="AT166" s="23" t="s">
        <v>163</v>
      </c>
      <c r="AU166" s="23" t="s">
        <v>85</v>
      </c>
    </row>
    <row r="167" spans="2:51" s="11" customFormat="1" ht="13.5">
      <c r="B167" s="206"/>
      <c r="C167" s="207"/>
      <c r="D167" s="203" t="s">
        <v>165</v>
      </c>
      <c r="E167" s="208" t="s">
        <v>21</v>
      </c>
      <c r="F167" s="209" t="s">
        <v>298</v>
      </c>
      <c r="G167" s="207"/>
      <c r="H167" s="210">
        <v>1.5</v>
      </c>
      <c r="I167" s="211"/>
      <c r="J167" s="207"/>
      <c r="K167" s="207"/>
      <c r="L167" s="212"/>
      <c r="M167" s="213"/>
      <c r="N167" s="214"/>
      <c r="O167" s="214"/>
      <c r="P167" s="214"/>
      <c r="Q167" s="214"/>
      <c r="R167" s="214"/>
      <c r="S167" s="214"/>
      <c r="T167" s="215"/>
      <c r="AT167" s="216" t="s">
        <v>165</v>
      </c>
      <c r="AU167" s="216" t="s">
        <v>85</v>
      </c>
      <c r="AV167" s="11" t="s">
        <v>85</v>
      </c>
      <c r="AW167" s="11" t="s">
        <v>38</v>
      </c>
      <c r="AX167" s="11" t="s">
        <v>83</v>
      </c>
      <c r="AY167" s="216" t="s">
        <v>154</v>
      </c>
    </row>
    <row r="168" spans="2:65" s="1" customFormat="1" ht="38.25" customHeight="1">
      <c r="B168" s="40"/>
      <c r="C168" s="191" t="s">
        <v>276</v>
      </c>
      <c r="D168" s="191" t="s">
        <v>156</v>
      </c>
      <c r="E168" s="192" t="s">
        <v>288</v>
      </c>
      <c r="F168" s="193" t="s">
        <v>289</v>
      </c>
      <c r="G168" s="194" t="s">
        <v>237</v>
      </c>
      <c r="H168" s="195">
        <v>31.74</v>
      </c>
      <c r="I168" s="196"/>
      <c r="J168" s="197">
        <f>ROUND(I168*H168,2)</f>
        <v>0</v>
      </c>
      <c r="K168" s="193" t="s">
        <v>160</v>
      </c>
      <c r="L168" s="60"/>
      <c r="M168" s="198" t="s">
        <v>21</v>
      </c>
      <c r="N168" s="199" t="s">
        <v>46</v>
      </c>
      <c r="O168" s="41"/>
      <c r="P168" s="200">
        <f>O168*H168</f>
        <v>0</v>
      </c>
      <c r="Q168" s="200">
        <v>0.017</v>
      </c>
      <c r="R168" s="200">
        <f>Q168*H168</f>
        <v>0.5395800000000001</v>
      </c>
      <c r="S168" s="200">
        <v>0</v>
      </c>
      <c r="T168" s="201">
        <f>S168*H168</f>
        <v>0</v>
      </c>
      <c r="AR168" s="23" t="s">
        <v>161</v>
      </c>
      <c r="AT168" s="23" t="s">
        <v>156</v>
      </c>
      <c r="AU168" s="23" t="s">
        <v>85</v>
      </c>
      <c r="AY168" s="23" t="s">
        <v>154</v>
      </c>
      <c r="BE168" s="202">
        <f>IF(N168="základní",J168,0)</f>
        <v>0</v>
      </c>
      <c r="BF168" s="202">
        <f>IF(N168="snížená",J168,0)</f>
        <v>0</v>
      </c>
      <c r="BG168" s="202">
        <f>IF(N168="zákl. přenesená",J168,0)</f>
        <v>0</v>
      </c>
      <c r="BH168" s="202">
        <f>IF(N168="sníž. přenesená",J168,0)</f>
        <v>0</v>
      </c>
      <c r="BI168" s="202">
        <f>IF(N168="nulová",J168,0)</f>
        <v>0</v>
      </c>
      <c r="BJ168" s="23" t="s">
        <v>83</v>
      </c>
      <c r="BK168" s="202">
        <f>ROUND(I168*H168,2)</f>
        <v>0</v>
      </c>
      <c r="BL168" s="23" t="s">
        <v>161</v>
      </c>
      <c r="BM168" s="23" t="s">
        <v>1358</v>
      </c>
    </row>
    <row r="169" spans="2:47" s="1" customFormat="1" ht="40.5">
      <c r="B169" s="40"/>
      <c r="C169" s="62"/>
      <c r="D169" s="203" t="s">
        <v>163</v>
      </c>
      <c r="E169" s="62"/>
      <c r="F169" s="204" t="s">
        <v>291</v>
      </c>
      <c r="G169" s="62"/>
      <c r="H169" s="62"/>
      <c r="I169" s="162"/>
      <c r="J169" s="62"/>
      <c r="K169" s="62"/>
      <c r="L169" s="60"/>
      <c r="M169" s="205"/>
      <c r="N169" s="41"/>
      <c r="O169" s="41"/>
      <c r="P169" s="41"/>
      <c r="Q169" s="41"/>
      <c r="R169" s="41"/>
      <c r="S169" s="41"/>
      <c r="T169" s="77"/>
      <c r="AT169" s="23" t="s">
        <v>163</v>
      </c>
      <c r="AU169" s="23" t="s">
        <v>85</v>
      </c>
    </row>
    <row r="170" spans="2:51" s="11" customFormat="1" ht="13.5">
      <c r="B170" s="206"/>
      <c r="C170" s="207"/>
      <c r="D170" s="203" t="s">
        <v>165</v>
      </c>
      <c r="E170" s="208" t="s">
        <v>21</v>
      </c>
      <c r="F170" s="209" t="s">
        <v>1359</v>
      </c>
      <c r="G170" s="207"/>
      <c r="H170" s="210">
        <v>31.74</v>
      </c>
      <c r="I170" s="211"/>
      <c r="J170" s="207"/>
      <c r="K170" s="207"/>
      <c r="L170" s="212"/>
      <c r="M170" s="213"/>
      <c r="N170" s="214"/>
      <c r="O170" s="214"/>
      <c r="P170" s="214"/>
      <c r="Q170" s="214"/>
      <c r="R170" s="214"/>
      <c r="S170" s="214"/>
      <c r="T170" s="215"/>
      <c r="AT170" s="216" t="s">
        <v>165</v>
      </c>
      <c r="AU170" s="216" t="s">
        <v>85</v>
      </c>
      <c r="AV170" s="11" t="s">
        <v>85</v>
      </c>
      <c r="AW170" s="11" t="s">
        <v>38</v>
      </c>
      <c r="AX170" s="11" t="s">
        <v>83</v>
      </c>
      <c r="AY170" s="216" t="s">
        <v>154</v>
      </c>
    </row>
    <row r="171" spans="2:65" s="1" customFormat="1" ht="25.5" customHeight="1">
      <c r="B171" s="40"/>
      <c r="C171" s="191" t="s">
        <v>280</v>
      </c>
      <c r="D171" s="191" t="s">
        <v>156</v>
      </c>
      <c r="E171" s="192" t="s">
        <v>300</v>
      </c>
      <c r="F171" s="193" t="s">
        <v>301</v>
      </c>
      <c r="G171" s="194" t="s">
        <v>237</v>
      </c>
      <c r="H171" s="195">
        <v>110.079</v>
      </c>
      <c r="I171" s="196"/>
      <c r="J171" s="197">
        <f>ROUND(I171*H171,2)</f>
        <v>0</v>
      </c>
      <c r="K171" s="193" t="s">
        <v>160</v>
      </c>
      <c r="L171" s="60"/>
      <c r="M171" s="198" t="s">
        <v>21</v>
      </c>
      <c r="N171" s="199" t="s">
        <v>46</v>
      </c>
      <c r="O171" s="41"/>
      <c r="P171" s="200">
        <f>O171*H171</f>
        <v>0</v>
      </c>
      <c r="Q171" s="200">
        <v>0.00735</v>
      </c>
      <c r="R171" s="200">
        <f>Q171*H171</f>
        <v>0.80908065</v>
      </c>
      <c r="S171" s="200">
        <v>0</v>
      </c>
      <c r="T171" s="201">
        <f>S171*H171</f>
        <v>0</v>
      </c>
      <c r="AR171" s="23" t="s">
        <v>242</v>
      </c>
      <c r="AT171" s="23" t="s">
        <v>156</v>
      </c>
      <c r="AU171" s="23" t="s">
        <v>85</v>
      </c>
      <c r="AY171" s="23" t="s">
        <v>154</v>
      </c>
      <c r="BE171" s="202">
        <f>IF(N171="základní",J171,0)</f>
        <v>0</v>
      </c>
      <c r="BF171" s="202">
        <f>IF(N171="snížená",J171,0)</f>
        <v>0</v>
      </c>
      <c r="BG171" s="202">
        <f>IF(N171="zákl. přenesená",J171,0)</f>
        <v>0</v>
      </c>
      <c r="BH171" s="202">
        <f>IF(N171="sníž. přenesená",J171,0)</f>
        <v>0</v>
      </c>
      <c r="BI171" s="202">
        <f>IF(N171="nulová",J171,0)</f>
        <v>0</v>
      </c>
      <c r="BJ171" s="23" t="s">
        <v>83</v>
      </c>
      <c r="BK171" s="202">
        <f>ROUND(I171*H171,2)</f>
        <v>0</v>
      </c>
      <c r="BL171" s="23" t="s">
        <v>242</v>
      </c>
      <c r="BM171" s="23" t="s">
        <v>1360</v>
      </c>
    </row>
    <row r="172" spans="2:51" s="11" customFormat="1" ht="13.5">
      <c r="B172" s="206"/>
      <c r="C172" s="207"/>
      <c r="D172" s="203" t="s">
        <v>165</v>
      </c>
      <c r="E172" s="208" t="s">
        <v>21</v>
      </c>
      <c r="F172" s="209" t="s">
        <v>1361</v>
      </c>
      <c r="G172" s="207"/>
      <c r="H172" s="210">
        <v>23.865</v>
      </c>
      <c r="I172" s="211"/>
      <c r="J172" s="207"/>
      <c r="K172" s="207"/>
      <c r="L172" s="212"/>
      <c r="M172" s="213"/>
      <c r="N172" s="214"/>
      <c r="O172" s="214"/>
      <c r="P172" s="214"/>
      <c r="Q172" s="214"/>
      <c r="R172" s="214"/>
      <c r="S172" s="214"/>
      <c r="T172" s="215"/>
      <c r="AT172" s="216" t="s">
        <v>165</v>
      </c>
      <c r="AU172" s="216" t="s">
        <v>85</v>
      </c>
      <c r="AV172" s="11" t="s">
        <v>85</v>
      </c>
      <c r="AW172" s="11" t="s">
        <v>38</v>
      </c>
      <c r="AX172" s="11" t="s">
        <v>75</v>
      </c>
      <c r="AY172" s="216" t="s">
        <v>154</v>
      </c>
    </row>
    <row r="173" spans="2:51" s="11" customFormat="1" ht="13.5">
      <c r="B173" s="206"/>
      <c r="C173" s="207"/>
      <c r="D173" s="203" t="s">
        <v>165</v>
      </c>
      <c r="E173" s="208" t="s">
        <v>21</v>
      </c>
      <c r="F173" s="209" t="s">
        <v>1362</v>
      </c>
      <c r="G173" s="207"/>
      <c r="H173" s="210">
        <v>13.26</v>
      </c>
      <c r="I173" s="211"/>
      <c r="J173" s="207"/>
      <c r="K173" s="207"/>
      <c r="L173" s="212"/>
      <c r="M173" s="213"/>
      <c r="N173" s="214"/>
      <c r="O173" s="214"/>
      <c r="P173" s="214"/>
      <c r="Q173" s="214"/>
      <c r="R173" s="214"/>
      <c r="S173" s="214"/>
      <c r="T173" s="215"/>
      <c r="AT173" s="216" t="s">
        <v>165</v>
      </c>
      <c r="AU173" s="216" t="s">
        <v>85</v>
      </c>
      <c r="AV173" s="11" t="s">
        <v>85</v>
      </c>
      <c r="AW173" s="11" t="s">
        <v>38</v>
      </c>
      <c r="AX173" s="11" t="s">
        <v>75</v>
      </c>
      <c r="AY173" s="216" t="s">
        <v>154</v>
      </c>
    </row>
    <row r="174" spans="2:51" s="11" customFormat="1" ht="13.5">
      <c r="B174" s="206"/>
      <c r="C174" s="207"/>
      <c r="D174" s="203" t="s">
        <v>165</v>
      </c>
      <c r="E174" s="208" t="s">
        <v>21</v>
      </c>
      <c r="F174" s="209" t="s">
        <v>1363</v>
      </c>
      <c r="G174" s="207"/>
      <c r="H174" s="210">
        <v>9.126</v>
      </c>
      <c r="I174" s="211"/>
      <c r="J174" s="207"/>
      <c r="K174" s="207"/>
      <c r="L174" s="212"/>
      <c r="M174" s="213"/>
      <c r="N174" s="214"/>
      <c r="O174" s="214"/>
      <c r="P174" s="214"/>
      <c r="Q174" s="214"/>
      <c r="R174" s="214"/>
      <c r="S174" s="214"/>
      <c r="T174" s="215"/>
      <c r="AT174" s="216" t="s">
        <v>165</v>
      </c>
      <c r="AU174" s="216" t="s">
        <v>85</v>
      </c>
      <c r="AV174" s="11" t="s">
        <v>85</v>
      </c>
      <c r="AW174" s="11" t="s">
        <v>38</v>
      </c>
      <c r="AX174" s="11" t="s">
        <v>75</v>
      </c>
      <c r="AY174" s="216" t="s">
        <v>154</v>
      </c>
    </row>
    <row r="175" spans="2:51" s="11" customFormat="1" ht="13.5">
      <c r="B175" s="206"/>
      <c r="C175" s="207"/>
      <c r="D175" s="203" t="s">
        <v>165</v>
      </c>
      <c r="E175" s="208" t="s">
        <v>21</v>
      </c>
      <c r="F175" s="209" t="s">
        <v>1364</v>
      </c>
      <c r="G175" s="207"/>
      <c r="H175" s="210">
        <v>6.15</v>
      </c>
      <c r="I175" s="211"/>
      <c r="J175" s="207"/>
      <c r="K175" s="207"/>
      <c r="L175" s="212"/>
      <c r="M175" s="213"/>
      <c r="N175" s="214"/>
      <c r="O175" s="214"/>
      <c r="P175" s="214"/>
      <c r="Q175" s="214"/>
      <c r="R175" s="214"/>
      <c r="S175" s="214"/>
      <c r="T175" s="215"/>
      <c r="AT175" s="216" t="s">
        <v>165</v>
      </c>
      <c r="AU175" s="216" t="s">
        <v>85</v>
      </c>
      <c r="AV175" s="11" t="s">
        <v>85</v>
      </c>
      <c r="AW175" s="11" t="s">
        <v>38</v>
      </c>
      <c r="AX175" s="11" t="s">
        <v>75</v>
      </c>
      <c r="AY175" s="216" t="s">
        <v>154</v>
      </c>
    </row>
    <row r="176" spans="2:51" s="11" customFormat="1" ht="13.5">
      <c r="B176" s="206"/>
      <c r="C176" s="207"/>
      <c r="D176" s="203" t="s">
        <v>165</v>
      </c>
      <c r="E176" s="208" t="s">
        <v>21</v>
      </c>
      <c r="F176" s="209" t="s">
        <v>1365</v>
      </c>
      <c r="G176" s="207"/>
      <c r="H176" s="210">
        <v>11.895</v>
      </c>
      <c r="I176" s="211"/>
      <c r="J176" s="207"/>
      <c r="K176" s="207"/>
      <c r="L176" s="212"/>
      <c r="M176" s="213"/>
      <c r="N176" s="214"/>
      <c r="O176" s="214"/>
      <c r="P176" s="214"/>
      <c r="Q176" s="214"/>
      <c r="R176" s="214"/>
      <c r="S176" s="214"/>
      <c r="T176" s="215"/>
      <c r="AT176" s="216" t="s">
        <v>165</v>
      </c>
      <c r="AU176" s="216" t="s">
        <v>85</v>
      </c>
      <c r="AV176" s="11" t="s">
        <v>85</v>
      </c>
      <c r="AW176" s="11" t="s">
        <v>38</v>
      </c>
      <c r="AX176" s="11" t="s">
        <v>75</v>
      </c>
      <c r="AY176" s="216" t="s">
        <v>154</v>
      </c>
    </row>
    <row r="177" spans="2:51" s="11" customFormat="1" ht="13.5">
      <c r="B177" s="206"/>
      <c r="C177" s="207"/>
      <c r="D177" s="203" t="s">
        <v>165</v>
      </c>
      <c r="E177" s="208" t="s">
        <v>21</v>
      </c>
      <c r="F177" s="209" t="s">
        <v>1366</v>
      </c>
      <c r="G177" s="207"/>
      <c r="H177" s="210">
        <v>15.375</v>
      </c>
      <c r="I177" s="211"/>
      <c r="J177" s="207"/>
      <c r="K177" s="207"/>
      <c r="L177" s="212"/>
      <c r="M177" s="213"/>
      <c r="N177" s="214"/>
      <c r="O177" s="214"/>
      <c r="P177" s="214"/>
      <c r="Q177" s="214"/>
      <c r="R177" s="214"/>
      <c r="S177" s="214"/>
      <c r="T177" s="215"/>
      <c r="AT177" s="216" t="s">
        <v>165</v>
      </c>
      <c r="AU177" s="216" t="s">
        <v>85</v>
      </c>
      <c r="AV177" s="11" t="s">
        <v>85</v>
      </c>
      <c r="AW177" s="11" t="s">
        <v>38</v>
      </c>
      <c r="AX177" s="11" t="s">
        <v>75</v>
      </c>
      <c r="AY177" s="216" t="s">
        <v>154</v>
      </c>
    </row>
    <row r="178" spans="2:51" s="11" customFormat="1" ht="13.5">
      <c r="B178" s="206"/>
      <c r="C178" s="207"/>
      <c r="D178" s="203" t="s">
        <v>165</v>
      </c>
      <c r="E178" s="208" t="s">
        <v>21</v>
      </c>
      <c r="F178" s="209" t="s">
        <v>1367</v>
      </c>
      <c r="G178" s="207"/>
      <c r="H178" s="210">
        <v>13.2</v>
      </c>
      <c r="I178" s="211"/>
      <c r="J178" s="207"/>
      <c r="K178" s="207"/>
      <c r="L178" s="212"/>
      <c r="M178" s="213"/>
      <c r="N178" s="214"/>
      <c r="O178" s="214"/>
      <c r="P178" s="214"/>
      <c r="Q178" s="214"/>
      <c r="R178" s="214"/>
      <c r="S178" s="214"/>
      <c r="T178" s="215"/>
      <c r="AT178" s="216" t="s">
        <v>165</v>
      </c>
      <c r="AU178" s="216" t="s">
        <v>85</v>
      </c>
      <c r="AV178" s="11" t="s">
        <v>85</v>
      </c>
      <c r="AW178" s="11" t="s">
        <v>38</v>
      </c>
      <c r="AX178" s="11" t="s">
        <v>75</v>
      </c>
      <c r="AY178" s="216" t="s">
        <v>154</v>
      </c>
    </row>
    <row r="179" spans="2:51" s="11" customFormat="1" ht="13.5">
      <c r="B179" s="206"/>
      <c r="C179" s="207"/>
      <c r="D179" s="203" t="s">
        <v>165</v>
      </c>
      <c r="E179" s="208" t="s">
        <v>21</v>
      </c>
      <c r="F179" s="209" t="s">
        <v>1368</v>
      </c>
      <c r="G179" s="207"/>
      <c r="H179" s="210">
        <v>10.32</v>
      </c>
      <c r="I179" s="211"/>
      <c r="J179" s="207"/>
      <c r="K179" s="207"/>
      <c r="L179" s="212"/>
      <c r="M179" s="213"/>
      <c r="N179" s="214"/>
      <c r="O179" s="214"/>
      <c r="P179" s="214"/>
      <c r="Q179" s="214"/>
      <c r="R179" s="214"/>
      <c r="S179" s="214"/>
      <c r="T179" s="215"/>
      <c r="AT179" s="216" t="s">
        <v>165</v>
      </c>
      <c r="AU179" s="216" t="s">
        <v>85</v>
      </c>
      <c r="AV179" s="11" t="s">
        <v>85</v>
      </c>
      <c r="AW179" s="11" t="s">
        <v>38</v>
      </c>
      <c r="AX179" s="11" t="s">
        <v>75</v>
      </c>
      <c r="AY179" s="216" t="s">
        <v>154</v>
      </c>
    </row>
    <row r="180" spans="2:51" s="11" customFormat="1" ht="13.5">
      <c r="B180" s="206"/>
      <c r="C180" s="207"/>
      <c r="D180" s="203" t="s">
        <v>165</v>
      </c>
      <c r="E180" s="208" t="s">
        <v>21</v>
      </c>
      <c r="F180" s="209" t="s">
        <v>1369</v>
      </c>
      <c r="G180" s="207"/>
      <c r="H180" s="210">
        <v>6.888</v>
      </c>
      <c r="I180" s="211"/>
      <c r="J180" s="207"/>
      <c r="K180" s="207"/>
      <c r="L180" s="212"/>
      <c r="M180" s="213"/>
      <c r="N180" s="214"/>
      <c r="O180" s="214"/>
      <c r="P180" s="214"/>
      <c r="Q180" s="214"/>
      <c r="R180" s="214"/>
      <c r="S180" s="214"/>
      <c r="T180" s="215"/>
      <c r="AT180" s="216" t="s">
        <v>165</v>
      </c>
      <c r="AU180" s="216" t="s">
        <v>85</v>
      </c>
      <c r="AV180" s="11" t="s">
        <v>85</v>
      </c>
      <c r="AW180" s="11" t="s">
        <v>38</v>
      </c>
      <c r="AX180" s="11" t="s">
        <v>75</v>
      </c>
      <c r="AY180" s="216" t="s">
        <v>154</v>
      </c>
    </row>
    <row r="181" spans="2:51" s="12" customFormat="1" ht="13.5">
      <c r="B181" s="227"/>
      <c r="C181" s="228"/>
      <c r="D181" s="203" t="s">
        <v>165</v>
      </c>
      <c r="E181" s="229" t="s">
        <v>21</v>
      </c>
      <c r="F181" s="230" t="s">
        <v>241</v>
      </c>
      <c r="G181" s="228"/>
      <c r="H181" s="231">
        <v>110.079</v>
      </c>
      <c r="I181" s="232"/>
      <c r="J181" s="228"/>
      <c r="K181" s="228"/>
      <c r="L181" s="233"/>
      <c r="M181" s="234"/>
      <c r="N181" s="235"/>
      <c r="O181" s="235"/>
      <c r="P181" s="235"/>
      <c r="Q181" s="235"/>
      <c r="R181" s="235"/>
      <c r="S181" s="235"/>
      <c r="T181" s="236"/>
      <c r="AT181" s="237" t="s">
        <v>165</v>
      </c>
      <c r="AU181" s="237" t="s">
        <v>85</v>
      </c>
      <c r="AV181" s="12" t="s">
        <v>161</v>
      </c>
      <c r="AW181" s="12" t="s">
        <v>38</v>
      </c>
      <c r="AX181" s="12" t="s">
        <v>83</v>
      </c>
      <c r="AY181" s="237" t="s">
        <v>154</v>
      </c>
    </row>
    <row r="182" spans="2:65" s="1" customFormat="1" ht="25.5" customHeight="1">
      <c r="B182" s="40"/>
      <c r="C182" s="191" t="s">
        <v>287</v>
      </c>
      <c r="D182" s="191" t="s">
        <v>156</v>
      </c>
      <c r="E182" s="192" t="s">
        <v>306</v>
      </c>
      <c r="F182" s="193" t="s">
        <v>307</v>
      </c>
      <c r="G182" s="194" t="s">
        <v>237</v>
      </c>
      <c r="H182" s="195">
        <v>16.968</v>
      </c>
      <c r="I182" s="196"/>
      <c r="J182" s="197">
        <f>ROUND(I182*H182,2)</f>
        <v>0</v>
      </c>
      <c r="K182" s="193" t="s">
        <v>160</v>
      </c>
      <c r="L182" s="60"/>
      <c r="M182" s="198" t="s">
        <v>21</v>
      </c>
      <c r="N182" s="199" t="s">
        <v>46</v>
      </c>
      <c r="O182" s="41"/>
      <c r="P182" s="200">
        <f>O182*H182</f>
        <v>0</v>
      </c>
      <c r="Q182" s="200">
        <v>0.00026</v>
      </c>
      <c r="R182" s="200">
        <f>Q182*H182</f>
        <v>0.004411679999999999</v>
      </c>
      <c r="S182" s="200">
        <v>0</v>
      </c>
      <c r="T182" s="201">
        <f>S182*H182</f>
        <v>0</v>
      </c>
      <c r="AR182" s="23" t="s">
        <v>161</v>
      </c>
      <c r="AT182" s="23" t="s">
        <v>156</v>
      </c>
      <c r="AU182" s="23" t="s">
        <v>85</v>
      </c>
      <c r="AY182" s="23" t="s">
        <v>154</v>
      </c>
      <c r="BE182" s="202">
        <f>IF(N182="základní",J182,0)</f>
        <v>0</v>
      </c>
      <c r="BF182" s="202">
        <f>IF(N182="snížená",J182,0)</f>
        <v>0</v>
      </c>
      <c r="BG182" s="202">
        <f>IF(N182="zákl. přenesená",J182,0)</f>
        <v>0</v>
      </c>
      <c r="BH182" s="202">
        <f>IF(N182="sníž. přenesená",J182,0)</f>
        <v>0</v>
      </c>
      <c r="BI182" s="202">
        <f>IF(N182="nulová",J182,0)</f>
        <v>0</v>
      </c>
      <c r="BJ182" s="23" t="s">
        <v>83</v>
      </c>
      <c r="BK182" s="202">
        <f>ROUND(I182*H182,2)</f>
        <v>0</v>
      </c>
      <c r="BL182" s="23" t="s">
        <v>161</v>
      </c>
      <c r="BM182" s="23" t="s">
        <v>1370</v>
      </c>
    </row>
    <row r="183" spans="2:51" s="11" customFormat="1" ht="13.5">
      <c r="B183" s="206"/>
      <c r="C183" s="207"/>
      <c r="D183" s="203" t="s">
        <v>165</v>
      </c>
      <c r="E183" s="208" t="s">
        <v>21</v>
      </c>
      <c r="F183" s="209" t="s">
        <v>1371</v>
      </c>
      <c r="G183" s="207"/>
      <c r="H183" s="210">
        <v>11.508</v>
      </c>
      <c r="I183" s="211"/>
      <c r="J183" s="207"/>
      <c r="K183" s="207"/>
      <c r="L183" s="212"/>
      <c r="M183" s="213"/>
      <c r="N183" s="214"/>
      <c r="O183" s="214"/>
      <c r="P183" s="214"/>
      <c r="Q183" s="214"/>
      <c r="R183" s="214"/>
      <c r="S183" s="214"/>
      <c r="T183" s="215"/>
      <c r="AT183" s="216" t="s">
        <v>165</v>
      </c>
      <c r="AU183" s="216" t="s">
        <v>85</v>
      </c>
      <c r="AV183" s="11" t="s">
        <v>85</v>
      </c>
      <c r="AW183" s="11" t="s">
        <v>38</v>
      </c>
      <c r="AX183" s="11" t="s">
        <v>75</v>
      </c>
      <c r="AY183" s="216" t="s">
        <v>154</v>
      </c>
    </row>
    <row r="184" spans="2:51" s="11" customFormat="1" ht="13.5">
      <c r="B184" s="206"/>
      <c r="C184" s="207"/>
      <c r="D184" s="203" t="s">
        <v>165</v>
      </c>
      <c r="E184" s="208" t="s">
        <v>21</v>
      </c>
      <c r="F184" s="209" t="s">
        <v>1372</v>
      </c>
      <c r="G184" s="207"/>
      <c r="H184" s="210">
        <v>5.46</v>
      </c>
      <c r="I184" s="211"/>
      <c r="J184" s="207"/>
      <c r="K184" s="207"/>
      <c r="L184" s="212"/>
      <c r="M184" s="213"/>
      <c r="N184" s="214"/>
      <c r="O184" s="214"/>
      <c r="P184" s="214"/>
      <c r="Q184" s="214"/>
      <c r="R184" s="214"/>
      <c r="S184" s="214"/>
      <c r="T184" s="215"/>
      <c r="AT184" s="216" t="s">
        <v>165</v>
      </c>
      <c r="AU184" s="216" t="s">
        <v>85</v>
      </c>
      <c r="AV184" s="11" t="s">
        <v>85</v>
      </c>
      <c r="AW184" s="11" t="s">
        <v>38</v>
      </c>
      <c r="AX184" s="11" t="s">
        <v>75</v>
      </c>
      <c r="AY184" s="216" t="s">
        <v>154</v>
      </c>
    </row>
    <row r="185" spans="2:51" s="12" customFormat="1" ht="13.5">
      <c r="B185" s="227"/>
      <c r="C185" s="228"/>
      <c r="D185" s="203" t="s">
        <v>165</v>
      </c>
      <c r="E185" s="229" t="s">
        <v>21</v>
      </c>
      <c r="F185" s="230" t="s">
        <v>241</v>
      </c>
      <c r="G185" s="228"/>
      <c r="H185" s="231">
        <v>16.968</v>
      </c>
      <c r="I185" s="232"/>
      <c r="J185" s="228"/>
      <c r="K185" s="228"/>
      <c r="L185" s="233"/>
      <c r="M185" s="234"/>
      <c r="N185" s="235"/>
      <c r="O185" s="235"/>
      <c r="P185" s="235"/>
      <c r="Q185" s="235"/>
      <c r="R185" s="235"/>
      <c r="S185" s="235"/>
      <c r="T185" s="236"/>
      <c r="AT185" s="237" t="s">
        <v>165</v>
      </c>
      <c r="AU185" s="237" t="s">
        <v>85</v>
      </c>
      <c r="AV185" s="12" t="s">
        <v>161</v>
      </c>
      <c r="AW185" s="12" t="s">
        <v>38</v>
      </c>
      <c r="AX185" s="12" t="s">
        <v>83</v>
      </c>
      <c r="AY185" s="237" t="s">
        <v>154</v>
      </c>
    </row>
    <row r="186" spans="2:65" s="1" customFormat="1" ht="25.5" customHeight="1">
      <c r="B186" s="40"/>
      <c r="C186" s="191" t="s">
        <v>293</v>
      </c>
      <c r="D186" s="191" t="s">
        <v>156</v>
      </c>
      <c r="E186" s="192" t="s">
        <v>310</v>
      </c>
      <c r="F186" s="193" t="s">
        <v>311</v>
      </c>
      <c r="G186" s="194" t="s">
        <v>237</v>
      </c>
      <c r="H186" s="195">
        <v>110.079</v>
      </c>
      <c r="I186" s="196"/>
      <c r="J186" s="197">
        <f>ROUND(I186*H186,2)</f>
        <v>0</v>
      </c>
      <c r="K186" s="193" t="s">
        <v>160</v>
      </c>
      <c r="L186" s="60"/>
      <c r="M186" s="198" t="s">
        <v>21</v>
      </c>
      <c r="N186" s="199" t="s">
        <v>46</v>
      </c>
      <c r="O186" s="41"/>
      <c r="P186" s="200">
        <f>O186*H186</f>
        <v>0</v>
      </c>
      <c r="Q186" s="200">
        <v>0.02048</v>
      </c>
      <c r="R186" s="200">
        <f>Q186*H186</f>
        <v>2.25441792</v>
      </c>
      <c r="S186" s="200">
        <v>0</v>
      </c>
      <c r="T186" s="201">
        <f>S186*H186</f>
        <v>0</v>
      </c>
      <c r="AR186" s="23" t="s">
        <v>161</v>
      </c>
      <c r="AT186" s="23" t="s">
        <v>156</v>
      </c>
      <c r="AU186" s="23" t="s">
        <v>85</v>
      </c>
      <c r="AY186" s="23" t="s">
        <v>154</v>
      </c>
      <c r="BE186" s="202">
        <f>IF(N186="základní",J186,0)</f>
        <v>0</v>
      </c>
      <c r="BF186" s="202">
        <f>IF(N186="snížená",J186,0)</f>
        <v>0</v>
      </c>
      <c r="BG186" s="202">
        <f>IF(N186="zákl. přenesená",J186,0)</f>
        <v>0</v>
      </c>
      <c r="BH186" s="202">
        <f>IF(N186="sníž. přenesená",J186,0)</f>
        <v>0</v>
      </c>
      <c r="BI186" s="202">
        <f>IF(N186="nulová",J186,0)</f>
        <v>0</v>
      </c>
      <c r="BJ186" s="23" t="s">
        <v>83</v>
      </c>
      <c r="BK186" s="202">
        <f>ROUND(I186*H186,2)</f>
        <v>0</v>
      </c>
      <c r="BL186" s="23" t="s">
        <v>161</v>
      </c>
      <c r="BM186" s="23" t="s">
        <v>1373</v>
      </c>
    </row>
    <row r="187" spans="2:47" s="1" customFormat="1" ht="121.5">
      <c r="B187" s="40"/>
      <c r="C187" s="62"/>
      <c r="D187" s="203" t="s">
        <v>163</v>
      </c>
      <c r="E187" s="62"/>
      <c r="F187" s="204" t="s">
        <v>313</v>
      </c>
      <c r="G187" s="62"/>
      <c r="H187" s="62"/>
      <c r="I187" s="162"/>
      <c r="J187" s="62"/>
      <c r="K187" s="62"/>
      <c r="L187" s="60"/>
      <c r="M187" s="205"/>
      <c r="N187" s="41"/>
      <c r="O187" s="41"/>
      <c r="P187" s="41"/>
      <c r="Q187" s="41"/>
      <c r="R187" s="41"/>
      <c r="S187" s="41"/>
      <c r="T187" s="77"/>
      <c r="AT187" s="23" t="s">
        <v>163</v>
      </c>
      <c r="AU187" s="23" t="s">
        <v>85</v>
      </c>
    </row>
    <row r="188" spans="2:65" s="1" customFormat="1" ht="38.25" customHeight="1">
      <c r="B188" s="40"/>
      <c r="C188" s="191" t="s">
        <v>299</v>
      </c>
      <c r="D188" s="191" t="s">
        <v>156</v>
      </c>
      <c r="E188" s="192" t="s">
        <v>315</v>
      </c>
      <c r="F188" s="193" t="s">
        <v>316</v>
      </c>
      <c r="G188" s="194" t="s">
        <v>237</v>
      </c>
      <c r="H188" s="195">
        <v>110.079</v>
      </c>
      <c r="I188" s="196"/>
      <c r="J188" s="197">
        <f>ROUND(I188*H188,2)</f>
        <v>0</v>
      </c>
      <c r="K188" s="193" t="s">
        <v>160</v>
      </c>
      <c r="L188" s="60"/>
      <c r="M188" s="198" t="s">
        <v>21</v>
      </c>
      <c r="N188" s="199" t="s">
        <v>46</v>
      </c>
      <c r="O188" s="41"/>
      <c r="P188" s="200">
        <f>O188*H188</f>
        <v>0</v>
      </c>
      <c r="Q188" s="200">
        <v>0.0083</v>
      </c>
      <c r="R188" s="200">
        <f>Q188*H188</f>
        <v>0.9136557</v>
      </c>
      <c r="S188" s="200">
        <v>0</v>
      </c>
      <c r="T188" s="201">
        <f>S188*H188</f>
        <v>0</v>
      </c>
      <c r="AR188" s="23" t="s">
        <v>161</v>
      </c>
      <c r="AT188" s="23" t="s">
        <v>156</v>
      </c>
      <c r="AU188" s="23" t="s">
        <v>85</v>
      </c>
      <c r="AY188" s="23" t="s">
        <v>154</v>
      </c>
      <c r="BE188" s="202">
        <f>IF(N188="základní",J188,0)</f>
        <v>0</v>
      </c>
      <c r="BF188" s="202">
        <f>IF(N188="snížená",J188,0)</f>
        <v>0</v>
      </c>
      <c r="BG188" s="202">
        <f>IF(N188="zákl. přenesená",J188,0)</f>
        <v>0</v>
      </c>
      <c r="BH188" s="202">
        <f>IF(N188="sníž. přenesená",J188,0)</f>
        <v>0</v>
      </c>
      <c r="BI188" s="202">
        <f>IF(N188="nulová",J188,0)</f>
        <v>0</v>
      </c>
      <c r="BJ188" s="23" t="s">
        <v>83</v>
      </c>
      <c r="BK188" s="202">
        <f>ROUND(I188*H188,2)</f>
        <v>0</v>
      </c>
      <c r="BL188" s="23" t="s">
        <v>161</v>
      </c>
      <c r="BM188" s="23" t="s">
        <v>1374</v>
      </c>
    </row>
    <row r="189" spans="2:47" s="1" customFormat="1" ht="121.5">
      <c r="B189" s="40"/>
      <c r="C189" s="62"/>
      <c r="D189" s="203" t="s">
        <v>163</v>
      </c>
      <c r="E189" s="62"/>
      <c r="F189" s="204" t="s">
        <v>313</v>
      </c>
      <c r="G189" s="62"/>
      <c r="H189" s="62"/>
      <c r="I189" s="162"/>
      <c r="J189" s="62"/>
      <c r="K189" s="62"/>
      <c r="L189" s="60"/>
      <c r="M189" s="205"/>
      <c r="N189" s="41"/>
      <c r="O189" s="41"/>
      <c r="P189" s="41"/>
      <c r="Q189" s="41"/>
      <c r="R189" s="41"/>
      <c r="S189" s="41"/>
      <c r="T189" s="77"/>
      <c r="AT189" s="23" t="s">
        <v>163</v>
      </c>
      <c r="AU189" s="23" t="s">
        <v>85</v>
      </c>
    </row>
    <row r="190" spans="2:65" s="1" customFormat="1" ht="16.5" customHeight="1">
      <c r="B190" s="40"/>
      <c r="C190" s="191" t="s">
        <v>305</v>
      </c>
      <c r="D190" s="191" t="s">
        <v>156</v>
      </c>
      <c r="E190" s="192" t="s">
        <v>337</v>
      </c>
      <c r="F190" s="193" t="s">
        <v>338</v>
      </c>
      <c r="G190" s="194" t="s">
        <v>237</v>
      </c>
      <c r="H190" s="195">
        <v>3</v>
      </c>
      <c r="I190" s="196"/>
      <c r="J190" s="197">
        <f>ROUND(I190*H190,2)</f>
        <v>0</v>
      </c>
      <c r="K190" s="193" t="s">
        <v>160</v>
      </c>
      <c r="L190" s="60"/>
      <c r="M190" s="198" t="s">
        <v>21</v>
      </c>
      <c r="N190" s="199" t="s">
        <v>46</v>
      </c>
      <c r="O190" s="41"/>
      <c r="P190" s="200">
        <f>O190*H190</f>
        <v>0</v>
      </c>
      <c r="Q190" s="200">
        <v>0.04</v>
      </c>
      <c r="R190" s="200">
        <f>Q190*H190</f>
        <v>0.12</v>
      </c>
      <c r="S190" s="200">
        <v>0</v>
      </c>
      <c r="T190" s="201">
        <f>S190*H190</f>
        <v>0</v>
      </c>
      <c r="AR190" s="23" t="s">
        <v>161</v>
      </c>
      <c r="AT190" s="23" t="s">
        <v>156</v>
      </c>
      <c r="AU190" s="23" t="s">
        <v>85</v>
      </c>
      <c r="AY190" s="23" t="s">
        <v>154</v>
      </c>
      <c r="BE190" s="202">
        <f>IF(N190="základní",J190,0)</f>
        <v>0</v>
      </c>
      <c r="BF190" s="202">
        <f>IF(N190="snížená",J190,0)</f>
        <v>0</v>
      </c>
      <c r="BG190" s="202">
        <f>IF(N190="zákl. přenesená",J190,0)</f>
        <v>0</v>
      </c>
      <c r="BH190" s="202">
        <f>IF(N190="sníž. přenesená",J190,0)</f>
        <v>0</v>
      </c>
      <c r="BI190" s="202">
        <f>IF(N190="nulová",J190,0)</f>
        <v>0</v>
      </c>
      <c r="BJ190" s="23" t="s">
        <v>83</v>
      </c>
      <c r="BK190" s="202">
        <f>ROUND(I190*H190,2)</f>
        <v>0</v>
      </c>
      <c r="BL190" s="23" t="s">
        <v>161</v>
      </c>
      <c r="BM190" s="23" t="s">
        <v>1375</v>
      </c>
    </row>
    <row r="191" spans="2:47" s="1" customFormat="1" ht="40.5">
      <c r="B191" s="40"/>
      <c r="C191" s="62"/>
      <c r="D191" s="203" t="s">
        <v>163</v>
      </c>
      <c r="E191" s="62"/>
      <c r="F191" s="204" t="s">
        <v>297</v>
      </c>
      <c r="G191" s="62"/>
      <c r="H191" s="62"/>
      <c r="I191" s="162"/>
      <c r="J191" s="62"/>
      <c r="K191" s="62"/>
      <c r="L191" s="60"/>
      <c r="M191" s="205"/>
      <c r="N191" s="41"/>
      <c r="O191" s="41"/>
      <c r="P191" s="41"/>
      <c r="Q191" s="41"/>
      <c r="R191" s="41"/>
      <c r="S191" s="41"/>
      <c r="T191" s="77"/>
      <c r="AT191" s="23" t="s">
        <v>163</v>
      </c>
      <c r="AU191" s="23" t="s">
        <v>85</v>
      </c>
    </row>
    <row r="192" spans="2:51" s="11" customFormat="1" ht="13.5">
      <c r="B192" s="206"/>
      <c r="C192" s="207"/>
      <c r="D192" s="203" t="s">
        <v>165</v>
      </c>
      <c r="E192" s="208" t="s">
        <v>21</v>
      </c>
      <c r="F192" s="209" t="s">
        <v>340</v>
      </c>
      <c r="G192" s="207"/>
      <c r="H192" s="210">
        <v>3</v>
      </c>
      <c r="I192" s="211"/>
      <c r="J192" s="207"/>
      <c r="K192" s="207"/>
      <c r="L192" s="212"/>
      <c r="M192" s="213"/>
      <c r="N192" s="214"/>
      <c r="O192" s="214"/>
      <c r="P192" s="214"/>
      <c r="Q192" s="214"/>
      <c r="R192" s="214"/>
      <c r="S192" s="214"/>
      <c r="T192" s="215"/>
      <c r="AT192" s="216" t="s">
        <v>165</v>
      </c>
      <c r="AU192" s="216" t="s">
        <v>85</v>
      </c>
      <c r="AV192" s="11" t="s">
        <v>85</v>
      </c>
      <c r="AW192" s="11" t="s">
        <v>38</v>
      </c>
      <c r="AX192" s="11" t="s">
        <v>83</v>
      </c>
      <c r="AY192" s="216" t="s">
        <v>154</v>
      </c>
    </row>
    <row r="193" spans="2:65" s="1" customFormat="1" ht="25.5" customHeight="1">
      <c r="B193" s="40"/>
      <c r="C193" s="191" t="s">
        <v>309</v>
      </c>
      <c r="D193" s="191" t="s">
        <v>156</v>
      </c>
      <c r="E193" s="192" t="s">
        <v>319</v>
      </c>
      <c r="F193" s="193" t="s">
        <v>320</v>
      </c>
      <c r="G193" s="194" t="s">
        <v>237</v>
      </c>
      <c r="H193" s="195">
        <v>16.968</v>
      </c>
      <c r="I193" s="196"/>
      <c r="J193" s="197">
        <f>ROUND(I193*H193,2)</f>
        <v>0</v>
      </c>
      <c r="K193" s="193" t="s">
        <v>160</v>
      </c>
      <c r="L193" s="60"/>
      <c r="M193" s="198" t="s">
        <v>21</v>
      </c>
      <c r="N193" s="199" t="s">
        <v>46</v>
      </c>
      <c r="O193" s="41"/>
      <c r="P193" s="200">
        <f>O193*H193</f>
        <v>0</v>
      </c>
      <c r="Q193" s="200">
        <v>0.00438</v>
      </c>
      <c r="R193" s="200">
        <f>Q193*H193</f>
        <v>0.07431984</v>
      </c>
      <c r="S193" s="200">
        <v>0</v>
      </c>
      <c r="T193" s="201">
        <f>S193*H193</f>
        <v>0</v>
      </c>
      <c r="AR193" s="23" t="s">
        <v>161</v>
      </c>
      <c r="AT193" s="23" t="s">
        <v>156</v>
      </c>
      <c r="AU193" s="23" t="s">
        <v>85</v>
      </c>
      <c r="AY193" s="23" t="s">
        <v>154</v>
      </c>
      <c r="BE193" s="202">
        <f>IF(N193="základní",J193,0)</f>
        <v>0</v>
      </c>
      <c r="BF193" s="202">
        <f>IF(N193="snížená",J193,0)</f>
        <v>0</v>
      </c>
      <c r="BG193" s="202">
        <f>IF(N193="zákl. přenesená",J193,0)</f>
        <v>0</v>
      </c>
      <c r="BH193" s="202">
        <f>IF(N193="sníž. přenesená",J193,0)</f>
        <v>0</v>
      </c>
      <c r="BI193" s="202">
        <f>IF(N193="nulová",J193,0)</f>
        <v>0</v>
      </c>
      <c r="BJ193" s="23" t="s">
        <v>83</v>
      </c>
      <c r="BK193" s="202">
        <f>ROUND(I193*H193,2)</f>
        <v>0</v>
      </c>
      <c r="BL193" s="23" t="s">
        <v>161</v>
      </c>
      <c r="BM193" s="23" t="s">
        <v>1376</v>
      </c>
    </row>
    <row r="194" spans="2:47" s="1" customFormat="1" ht="27">
      <c r="B194" s="40"/>
      <c r="C194" s="62"/>
      <c r="D194" s="203" t="s">
        <v>163</v>
      </c>
      <c r="E194" s="62"/>
      <c r="F194" s="204" t="s">
        <v>322</v>
      </c>
      <c r="G194" s="62"/>
      <c r="H194" s="62"/>
      <c r="I194" s="162"/>
      <c r="J194" s="62"/>
      <c r="K194" s="62"/>
      <c r="L194" s="60"/>
      <c r="M194" s="205"/>
      <c r="N194" s="41"/>
      <c r="O194" s="41"/>
      <c r="P194" s="41"/>
      <c r="Q194" s="41"/>
      <c r="R194" s="41"/>
      <c r="S194" s="41"/>
      <c r="T194" s="77"/>
      <c r="AT194" s="23" t="s">
        <v>163</v>
      </c>
      <c r="AU194" s="23" t="s">
        <v>85</v>
      </c>
    </row>
    <row r="195" spans="2:65" s="1" customFormat="1" ht="16.5" customHeight="1">
      <c r="B195" s="40"/>
      <c r="C195" s="191" t="s">
        <v>314</v>
      </c>
      <c r="D195" s="191" t="s">
        <v>156</v>
      </c>
      <c r="E195" s="192" t="s">
        <v>326</v>
      </c>
      <c r="F195" s="193" t="s">
        <v>327</v>
      </c>
      <c r="G195" s="194" t="s">
        <v>237</v>
      </c>
      <c r="H195" s="195">
        <v>5.88</v>
      </c>
      <c r="I195" s="196"/>
      <c r="J195" s="197">
        <f>ROUND(I195*H195,2)</f>
        <v>0</v>
      </c>
      <c r="K195" s="193" t="s">
        <v>160</v>
      </c>
      <c r="L195" s="60"/>
      <c r="M195" s="198" t="s">
        <v>21</v>
      </c>
      <c r="N195" s="199" t="s">
        <v>46</v>
      </c>
      <c r="O195" s="41"/>
      <c r="P195" s="200">
        <f>O195*H195</f>
        <v>0</v>
      </c>
      <c r="Q195" s="200">
        <v>0.003</v>
      </c>
      <c r="R195" s="200">
        <f>Q195*H195</f>
        <v>0.01764</v>
      </c>
      <c r="S195" s="200">
        <v>0</v>
      </c>
      <c r="T195" s="201">
        <f>S195*H195</f>
        <v>0</v>
      </c>
      <c r="AR195" s="23" t="s">
        <v>161</v>
      </c>
      <c r="AT195" s="23" t="s">
        <v>156</v>
      </c>
      <c r="AU195" s="23" t="s">
        <v>85</v>
      </c>
      <c r="AY195" s="23" t="s">
        <v>154</v>
      </c>
      <c r="BE195" s="202">
        <f>IF(N195="základní",J195,0)</f>
        <v>0</v>
      </c>
      <c r="BF195" s="202">
        <f>IF(N195="snížená",J195,0)</f>
        <v>0</v>
      </c>
      <c r="BG195" s="202">
        <f>IF(N195="zákl. přenesená",J195,0)</f>
        <v>0</v>
      </c>
      <c r="BH195" s="202">
        <f>IF(N195="sníž. přenesená",J195,0)</f>
        <v>0</v>
      </c>
      <c r="BI195" s="202">
        <f>IF(N195="nulová",J195,0)</f>
        <v>0</v>
      </c>
      <c r="BJ195" s="23" t="s">
        <v>83</v>
      </c>
      <c r="BK195" s="202">
        <f>ROUND(I195*H195,2)</f>
        <v>0</v>
      </c>
      <c r="BL195" s="23" t="s">
        <v>161</v>
      </c>
      <c r="BM195" s="23" t="s">
        <v>1377</v>
      </c>
    </row>
    <row r="196" spans="2:51" s="11" customFormat="1" ht="13.5">
      <c r="B196" s="206"/>
      <c r="C196" s="207"/>
      <c r="D196" s="203" t="s">
        <v>165</v>
      </c>
      <c r="E196" s="208" t="s">
        <v>21</v>
      </c>
      <c r="F196" s="209" t="s">
        <v>1378</v>
      </c>
      <c r="G196" s="207"/>
      <c r="H196" s="210">
        <v>5.88</v>
      </c>
      <c r="I196" s="211"/>
      <c r="J196" s="207"/>
      <c r="K196" s="207"/>
      <c r="L196" s="212"/>
      <c r="M196" s="213"/>
      <c r="N196" s="214"/>
      <c r="O196" s="214"/>
      <c r="P196" s="214"/>
      <c r="Q196" s="214"/>
      <c r="R196" s="214"/>
      <c r="S196" s="214"/>
      <c r="T196" s="215"/>
      <c r="AT196" s="216" t="s">
        <v>165</v>
      </c>
      <c r="AU196" s="216" t="s">
        <v>85</v>
      </c>
      <c r="AV196" s="11" t="s">
        <v>85</v>
      </c>
      <c r="AW196" s="11" t="s">
        <v>38</v>
      </c>
      <c r="AX196" s="11" t="s">
        <v>83</v>
      </c>
      <c r="AY196" s="216" t="s">
        <v>154</v>
      </c>
    </row>
    <row r="197" spans="2:65" s="1" customFormat="1" ht="25.5" customHeight="1">
      <c r="B197" s="40"/>
      <c r="C197" s="191" t="s">
        <v>318</v>
      </c>
      <c r="D197" s="191" t="s">
        <v>156</v>
      </c>
      <c r="E197" s="192" t="s">
        <v>332</v>
      </c>
      <c r="F197" s="193" t="s">
        <v>333</v>
      </c>
      <c r="G197" s="194" t="s">
        <v>237</v>
      </c>
      <c r="H197" s="195">
        <v>110.079</v>
      </c>
      <c r="I197" s="196"/>
      <c r="J197" s="197">
        <f>ROUND(I197*H197,2)</f>
        <v>0</v>
      </c>
      <c r="K197" s="193" t="s">
        <v>160</v>
      </c>
      <c r="L197" s="60"/>
      <c r="M197" s="198" t="s">
        <v>21</v>
      </c>
      <c r="N197" s="199" t="s">
        <v>46</v>
      </c>
      <c r="O197" s="41"/>
      <c r="P197" s="200">
        <f>O197*H197</f>
        <v>0</v>
      </c>
      <c r="Q197" s="200">
        <v>0.0154</v>
      </c>
      <c r="R197" s="200">
        <f>Q197*H197</f>
        <v>1.6952166</v>
      </c>
      <c r="S197" s="200">
        <v>0</v>
      </c>
      <c r="T197" s="201">
        <f>S197*H197</f>
        <v>0</v>
      </c>
      <c r="AR197" s="23" t="s">
        <v>161</v>
      </c>
      <c r="AT197" s="23" t="s">
        <v>156</v>
      </c>
      <c r="AU197" s="23" t="s">
        <v>85</v>
      </c>
      <c r="AY197" s="23" t="s">
        <v>154</v>
      </c>
      <c r="BE197" s="202">
        <f>IF(N197="základní",J197,0)</f>
        <v>0</v>
      </c>
      <c r="BF197" s="202">
        <f>IF(N197="snížená",J197,0)</f>
        <v>0</v>
      </c>
      <c r="BG197" s="202">
        <f>IF(N197="zákl. přenesená",J197,0)</f>
        <v>0</v>
      </c>
      <c r="BH197" s="202">
        <f>IF(N197="sníž. přenesená",J197,0)</f>
        <v>0</v>
      </c>
      <c r="BI197" s="202">
        <f>IF(N197="nulová",J197,0)</f>
        <v>0</v>
      </c>
      <c r="BJ197" s="23" t="s">
        <v>83</v>
      </c>
      <c r="BK197" s="202">
        <f>ROUND(I197*H197,2)</f>
        <v>0</v>
      </c>
      <c r="BL197" s="23" t="s">
        <v>161</v>
      </c>
      <c r="BM197" s="23" t="s">
        <v>1379</v>
      </c>
    </row>
    <row r="198" spans="2:47" s="1" customFormat="1" ht="67.5">
      <c r="B198" s="40"/>
      <c r="C198" s="62"/>
      <c r="D198" s="203" t="s">
        <v>163</v>
      </c>
      <c r="E198" s="62"/>
      <c r="F198" s="204" t="s">
        <v>335</v>
      </c>
      <c r="G198" s="62"/>
      <c r="H198" s="62"/>
      <c r="I198" s="162"/>
      <c r="J198" s="62"/>
      <c r="K198" s="62"/>
      <c r="L198" s="60"/>
      <c r="M198" s="205"/>
      <c r="N198" s="41"/>
      <c r="O198" s="41"/>
      <c r="P198" s="41"/>
      <c r="Q198" s="41"/>
      <c r="R198" s="41"/>
      <c r="S198" s="41"/>
      <c r="T198" s="77"/>
      <c r="AT198" s="23" t="s">
        <v>163</v>
      </c>
      <c r="AU198" s="23" t="s">
        <v>85</v>
      </c>
    </row>
    <row r="199" spans="2:65" s="1" customFormat="1" ht="16.5" customHeight="1">
      <c r="B199" s="40"/>
      <c r="C199" s="191" t="s">
        <v>325</v>
      </c>
      <c r="D199" s="191" t="s">
        <v>156</v>
      </c>
      <c r="E199" s="192" t="s">
        <v>346</v>
      </c>
      <c r="F199" s="193" t="s">
        <v>347</v>
      </c>
      <c r="G199" s="194" t="s">
        <v>245</v>
      </c>
      <c r="H199" s="195">
        <v>67.586</v>
      </c>
      <c r="I199" s="196"/>
      <c r="J199" s="197">
        <f>ROUND(I199*H199,2)</f>
        <v>0</v>
      </c>
      <c r="K199" s="193" t="s">
        <v>160</v>
      </c>
      <c r="L199" s="60"/>
      <c r="M199" s="198" t="s">
        <v>21</v>
      </c>
      <c r="N199" s="199" t="s">
        <v>46</v>
      </c>
      <c r="O199" s="41"/>
      <c r="P199" s="200">
        <f>O199*H199</f>
        <v>0</v>
      </c>
      <c r="Q199" s="200">
        <v>0.0015</v>
      </c>
      <c r="R199" s="200">
        <f>Q199*H199</f>
        <v>0.101379</v>
      </c>
      <c r="S199" s="200">
        <v>0</v>
      </c>
      <c r="T199" s="201">
        <f>S199*H199</f>
        <v>0</v>
      </c>
      <c r="AR199" s="23" t="s">
        <v>161</v>
      </c>
      <c r="AT199" s="23" t="s">
        <v>156</v>
      </c>
      <c r="AU199" s="23" t="s">
        <v>85</v>
      </c>
      <c r="AY199" s="23" t="s">
        <v>154</v>
      </c>
      <c r="BE199" s="202">
        <f>IF(N199="základní",J199,0)</f>
        <v>0</v>
      </c>
      <c r="BF199" s="202">
        <f>IF(N199="snížená",J199,0)</f>
        <v>0</v>
      </c>
      <c r="BG199" s="202">
        <f>IF(N199="zákl. přenesená",J199,0)</f>
        <v>0</v>
      </c>
      <c r="BH199" s="202">
        <f>IF(N199="sníž. přenesená",J199,0)</f>
        <v>0</v>
      </c>
      <c r="BI199" s="202">
        <f>IF(N199="nulová",J199,0)</f>
        <v>0</v>
      </c>
      <c r="BJ199" s="23" t="s">
        <v>83</v>
      </c>
      <c r="BK199" s="202">
        <f>ROUND(I199*H199,2)</f>
        <v>0</v>
      </c>
      <c r="BL199" s="23" t="s">
        <v>161</v>
      </c>
      <c r="BM199" s="23" t="s">
        <v>1380</v>
      </c>
    </row>
    <row r="200" spans="2:47" s="1" customFormat="1" ht="54">
      <c r="B200" s="40"/>
      <c r="C200" s="62"/>
      <c r="D200" s="203" t="s">
        <v>163</v>
      </c>
      <c r="E200" s="62"/>
      <c r="F200" s="204" t="s">
        <v>349</v>
      </c>
      <c r="G200" s="62"/>
      <c r="H200" s="62"/>
      <c r="I200" s="162"/>
      <c r="J200" s="62"/>
      <c r="K200" s="62"/>
      <c r="L200" s="60"/>
      <c r="M200" s="205"/>
      <c r="N200" s="41"/>
      <c r="O200" s="41"/>
      <c r="P200" s="41"/>
      <c r="Q200" s="41"/>
      <c r="R200" s="41"/>
      <c r="S200" s="41"/>
      <c r="T200" s="77"/>
      <c r="AT200" s="23" t="s">
        <v>163</v>
      </c>
      <c r="AU200" s="23" t="s">
        <v>85</v>
      </c>
    </row>
    <row r="201" spans="2:51" s="11" customFormat="1" ht="13.5">
      <c r="B201" s="206"/>
      <c r="C201" s="207"/>
      <c r="D201" s="203" t="s">
        <v>165</v>
      </c>
      <c r="E201" s="208" t="s">
        <v>21</v>
      </c>
      <c r="F201" s="209" t="s">
        <v>1381</v>
      </c>
      <c r="G201" s="207"/>
      <c r="H201" s="210">
        <v>10.11</v>
      </c>
      <c r="I201" s="211"/>
      <c r="J201" s="207"/>
      <c r="K201" s="207"/>
      <c r="L201" s="212"/>
      <c r="M201" s="213"/>
      <c r="N201" s="214"/>
      <c r="O201" s="214"/>
      <c r="P201" s="214"/>
      <c r="Q201" s="214"/>
      <c r="R201" s="214"/>
      <c r="S201" s="214"/>
      <c r="T201" s="215"/>
      <c r="AT201" s="216" t="s">
        <v>165</v>
      </c>
      <c r="AU201" s="216" t="s">
        <v>85</v>
      </c>
      <c r="AV201" s="11" t="s">
        <v>85</v>
      </c>
      <c r="AW201" s="11" t="s">
        <v>38</v>
      </c>
      <c r="AX201" s="11" t="s">
        <v>75</v>
      </c>
      <c r="AY201" s="216" t="s">
        <v>154</v>
      </c>
    </row>
    <row r="202" spans="2:51" s="11" customFormat="1" ht="13.5">
      <c r="B202" s="206"/>
      <c r="C202" s="207"/>
      <c r="D202" s="203" t="s">
        <v>165</v>
      </c>
      <c r="E202" s="208" t="s">
        <v>21</v>
      </c>
      <c r="F202" s="209" t="s">
        <v>1382</v>
      </c>
      <c r="G202" s="207"/>
      <c r="H202" s="210">
        <v>8.84</v>
      </c>
      <c r="I202" s="211"/>
      <c r="J202" s="207"/>
      <c r="K202" s="207"/>
      <c r="L202" s="212"/>
      <c r="M202" s="213"/>
      <c r="N202" s="214"/>
      <c r="O202" s="214"/>
      <c r="P202" s="214"/>
      <c r="Q202" s="214"/>
      <c r="R202" s="214"/>
      <c r="S202" s="214"/>
      <c r="T202" s="215"/>
      <c r="AT202" s="216" t="s">
        <v>165</v>
      </c>
      <c r="AU202" s="216" t="s">
        <v>85</v>
      </c>
      <c r="AV202" s="11" t="s">
        <v>85</v>
      </c>
      <c r="AW202" s="11" t="s">
        <v>38</v>
      </c>
      <c r="AX202" s="11" t="s">
        <v>75</v>
      </c>
      <c r="AY202" s="216" t="s">
        <v>154</v>
      </c>
    </row>
    <row r="203" spans="2:51" s="11" customFormat="1" ht="13.5">
      <c r="B203" s="206"/>
      <c r="C203" s="207"/>
      <c r="D203" s="203" t="s">
        <v>165</v>
      </c>
      <c r="E203" s="208" t="s">
        <v>21</v>
      </c>
      <c r="F203" s="209" t="s">
        <v>1383</v>
      </c>
      <c r="G203" s="207"/>
      <c r="H203" s="210">
        <v>6.084</v>
      </c>
      <c r="I203" s="211"/>
      <c r="J203" s="207"/>
      <c r="K203" s="207"/>
      <c r="L203" s="212"/>
      <c r="M203" s="213"/>
      <c r="N203" s="214"/>
      <c r="O203" s="214"/>
      <c r="P203" s="214"/>
      <c r="Q203" s="214"/>
      <c r="R203" s="214"/>
      <c r="S203" s="214"/>
      <c r="T203" s="215"/>
      <c r="AT203" s="216" t="s">
        <v>165</v>
      </c>
      <c r="AU203" s="216" t="s">
        <v>85</v>
      </c>
      <c r="AV203" s="11" t="s">
        <v>85</v>
      </c>
      <c r="AW203" s="11" t="s">
        <v>38</v>
      </c>
      <c r="AX203" s="11" t="s">
        <v>75</v>
      </c>
      <c r="AY203" s="216" t="s">
        <v>154</v>
      </c>
    </row>
    <row r="204" spans="2:51" s="11" customFormat="1" ht="13.5">
      <c r="B204" s="206"/>
      <c r="C204" s="207"/>
      <c r="D204" s="203" t="s">
        <v>165</v>
      </c>
      <c r="E204" s="208" t="s">
        <v>21</v>
      </c>
      <c r="F204" s="209" t="s">
        <v>1384</v>
      </c>
      <c r="G204" s="207"/>
      <c r="H204" s="210">
        <v>4.1</v>
      </c>
      <c r="I204" s="211"/>
      <c r="J204" s="207"/>
      <c r="K204" s="207"/>
      <c r="L204" s="212"/>
      <c r="M204" s="213"/>
      <c r="N204" s="214"/>
      <c r="O204" s="214"/>
      <c r="P204" s="214"/>
      <c r="Q204" s="214"/>
      <c r="R204" s="214"/>
      <c r="S204" s="214"/>
      <c r="T204" s="215"/>
      <c r="AT204" s="216" t="s">
        <v>165</v>
      </c>
      <c r="AU204" s="216" t="s">
        <v>85</v>
      </c>
      <c r="AV204" s="11" t="s">
        <v>85</v>
      </c>
      <c r="AW204" s="11" t="s">
        <v>38</v>
      </c>
      <c r="AX204" s="11" t="s">
        <v>75</v>
      </c>
      <c r="AY204" s="216" t="s">
        <v>154</v>
      </c>
    </row>
    <row r="205" spans="2:51" s="11" customFormat="1" ht="13.5">
      <c r="B205" s="206"/>
      <c r="C205" s="207"/>
      <c r="D205" s="203" t="s">
        <v>165</v>
      </c>
      <c r="E205" s="208" t="s">
        <v>21</v>
      </c>
      <c r="F205" s="209" t="s">
        <v>1385</v>
      </c>
      <c r="G205" s="207"/>
      <c r="H205" s="210">
        <v>7.93</v>
      </c>
      <c r="I205" s="211"/>
      <c r="J205" s="207"/>
      <c r="K205" s="207"/>
      <c r="L205" s="212"/>
      <c r="M205" s="213"/>
      <c r="N205" s="214"/>
      <c r="O205" s="214"/>
      <c r="P205" s="214"/>
      <c r="Q205" s="214"/>
      <c r="R205" s="214"/>
      <c r="S205" s="214"/>
      <c r="T205" s="215"/>
      <c r="AT205" s="216" t="s">
        <v>165</v>
      </c>
      <c r="AU205" s="216" t="s">
        <v>85</v>
      </c>
      <c r="AV205" s="11" t="s">
        <v>85</v>
      </c>
      <c r="AW205" s="11" t="s">
        <v>38</v>
      </c>
      <c r="AX205" s="11" t="s">
        <v>75</v>
      </c>
      <c r="AY205" s="216" t="s">
        <v>154</v>
      </c>
    </row>
    <row r="206" spans="2:51" s="11" customFormat="1" ht="13.5">
      <c r="B206" s="206"/>
      <c r="C206" s="207"/>
      <c r="D206" s="203" t="s">
        <v>165</v>
      </c>
      <c r="E206" s="208" t="s">
        <v>21</v>
      </c>
      <c r="F206" s="209" t="s">
        <v>1386</v>
      </c>
      <c r="G206" s="207"/>
      <c r="H206" s="210">
        <v>10.25</v>
      </c>
      <c r="I206" s="211"/>
      <c r="J206" s="207"/>
      <c r="K206" s="207"/>
      <c r="L206" s="212"/>
      <c r="M206" s="213"/>
      <c r="N206" s="214"/>
      <c r="O206" s="214"/>
      <c r="P206" s="214"/>
      <c r="Q206" s="214"/>
      <c r="R206" s="214"/>
      <c r="S206" s="214"/>
      <c r="T206" s="215"/>
      <c r="AT206" s="216" t="s">
        <v>165</v>
      </c>
      <c r="AU206" s="216" t="s">
        <v>85</v>
      </c>
      <c r="AV206" s="11" t="s">
        <v>85</v>
      </c>
      <c r="AW206" s="11" t="s">
        <v>38</v>
      </c>
      <c r="AX206" s="11" t="s">
        <v>75</v>
      </c>
      <c r="AY206" s="216" t="s">
        <v>154</v>
      </c>
    </row>
    <row r="207" spans="2:51" s="11" customFormat="1" ht="13.5">
      <c r="B207" s="206"/>
      <c r="C207" s="207"/>
      <c r="D207" s="203" t="s">
        <v>165</v>
      </c>
      <c r="E207" s="208" t="s">
        <v>21</v>
      </c>
      <c r="F207" s="209" t="s">
        <v>1387</v>
      </c>
      <c r="G207" s="207"/>
      <c r="H207" s="210">
        <v>8.8</v>
      </c>
      <c r="I207" s="211"/>
      <c r="J207" s="207"/>
      <c r="K207" s="207"/>
      <c r="L207" s="212"/>
      <c r="M207" s="213"/>
      <c r="N207" s="214"/>
      <c r="O207" s="214"/>
      <c r="P207" s="214"/>
      <c r="Q207" s="214"/>
      <c r="R207" s="214"/>
      <c r="S207" s="214"/>
      <c r="T207" s="215"/>
      <c r="AT207" s="216" t="s">
        <v>165</v>
      </c>
      <c r="AU207" s="216" t="s">
        <v>85</v>
      </c>
      <c r="AV207" s="11" t="s">
        <v>85</v>
      </c>
      <c r="AW207" s="11" t="s">
        <v>38</v>
      </c>
      <c r="AX207" s="11" t="s">
        <v>75</v>
      </c>
      <c r="AY207" s="216" t="s">
        <v>154</v>
      </c>
    </row>
    <row r="208" spans="2:51" s="11" customFormat="1" ht="13.5">
      <c r="B208" s="206"/>
      <c r="C208" s="207"/>
      <c r="D208" s="203" t="s">
        <v>165</v>
      </c>
      <c r="E208" s="208" t="s">
        <v>21</v>
      </c>
      <c r="F208" s="209" t="s">
        <v>1388</v>
      </c>
      <c r="G208" s="207"/>
      <c r="H208" s="210">
        <v>6.88</v>
      </c>
      <c r="I208" s="211"/>
      <c r="J208" s="207"/>
      <c r="K208" s="207"/>
      <c r="L208" s="212"/>
      <c r="M208" s="213"/>
      <c r="N208" s="214"/>
      <c r="O208" s="214"/>
      <c r="P208" s="214"/>
      <c r="Q208" s="214"/>
      <c r="R208" s="214"/>
      <c r="S208" s="214"/>
      <c r="T208" s="215"/>
      <c r="AT208" s="216" t="s">
        <v>165</v>
      </c>
      <c r="AU208" s="216" t="s">
        <v>85</v>
      </c>
      <c r="AV208" s="11" t="s">
        <v>85</v>
      </c>
      <c r="AW208" s="11" t="s">
        <v>38</v>
      </c>
      <c r="AX208" s="11" t="s">
        <v>75</v>
      </c>
      <c r="AY208" s="216" t="s">
        <v>154</v>
      </c>
    </row>
    <row r="209" spans="2:51" s="11" customFormat="1" ht="13.5">
      <c r="B209" s="206"/>
      <c r="C209" s="207"/>
      <c r="D209" s="203" t="s">
        <v>165</v>
      </c>
      <c r="E209" s="208" t="s">
        <v>21</v>
      </c>
      <c r="F209" s="209" t="s">
        <v>1389</v>
      </c>
      <c r="G209" s="207"/>
      <c r="H209" s="210">
        <v>4.592</v>
      </c>
      <c r="I209" s="211"/>
      <c r="J209" s="207"/>
      <c r="K209" s="207"/>
      <c r="L209" s="212"/>
      <c r="M209" s="213"/>
      <c r="N209" s="214"/>
      <c r="O209" s="214"/>
      <c r="P209" s="214"/>
      <c r="Q209" s="214"/>
      <c r="R209" s="214"/>
      <c r="S209" s="214"/>
      <c r="T209" s="215"/>
      <c r="AT209" s="216" t="s">
        <v>165</v>
      </c>
      <c r="AU209" s="216" t="s">
        <v>85</v>
      </c>
      <c r="AV209" s="11" t="s">
        <v>85</v>
      </c>
      <c r="AW209" s="11" t="s">
        <v>38</v>
      </c>
      <c r="AX209" s="11" t="s">
        <v>75</v>
      </c>
      <c r="AY209" s="216" t="s">
        <v>154</v>
      </c>
    </row>
    <row r="210" spans="2:51" s="12" customFormat="1" ht="13.5">
      <c r="B210" s="227"/>
      <c r="C210" s="228"/>
      <c r="D210" s="203" t="s">
        <v>165</v>
      </c>
      <c r="E210" s="229" t="s">
        <v>21</v>
      </c>
      <c r="F210" s="230" t="s">
        <v>241</v>
      </c>
      <c r="G210" s="228"/>
      <c r="H210" s="231">
        <v>67.586</v>
      </c>
      <c r="I210" s="232"/>
      <c r="J210" s="228"/>
      <c r="K210" s="228"/>
      <c r="L210" s="233"/>
      <c r="M210" s="234"/>
      <c r="N210" s="235"/>
      <c r="O210" s="235"/>
      <c r="P210" s="235"/>
      <c r="Q210" s="235"/>
      <c r="R210" s="235"/>
      <c r="S210" s="235"/>
      <c r="T210" s="236"/>
      <c r="AT210" s="237" t="s">
        <v>165</v>
      </c>
      <c r="AU210" s="237" t="s">
        <v>85</v>
      </c>
      <c r="AV210" s="12" t="s">
        <v>161</v>
      </c>
      <c r="AW210" s="12" t="s">
        <v>38</v>
      </c>
      <c r="AX210" s="12" t="s">
        <v>83</v>
      </c>
      <c r="AY210" s="237" t="s">
        <v>154</v>
      </c>
    </row>
    <row r="211" spans="2:63" s="10" customFormat="1" ht="29.85" customHeight="1">
      <c r="B211" s="175"/>
      <c r="C211" s="176"/>
      <c r="D211" s="177" t="s">
        <v>74</v>
      </c>
      <c r="E211" s="189" t="s">
        <v>486</v>
      </c>
      <c r="F211" s="189" t="s">
        <v>1390</v>
      </c>
      <c r="G211" s="176"/>
      <c r="H211" s="176"/>
      <c r="I211" s="179"/>
      <c r="J211" s="190">
        <f>BK211</f>
        <v>0</v>
      </c>
      <c r="K211" s="176"/>
      <c r="L211" s="181"/>
      <c r="M211" s="182"/>
      <c r="N211" s="183"/>
      <c r="O211" s="183"/>
      <c r="P211" s="184">
        <f>SUM(P212:P223)</f>
        <v>0</v>
      </c>
      <c r="Q211" s="183"/>
      <c r="R211" s="184">
        <f>SUM(R212:R223)</f>
        <v>0.7457625</v>
      </c>
      <c r="S211" s="183"/>
      <c r="T211" s="185">
        <f>SUM(T212:T223)</f>
        <v>0</v>
      </c>
      <c r="AR211" s="186" t="s">
        <v>83</v>
      </c>
      <c r="AT211" s="187" t="s">
        <v>74</v>
      </c>
      <c r="AU211" s="187" t="s">
        <v>83</v>
      </c>
      <c r="AY211" s="186" t="s">
        <v>154</v>
      </c>
      <c r="BK211" s="188">
        <f>SUM(BK212:BK223)</f>
        <v>0</v>
      </c>
    </row>
    <row r="212" spans="2:65" s="1" customFormat="1" ht="25.5" customHeight="1">
      <c r="B212" s="40"/>
      <c r="C212" s="191" t="s">
        <v>331</v>
      </c>
      <c r="D212" s="191" t="s">
        <v>156</v>
      </c>
      <c r="E212" s="192" t="s">
        <v>1391</v>
      </c>
      <c r="F212" s="193" t="s">
        <v>1392</v>
      </c>
      <c r="G212" s="194" t="s">
        <v>237</v>
      </c>
      <c r="H212" s="195">
        <v>11.25</v>
      </c>
      <c r="I212" s="196"/>
      <c r="J212" s="197">
        <f>ROUND(I212*H212,2)</f>
        <v>0</v>
      </c>
      <c r="K212" s="193" t="s">
        <v>160</v>
      </c>
      <c r="L212" s="60"/>
      <c r="M212" s="198" t="s">
        <v>21</v>
      </c>
      <c r="N212" s="199" t="s">
        <v>46</v>
      </c>
      <c r="O212" s="41"/>
      <c r="P212" s="200">
        <f>O212*H212</f>
        <v>0</v>
      </c>
      <c r="Q212" s="200">
        <v>0.00735</v>
      </c>
      <c r="R212" s="200">
        <f>Q212*H212</f>
        <v>0.0826875</v>
      </c>
      <c r="S212" s="200">
        <v>0</v>
      </c>
      <c r="T212" s="201">
        <f>S212*H212</f>
        <v>0</v>
      </c>
      <c r="AR212" s="23" t="s">
        <v>161</v>
      </c>
      <c r="AT212" s="23" t="s">
        <v>156</v>
      </c>
      <c r="AU212" s="23" t="s">
        <v>85</v>
      </c>
      <c r="AY212" s="23" t="s">
        <v>154</v>
      </c>
      <c r="BE212" s="202">
        <f>IF(N212="základní",J212,0)</f>
        <v>0</v>
      </c>
      <c r="BF212" s="202">
        <f>IF(N212="snížená",J212,0)</f>
        <v>0</v>
      </c>
      <c r="BG212" s="202">
        <f>IF(N212="zákl. přenesená",J212,0)</f>
        <v>0</v>
      </c>
      <c r="BH212" s="202">
        <f>IF(N212="sníž. přenesená",J212,0)</f>
        <v>0</v>
      </c>
      <c r="BI212" s="202">
        <f>IF(N212="nulová",J212,0)</f>
        <v>0</v>
      </c>
      <c r="BJ212" s="23" t="s">
        <v>83</v>
      </c>
      <c r="BK212" s="202">
        <f>ROUND(I212*H212,2)</f>
        <v>0</v>
      </c>
      <c r="BL212" s="23" t="s">
        <v>161</v>
      </c>
      <c r="BM212" s="23" t="s">
        <v>1393</v>
      </c>
    </row>
    <row r="213" spans="2:65" s="1" customFormat="1" ht="25.5" customHeight="1">
      <c r="B213" s="40"/>
      <c r="C213" s="191" t="s">
        <v>336</v>
      </c>
      <c r="D213" s="191" t="s">
        <v>156</v>
      </c>
      <c r="E213" s="192" t="s">
        <v>1394</v>
      </c>
      <c r="F213" s="193" t="s">
        <v>1395</v>
      </c>
      <c r="G213" s="194" t="s">
        <v>237</v>
      </c>
      <c r="H213" s="195">
        <v>11.25</v>
      </c>
      <c r="I213" s="196"/>
      <c r="J213" s="197">
        <f>ROUND(I213*H213,2)</f>
        <v>0</v>
      </c>
      <c r="K213" s="193" t="s">
        <v>160</v>
      </c>
      <c r="L213" s="60"/>
      <c r="M213" s="198" t="s">
        <v>21</v>
      </c>
      <c r="N213" s="199" t="s">
        <v>46</v>
      </c>
      <c r="O213" s="41"/>
      <c r="P213" s="200">
        <f>O213*H213</f>
        <v>0</v>
      </c>
      <c r="Q213" s="200">
        <v>0.02048</v>
      </c>
      <c r="R213" s="200">
        <f>Q213*H213</f>
        <v>0.23040000000000002</v>
      </c>
      <c r="S213" s="200">
        <v>0</v>
      </c>
      <c r="T213" s="201">
        <f>S213*H213</f>
        <v>0</v>
      </c>
      <c r="AR213" s="23" t="s">
        <v>161</v>
      </c>
      <c r="AT213" s="23" t="s">
        <v>156</v>
      </c>
      <c r="AU213" s="23" t="s">
        <v>85</v>
      </c>
      <c r="AY213" s="23" t="s">
        <v>154</v>
      </c>
      <c r="BE213" s="202">
        <f>IF(N213="základní",J213,0)</f>
        <v>0</v>
      </c>
      <c r="BF213" s="202">
        <f>IF(N213="snížená",J213,0)</f>
        <v>0</v>
      </c>
      <c r="BG213" s="202">
        <f>IF(N213="zákl. přenesená",J213,0)</f>
        <v>0</v>
      </c>
      <c r="BH213" s="202">
        <f>IF(N213="sníž. přenesená",J213,0)</f>
        <v>0</v>
      </c>
      <c r="BI213" s="202">
        <f>IF(N213="nulová",J213,0)</f>
        <v>0</v>
      </c>
      <c r="BJ213" s="23" t="s">
        <v>83</v>
      </c>
      <c r="BK213" s="202">
        <f>ROUND(I213*H213,2)</f>
        <v>0</v>
      </c>
      <c r="BL213" s="23" t="s">
        <v>161</v>
      </c>
      <c r="BM213" s="23" t="s">
        <v>1396</v>
      </c>
    </row>
    <row r="214" spans="2:47" s="1" customFormat="1" ht="121.5">
      <c r="B214" s="40"/>
      <c r="C214" s="62"/>
      <c r="D214" s="203" t="s">
        <v>163</v>
      </c>
      <c r="E214" s="62"/>
      <c r="F214" s="204" t="s">
        <v>1397</v>
      </c>
      <c r="G214" s="62"/>
      <c r="H214" s="62"/>
      <c r="I214" s="162"/>
      <c r="J214" s="62"/>
      <c r="K214" s="62"/>
      <c r="L214" s="60"/>
      <c r="M214" s="205"/>
      <c r="N214" s="41"/>
      <c r="O214" s="41"/>
      <c r="P214" s="41"/>
      <c r="Q214" s="41"/>
      <c r="R214" s="41"/>
      <c r="S214" s="41"/>
      <c r="T214" s="77"/>
      <c r="AT214" s="23" t="s">
        <v>163</v>
      </c>
      <c r="AU214" s="23" t="s">
        <v>85</v>
      </c>
    </row>
    <row r="215" spans="2:51" s="11" customFormat="1" ht="13.5">
      <c r="B215" s="206"/>
      <c r="C215" s="207"/>
      <c r="D215" s="203" t="s">
        <v>165</v>
      </c>
      <c r="E215" s="208" t="s">
        <v>21</v>
      </c>
      <c r="F215" s="209" t="s">
        <v>1398</v>
      </c>
      <c r="G215" s="207"/>
      <c r="H215" s="210">
        <v>11.25</v>
      </c>
      <c r="I215" s="211"/>
      <c r="J215" s="207"/>
      <c r="K215" s="207"/>
      <c r="L215" s="212"/>
      <c r="M215" s="213"/>
      <c r="N215" s="214"/>
      <c r="O215" s="214"/>
      <c r="P215" s="214"/>
      <c r="Q215" s="214"/>
      <c r="R215" s="214"/>
      <c r="S215" s="214"/>
      <c r="T215" s="215"/>
      <c r="AT215" s="216" t="s">
        <v>165</v>
      </c>
      <c r="AU215" s="216" t="s">
        <v>85</v>
      </c>
      <c r="AV215" s="11" t="s">
        <v>85</v>
      </c>
      <c r="AW215" s="11" t="s">
        <v>38</v>
      </c>
      <c r="AX215" s="11" t="s">
        <v>83</v>
      </c>
      <c r="AY215" s="216" t="s">
        <v>154</v>
      </c>
    </row>
    <row r="216" spans="2:65" s="1" customFormat="1" ht="38.25" customHeight="1">
      <c r="B216" s="40"/>
      <c r="C216" s="191" t="s">
        <v>341</v>
      </c>
      <c r="D216" s="191" t="s">
        <v>156</v>
      </c>
      <c r="E216" s="192" t="s">
        <v>1399</v>
      </c>
      <c r="F216" s="193" t="s">
        <v>1400</v>
      </c>
      <c r="G216" s="194" t="s">
        <v>237</v>
      </c>
      <c r="H216" s="195">
        <v>11.25</v>
      </c>
      <c r="I216" s="196"/>
      <c r="J216" s="197">
        <f>ROUND(I216*H216,2)</f>
        <v>0</v>
      </c>
      <c r="K216" s="193" t="s">
        <v>160</v>
      </c>
      <c r="L216" s="60"/>
      <c r="M216" s="198" t="s">
        <v>21</v>
      </c>
      <c r="N216" s="199" t="s">
        <v>46</v>
      </c>
      <c r="O216" s="41"/>
      <c r="P216" s="200">
        <f>O216*H216</f>
        <v>0</v>
      </c>
      <c r="Q216" s="200">
        <v>0.0083</v>
      </c>
      <c r="R216" s="200">
        <f>Q216*H216</f>
        <v>0.093375</v>
      </c>
      <c r="S216" s="200">
        <v>0</v>
      </c>
      <c r="T216" s="201">
        <f>S216*H216</f>
        <v>0</v>
      </c>
      <c r="AR216" s="23" t="s">
        <v>161</v>
      </c>
      <c r="AT216" s="23" t="s">
        <v>156</v>
      </c>
      <c r="AU216" s="23" t="s">
        <v>85</v>
      </c>
      <c r="AY216" s="23" t="s">
        <v>154</v>
      </c>
      <c r="BE216" s="202">
        <f>IF(N216="základní",J216,0)</f>
        <v>0</v>
      </c>
      <c r="BF216" s="202">
        <f>IF(N216="snížená",J216,0)</f>
        <v>0</v>
      </c>
      <c r="BG216" s="202">
        <f>IF(N216="zákl. přenesená",J216,0)</f>
        <v>0</v>
      </c>
      <c r="BH216" s="202">
        <f>IF(N216="sníž. přenesená",J216,0)</f>
        <v>0</v>
      </c>
      <c r="BI216" s="202">
        <f>IF(N216="nulová",J216,0)</f>
        <v>0</v>
      </c>
      <c r="BJ216" s="23" t="s">
        <v>83</v>
      </c>
      <c r="BK216" s="202">
        <f>ROUND(I216*H216,2)</f>
        <v>0</v>
      </c>
      <c r="BL216" s="23" t="s">
        <v>161</v>
      </c>
      <c r="BM216" s="23" t="s">
        <v>1401</v>
      </c>
    </row>
    <row r="217" spans="2:47" s="1" customFormat="1" ht="121.5">
      <c r="B217" s="40"/>
      <c r="C217" s="62"/>
      <c r="D217" s="203" t="s">
        <v>163</v>
      </c>
      <c r="E217" s="62"/>
      <c r="F217" s="204" t="s">
        <v>1397</v>
      </c>
      <c r="G217" s="62"/>
      <c r="H217" s="62"/>
      <c r="I217" s="162"/>
      <c r="J217" s="62"/>
      <c r="K217" s="62"/>
      <c r="L217" s="60"/>
      <c r="M217" s="205"/>
      <c r="N217" s="41"/>
      <c r="O217" s="41"/>
      <c r="P217" s="41"/>
      <c r="Q217" s="41"/>
      <c r="R217" s="41"/>
      <c r="S217" s="41"/>
      <c r="T217" s="77"/>
      <c r="AT217" s="23" t="s">
        <v>163</v>
      </c>
      <c r="AU217" s="23" t="s">
        <v>85</v>
      </c>
    </row>
    <row r="218" spans="2:51" s="11" customFormat="1" ht="13.5">
      <c r="B218" s="206"/>
      <c r="C218" s="207"/>
      <c r="D218" s="203" t="s">
        <v>165</v>
      </c>
      <c r="E218" s="207"/>
      <c r="F218" s="209" t="s">
        <v>1402</v>
      </c>
      <c r="G218" s="207"/>
      <c r="H218" s="210">
        <v>11.25</v>
      </c>
      <c r="I218" s="211"/>
      <c r="J218" s="207"/>
      <c r="K218" s="207"/>
      <c r="L218" s="212"/>
      <c r="M218" s="213"/>
      <c r="N218" s="214"/>
      <c r="O218" s="214"/>
      <c r="P218" s="214"/>
      <c r="Q218" s="214"/>
      <c r="R218" s="214"/>
      <c r="S218" s="214"/>
      <c r="T218" s="215"/>
      <c r="AT218" s="216" t="s">
        <v>165</v>
      </c>
      <c r="AU218" s="216" t="s">
        <v>85</v>
      </c>
      <c r="AV218" s="11" t="s">
        <v>85</v>
      </c>
      <c r="AW218" s="11" t="s">
        <v>6</v>
      </c>
      <c r="AX218" s="11" t="s">
        <v>83</v>
      </c>
      <c r="AY218" s="216" t="s">
        <v>154</v>
      </c>
    </row>
    <row r="219" spans="2:65" s="1" customFormat="1" ht="25.5" customHeight="1">
      <c r="B219" s="40"/>
      <c r="C219" s="191" t="s">
        <v>345</v>
      </c>
      <c r="D219" s="191" t="s">
        <v>156</v>
      </c>
      <c r="E219" s="192" t="s">
        <v>1403</v>
      </c>
      <c r="F219" s="193" t="s">
        <v>1404</v>
      </c>
      <c r="G219" s="194" t="s">
        <v>237</v>
      </c>
      <c r="H219" s="195">
        <v>11.25</v>
      </c>
      <c r="I219" s="196"/>
      <c r="J219" s="197">
        <f>ROUND(I219*H219,2)</f>
        <v>0</v>
      </c>
      <c r="K219" s="193" t="s">
        <v>160</v>
      </c>
      <c r="L219" s="60"/>
      <c r="M219" s="198" t="s">
        <v>21</v>
      </c>
      <c r="N219" s="199" t="s">
        <v>46</v>
      </c>
      <c r="O219" s="41"/>
      <c r="P219" s="200">
        <f>O219*H219</f>
        <v>0</v>
      </c>
      <c r="Q219" s="200">
        <v>0.0231</v>
      </c>
      <c r="R219" s="200">
        <f>Q219*H219</f>
        <v>0.25987499999999997</v>
      </c>
      <c r="S219" s="200">
        <v>0</v>
      </c>
      <c r="T219" s="201">
        <f>S219*H219</f>
        <v>0</v>
      </c>
      <c r="AR219" s="23" t="s">
        <v>161</v>
      </c>
      <c r="AT219" s="23" t="s">
        <v>156</v>
      </c>
      <c r="AU219" s="23" t="s">
        <v>85</v>
      </c>
      <c r="AY219" s="23" t="s">
        <v>154</v>
      </c>
      <c r="BE219" s="202">
        <f>IF(N219="základní",J219,0)</f>
        <v>0</v>
      </c>
      <c r="BF219" s="202">
        <f>IF(N219="snížená",J219,0)</f>
        <v>0</v>
      </c>
      <c r="BG219" s="202">
        <f>IF(N219="zákl. přenesená",J219,0)</f>
        <v>0</v>
      </c>
      <c r="BH219" s="202">
        <f>IF(N219="sníž. přenesená",J219,0)</f>
        <v>0</v>
      </c>
      <c r="BI219" s="202">
        <f>IF(N219="nulová",J219,0)</f>
        <v>0</v>
      </c>
      <c r="BJ219" s="23" t="s">
        <v>83</v>
      </c>
      <c r="BK219" s="202">
        <f>ROUND(I219*H219,2)</f>
        <v>0</v>
      </c>
      <c r="BL219" s="23" t="s">
        <v>161</v>
      </c>
      <c r="BM219" s="23" t="s">
        <v>1405</v>
      </c>
    </row>
    <row r="220" spans="2:47" s="1" customFormat="1" ht="54">
      <c r="B220" s="40"/>
      <c r="C220" s="62"/>
      <c r="D220" s="203" t="s">
        <v>163</v>
      </c>
      <c r="E220" s="62"/>
      <c r="F220" s="204" t="s">
        <v>1406</v>
      </c>
      <c r="G220" s="62"/>
      <c r="H220" s="62"/>
      <c r="I220" s="162"/>
      <c r="J220" s="62"/>
      <c r="K220" s="62"/>
      <c r="L220" s="60"/>
      <c r="M220" s="205"/>
      <c r="N220" s="41"/>
      <c r="O220" s="41"/>
      <c r="P220" s="41"/>
      <c r="Q220" s="41"/>
      <c r="R220" s="41"/>
      <c r="S220" s="41"/>
      <c r="T220" s="77"/>
      <c r="AT220" s="23" t="s">
        <v>163</v>
      </c>
      <c r="AU220" s="23" t="s">
        <v>85</v>
      </c>
    </row>
    <row r="221" spans="2:65" s="1" customFormat="1" ht="25.5" customHeight="1">
      <c r="B221" s="40"/>
      <c r="C221" s="191" t="s">
        <v>355</v>
      </c>
      <c r="D221" s="191" t="s">
        <v>156</v>
      </c>
      <c r="E221" s="192" t="s">
        <v>1407</v>
      </c>
      <c r="F221" s="193" t="s">
        <v>1408</v>
      </c>
      <c r="G221" s="194" t="s">
        <v>237</v>
      </c>
      <c r="H221" s="195">
        <v>11.25</v>
      </c>
      <c r="I221" s="196"/>
      <c r="J221" s="197">
        <f>ROUND(I221*H221,2)</f>
        <v>0</v>
      </c>
      <c r="K221" s="193" t="s">
        <v>160</v>
      </c>
      <c r="L221" s="60"/>
      <c r="M221" s="198" t="s">
        <v>21</v>
      </c>
      <c r="N221" s="199" t="s">
        <v>46</v>
      </c>
      <c r="O221" s="41"/>
      <c r="P221" s="200">
        <f>O221*H221</f>
        <v>0</v>
      </c>
      <c r="Q221" s="200">
        <v>0.00438</v>
      </c>
      <c r="R221" s="200">
        <f>Q221*H221</f>
        <v>0.049275</v>
      </c>
      <c r="S221" s="200">
        <v>0</v>
      </c>
      <c r="T221" s="201">
        <f>S221*H221</f>
        <v>0</v>
      </c>
      <c r="AR221" s="23" t="s">
        <v>161</v>
      </c>
      <c r="AT221" s="23" t="s">
        <v>156</v>
      </c>
      <c r="AU221" s="23" t="s">
        <v>85</v>
      </c>
      <c r="AY221" s="23" t="s">
        <v>154</v>
      </c>
      <c r="BE221" s="202">
        <f>IF(N221="základní",J221,0)</f>
        <v>0</v>
      </c>
      <c r="BF221" s="202">
        <f>IF(N221="snížená",J221,0)</f>
        <v>0</v>
      </c>
      <c r="BG221" s="202">
        <f>IF(N221="zákl. přenesená",J221,0)</f>
        <v>0</v>
      </c>
      <c r="BH221" s="202">
        <f>IF(N221="sníž. přenesená",J221,0)</f>
        <v>0</v>
      </c>
      <c r="BI221" s="202">
        <f>IF(N221="nulová",J221,0)</f>
        <v>0</v>
      </c>
      <c r="BJ221" s="23" t="s">
        <v>83</v>
      </c>
      <c r="BK221" s="202">
        <f>ROUND(I221*H221,2)</f>
        <v>0</v>
      </c>
      <c r="BL221" s="23" t="s">
        <v>161</v>
      </c>
      <c r="BM221" s="23" t="s">
        <v>1409</v>
      </c>
    </row>
    <row r="222" spans="2:47" s="1" customFormat="1" ht="27">
      <c r="B222" s="40"/>
      <c r="C222" s="62"/>
      <c r="D222" s="203" t="s">
        <v>163</v>
      </c>
      <c r="E222" s="62"/>
      <c r="F222" s="204" t="s">
        <v>322</v>
      </c>
      <c r="G222" s="62"/>
      <c r="H222" s="62"/>
      <c r="I222" s="162"/>
      <c r="J222" s="62"/>
      <c r="K222" s="62"/>
      <c r="L222" s="60"/>
      <c r="M222" s="205"/>
      <c r="N222" s="41"/>
      <c r="O222" s="41"/>
      <c r="P222" s="41"/>
      <c r="Q222" s="41"/>
      <c r="R222" s="41"/>
      <c r="S222" s="41"/>
      <c r="T222" s="77"/>
      <c r="AT222" s="23" t="s">
        <v>163</v>
      </c>
      <c r="AU222" s="23" t="s">
        <v>85</v>
      </c>
    </row>
    <row r="223" spans="2:65" s="1" customFormat="1" ht="25.5" customHeight="1">
      <c r="B223" s="40"/>
      <c r="C223" s="191" t="s">
        <v>363</v>
      </c>
      <c r="D223" s="191" t="s">
        <v>156</v>
      </c>
      <c r="E223" s="192" t="s">
        <v>1410</v>
      </c>
      <c r="F223" s="193" t="s">
        <v>1411</v>
      </c>
      <c r="G223" s="194" t="s">
        <v>237</v>
      </c>
      <c r="H223" s="195">
        <v>11.25</v>
      </c>
      <c r="I223" s="196"/>
      <c r="J223" s="197">
        <f>ROUND(I223*H223,2)</f>
        <v>0</v>
      </c>
      <c r="K223" s="193" t="s">
        <v>160</v>
      </c>
      <c r="L223" s="60"/>
      <c r="M223" s="198" t="s">
        <v>21</v>
      </c>
      <c r="N223" s="199" t="s">
        <v>46</v>
      </c>
      <c r="O223" s="41"/>
      <c r="P223" s="200">
        <f>O223*H223</f>
        <v>0</v>
      </c>
      <c r="Q223" s="200">
        <v>0.00268</v>
      </c>
      <c r="R223" s="200">
        <f>Q223*H223</f>
        <v>0.03015</v>
      </c>
      <c r="S223" s="200">
        <v>0</v>
      </c>
      <c r="T223" s="201">
        <f>S223*H223</f>
        <v>0</v>
      </c>
      <c r="AR223" s="23" t="s">
        <v>161</v>
      </c>
      <c r="AT223" s="23" t="s">
        <v>156</v>
      </c>
      <c r="AU223" s="23" t="s">
        <v>85</v>
      </c>
      <c r="AY223" s="23" t="s">
        <v>154</v>
      </c>
      <c r="BE223" s="202">
        <f>IF(N223="základní",J223,0)</f>
        <v>0</v>
      </c>
      <c r="BF223" s="202">
        <f>IF(N223="snížená",J223,0)</f>
        <v>0</v>
      </c>
      <c r="BG223" s="202">
        <f>IF(N223="zákl. přenesená",J223,0)</f>
        <v>0</v>
      </c>
      <c r="BH223" s="202">
        <f>IF(N223="sníž. přenesená",J223,0)</f>
        <v>0</v>
      </c>
      <c r="BI223" s="202">
        <f>IF(N223="nulová",J223,0)</f>
        <v>0</v>
      </c>
      <c r="BJ223" s="23" t="s">
        <v>83</v>
      </c>
      <c r="BK223" s="202">
        <f>ROUND(I223*H223,2)</f>
        <v>0</v>
      </c>
      <c r="BL223" s="23" t="s">
        <v>161</v>
      </c>
      <c r="BM223" s="23" t="s">
        <v>1412</v>
      </c>
    </row>
    <row r="224" spans="2:63" s="10" customFormat="1" ht="29.85" customHeight="1">
      <c r="B224" s="175"/>
      <c r="C224" s="176"/>
      <c r="D224" s="177" t="s">
        <v>74</v>
      </c>
      <c r="E224" s="189" t="s">
        <v>353</v>
      </c>
      <c r="F224" s="189" t="s">
        <v>354</v>
      </c>
      <c r="G224" s="176"/>
      <c r="H224" s="176"/>
      <c r="I224" s="179"/>
      <c r="J224" s="190">
        <f>BK224</f>
        <v>0</v>
      </c>
      <c r="K224" s="176"/>
      <c r="L224" s="181"/>
      <c r="M224" s="182"/>
      <c r="N224" s="183"/>
      <c r="O224" s="183"/>
      <c r="P224" s="184">
        <f>SUM(P225:P233)</f>
        <v>0</v>
      </c>
      <c r="Q224" s="183"/>
      <c r="R224" s="184">
        <f>SUM(R225:R233)</f>
        <v>9.745132459999999</v>
      </c>
      <c r="S224" s="183"/>
      <c r="T224" s="185">
        <f>SUM(T225:T233)</f>
        <v>0</v>
      </c>
      <c r="AR224" s="186" t="s">
        <v>83</v>
      </c>
      <c r="AT224" s="187" t="s">
        <v>74</v>
      </c>
      <c r="AU224" s="187" t="s">
        <v>83</v>
      </c>
      <c r="AY224" s="186" t="s">
        <v>154</v>
      </c>
      <c r="BK224" s="188">
        <f>SUM(BK225:BK233)</f>
        <v>0</v>
      </c>
    </row>
    <row r="225" spans="2:65" s="1" customFormat="1" ht="25.5" customHeight="1">
      <c r="B225" s="40"/>
      <c r="C225" s="191" t="s">
        <v>369</v>
      </c>
      <c r="D225" s="191" t="s">
        <v>156</v>
      </c>
      <c r="E225" s="192" t="s">
        <v>356</v>
      </c>
      <c r="F225" s="193" t="s">
        <v>357</v>
      </c>
      <c r="G225" s="194" t="s">
        <v>159</v>
      </c>
      <c r="H225" s="195">
        <v>3.36</v>
      </c>
      <c r="I225" s="196"/>
      <c r="J225" s="197">
        <f>ROUND(I225*H225,2)</f>
        <v>0</v>
      </c>
      <c r="K225" s="193" t="s">
        <v>160</v>
      </c>
      <c r="L225" s="60"/>
      <c r="M225" s="198" t="s">
        <v>21</v>
      </c>
      <c r="N225" s="199" t="s">
        <v>46</v>
      </c>
      <c r="O225" s="41"/>
      <c r="P225" s="200">
        <f>O225*H225</f>
        <v>0</v>
      </c>
      <c r="Q225" s="200">
        <v>2.25634</v>
      </c>
      <c r="R225" s="200">
        <f>Q225*H225</f>
        <v>7.581302399999999</v>
      </c>
      <c r="S225" s="200">
        <v>0</v>
      </c>
      <c r="T225" s="201">
        <f>S225*H225</f>
        <v>0</v>
      </c>
      <c r="AR225" s="23" t="s">
        <v>161</v>
      </c>
      <c r="AT225" s="23" t="s">
        <v>156</v>
      </c>
      <c r="AU225" s="23" t="s">
        <v>85</v>
      </c>
      <c r="AY225" s="23" t="s">
        <v>154</v>
      </c>
      <c r="BE225" s="202">
        <f>IF(N225="základní",J225,0)</f>
        <v>0</v>
      </c>
      <c r="BF225" s="202">
        <f>IF(N225="snížená",J225,0)</f>
        <v>0</v>
      </c>
      <c r="BG225" s="202">
        <f>IF(N225="zákl. přenesená",J225,0)</f>
        <v>0</v>
      </c>
      <c r="BH225" s="202">
        <f>IF(N225="sníž. přenesená",J225,0)</f>
        <v>0</v>
      </c>
      <c r="BI225" s="202">
        <f>IF(N225="nulová",J225,0)</f>
        <v>0</v>
      </c>
      <c r="BJ225" s="23" t="s">
        <v>83</v>
      </c>
      <c r="BK225" s="202">
        <f>ROUND(I225*H225,2)</f>
        <v>0</v>
      </c>
      <c r="BL225" s="23" t="s">
        <v>161</v>
      </c>
      <c r="BM225" s="23" t="s">
        <v>1413</v>
      </c>
    </row>
    <row r="226" spans="2:51" s="11" customFormat="1" ht="13.5">
      <c r="B226" s="206"/>
      <c r="C226" s="207"/>
      <c r="D226" s="203" t="s">
        <v>165</v>
      </c>
      <c r="E226" s="208" t="s">
        <v>21</v>
      </c>
      <c r="F226" s="209" t="s">
        <v>359</v>
      </c>
      <c r="G226" s="207"/>
      <c r="H226" s="210">
        <v>1.56</v>
      </c>
      <c r="I226" s="211"/>
      <c r="J226" s="207"/>
      <c r="K226" s="207"/>
      <c r="L226" s="212"/>
      <c r="M226" s="213"/>
      <c r="N226" s="214"/>
      <c r="O226" s="214"/>
      <c r="P226" s="214"/>
      <c r="Q226" s="214"/>
      <c r="R226" s="214"/>
      <c r="S226" s="214"/>
      <c r="T226" s="215"/>
      <c r="AT226" s="216" t="s">
        <v>165</v>
      </c>
      <c r="AU226" s="216" t="s">
        <v>85</v>
      </c>
      <c r="AV226" s="11" t="s">
        <v>85</v>
      </c>
      <c r="AW226" s="11" t="s">
        <v>38</v>
      </c>
      <c r="AX226" s="11" t="s">
        <v>75</v>
      </c>
      <c r="AY226" s="216" t="s">
        <v>154</v>
      </c>
    </row>
    <row r="227" spans="2:51" s="11" customFormat="1" ht="13.5">
      <c r="B227" s="206"/>
      <c r="C227" s="207"/>
      <c r="D227" s="203" t="s">
        <v>165</v>
      </c>
      <c r="E227" s="208" t="s">
        <v>21</v>
      </c>
      <c r="F227" s="209" t="s">
        <v>1414</v>
      </c>
      <c r="G227" s="207"/>
      <c r="H227" s="210">
        <v>1.8</v>
      </c>
      <c r="I227" s="211"/>
      <c r="J227" s="207"/>
      <c r="K227" s="207"/>
      <c r="L227" s="212"/>
      <c r="M227" s="213"/>
      <c r="N227" s="214"/>
      <c r="O227" s="214"/>
      <c r="P227" s="214"/>
      <c r="Q227" s="214"/>
      <c r="R227" s="214"/>
      <c r="S227" s="214"/>
      <c r="T227" s="215"/>
      <c r="AT227" s="216" t="s">
        <v>165</v>
      </c>
      <c r="AU227" s="216" t="s">
        <v>85</v>
      </c>
      <c r="AV227" s="11" t="s">
        <v>85</v>
      </c>
      <c r="AW227" s="11" t="s">
        <v>38</v>
      </c>
      <c r="AX227" s="11" t="s">
        <v>75</v>
      </c>
      <c r="AY227" s="216" t="s">
        <v>154</v>
      </c>
    </row>
    <row r="228" spans="2:51" s="12" customFormat="1" ht="13.5">
      <c r="B228" s="227"/>
      <c r="C228" s="228"/>
      <c r="D228" s="203" t="s">
        <v>165</v>
      </c>
      <c r="E228" s="229" t="s">
        <v>21</v>
      </c>
      <c r="F228" s="230" t="s">
        <v>241</v>
      </c>
      <c r="G228" s="228"/>
      <c r="H228" s="231">
        <v>3.36</v>
      </c>
      <c r="I228" s="232"/>
      <c r="J228" s="228"/>
      <c r="K228" s="228"/>
      <c r="L228" s="233"/>
      <c r="M228" s="234"/>
      <c r="N228" s="235"/>
      <c r="O228" s="235"/>
      <c r="P228" s="235"/>
      <c r="Q228" s="235"/>
      <c r="R228" s="235"/>
      <c r="S228" s="235"/>
      <c r="T228" s="236"/>
      <c r="AT228" s="237" t="s">
        <v>165</v>
      </c>
      <c r="AU228" s="237" t="s">
        <v>85</v>
      </c>
      <c r="AV228" s="12" t="s">
        <v>161</v>
      </c>
      <c r="AW228" s="12" t="s">
        <v>38</v>
      </c>
      <c r="AX228" s="12" t="s">
        <v>83</v>
      </c>
      <c r="AY228" s="237" t="s">
        <v>154</v>
      </c>
    </row>
    <row r="229" spans="2:65" s="1" customFormat="1" ht="25.5" customHeight="1">
      <c r="B229" s="40"/>
      <c r="C229" s="191" t="s">
        <v>373</v>
      </c>
      <c r="D229" s="191" t="s">
        <v>156</v>
      </c>
      <c r="E229" s="192" t="s">
        <v>1415</v>
      </c>
      <c r="F229" s="193" t="s">
        <v>1416</v>
      </c>
      <c r="G229" s="194" t="s">
        <v>159</v>
      </c>
      <c r="H229" s="195">
        <v>0.959</v>
      </c>
      <c r="I229" s="196"/>
      <c r="J229" s="197">
        <f>ROUND(I229*H229,2)</f>
        <v>0</v>
      </c>
      <c r="K229" s="193" t="s">
        <v>160</v>
      </c>
      <c r="L229" s="60"/>
      <c r="M229" s="198" t="s">
        <v>21</v>
      </c>
      <c r="N229" s="199" t="s">
        <v>46</v>
      </c>
      <c r="O229" s="41"/>
      <c r="P229" s="200">
        <f>O229*H229</f>
        <v>0</v>
      </c>
      <c r="Q229" s="200">
        <v>2.25634</v>
      </c>
      <c r="R229" s="200">
        <f>Q229*H229</f>
        <v>2.1638300599999996</v>
      </c>
      <c r="S229" s="200">
        <v>0</v>
      </c>
      <c r="T229" s="201">
        <f>S229*H229</f>
        <v>0</v>
      </c>
      <c r="AR229" s="23" t="s">
        <v>161</v>
      </c>
      <c r="AT229" s="23" t="s">
        <v>156</v>
      </c>
      <c r="AU229" s="23" t="s">
        <v>85</v>
      </c>
      <c r="AY229" s="23" t="s">
        <v>154</v>
      </c>
      <c r="BE229" s="202">
        <f>IF(N229="základní",J229,0)</f>
        <v>0</v>
      </c>
      <c r="BF229" s="202">
        <f>IF(N229="snížená",J229,0)</f>
        <v>0</v>
      </c>
      <c r="BG229" s="202">
        <f>IF(N229="zákl. přenesená",J229,0)</f>
        <v>0</v>
      </c>
      <c r="BH229" s="202">
        <f>IF(N229="sníž. přenesená",J229,0)</f>
        <v>0</v>
      </c>
      <c r="BI229" s="202">
        <f>IF(N229="nulová",J229,0)</f>
        <v>0</v>
      </c>
      <c r="BJ229" s="23" t="s">
        <v>83</v>
      </c>
      <c r="BK229" s="202">
        <f>ROUND(I229*H229,2)</f>
        <v>0</v>
      </c>
      <c r="BL229" s="23" t="s">
        <v>161</v>
      </c>
      <c r="BM229" s="23" t="s">
        <v>1417</v>
      </c>
    </row>
    <row r="230" spans="2:47" s="1" customFormat="1" ht="175.5">
      <c r="B230" s="40"/>
      <c r="C230" s="62"/>
      <c r="D230" s="203" t="s">
        <v>163</v>
      </c>
      <c r="E230" s="62"/>
      <c r="F230" s="204" t="s">
        <v>1418</v>
      </c>
      <c r="G230" s="62"/>
      <c r="H230" s="62"/>
      <c r="I230" s="162"/>
      <c r="J230" s="62"/>
      <c r="K230" s="62"/>
      <c r="L230" s="60"/>
      <c r="M230" s="205"/>
      <c r="N230" s="41"/>
      <c r="O230" s="41"/>
      <c r="P230" s="41"/>
      <c r="Q230" s="41"/>
      <c r="R230" s="41"/>
      <c r="S230" s="41"/>
      <c r="T230" s="77"/>
      <c r="AT230" s="23" t="s">
        <v>163</v>
      </c>
      <c r="AU230" s="23" t="s">
        <v>85</v>
      </c>
    </row>
    <row r="231" spans="2:51" s="11" customFormat="1" ht="13.5">
      <c r="B231" s="206"/>
      <c r="C231" s="207"/>
      <c r="D231" s="203" t="s">
        <v>165</v>
      </c>
      <c r="E231" s="208" t="s">
        <v>21</v>
      </c>
      <c r="F231" s="209" t="s">
        <v>1419</v>
      </c>
      <c r="G231" s="207"/>
      <c r="H231" s="210">
        <v>0.959</v>
      </c>
      <c r="I231" s="211"/>
      <c r="J231" s="207"/>
      <c r="K231" s="207"/>
      <c r="L231" s="212"/>
      <c r="M231" s="213"/>
      <c r="N231" s="214"/>
      <c r="O231" s="214"/>
      <c r="P231" s="214"/>
      <c r="Q231" s="214"/>
      <c r="R231" s="214"/>
      <c r="S231" s="214"/>
      <c r="T231" s="215"/>
      <c r="AT231" s="216" t="s">
        <v>165</v>
      </c>
      <c r="AU231" s="216" t="s">
        <v>85</v>
      </c>
      <c r="AV231" s="11" t="s">
        <v>85</v>
      </c>
      <c r="AW231" s="11" t="s">
        <v>38</v>
      </c>
      <c r="AX231" s="11" t="s">
        <v>83</v>
      </c>
      <c r="AY231" s="216" t="s">
        <v>154</v>
      </c>
    </row>
    <row r="232" spans="2:65" s="1" customFormat="1" ht="25.5" customHeight="1">
      <c r="B232" s="40"/>
      <c r="C232" s="191" t="s">
        <v>377</v>
      </c>
      <c r="D232" s="191" t="s">
        <v>156</v>
      </c>
      <c r="E232" s="192" t="s">
        <v>1420</v>
      </c>
      <c r="F232" s="193" t="s">
        <v>1421</v>
      </c>
      <c r="G232" s="194" t="s">
        <v>159</v>
      </c>
      <c r="H232" s="195">
        <v>0.959</v>
      </c>
      <c r="I232" s="196"/>
      <c r="J232" s="197">
        <f>ROUND(I232*H232,2)</f>
        <v>0</v>
      </c>
      <c r="K232" s="193" t="s">
        <v>160</v>
      </c>
      <c r="L232" s="60"/>
      <c r="M232" s="198" t="s">
        <v>21</v>
      </c>
      <c r="N232" s="199" t="s">
        <v>46</v>
      </c>
      <c r="O232" s="41"/>
      <c r="P232" s="200">
        <f>O232*H232</f>
        <v>0</v>
      </c>
      <c r="Q232" s="200">
        <v>0</v>
      </c>
      <c r="R232" s="200">
        <f>Q232*H232</f>
        <v>0</v>
      </c>
      <c r="S232" s="200">
        <v>0</v>
      </c>
      <c r="T232" s="201">
        <f>S232*H232</f>
        <v>0</v>
      </c>
      <c r="AR232" s="23" t="s">
        <v>161</v>
      </c>
      <c r="AT232" s="23" t="s">
        <v>156</v>
      </c>
      <c r="AU232" s="23" t="s">
        <v>85</v>
      </c>
      <c r="AY232" s="23" t="s">
        <v>154</v>
      </c>
      <c r="BE232" s="202">
        <f>IF(N232="základní",J232,0)</f>
        <v>0</v>
      </c>
      <c r="BF232" s="202">
        <f>IF(N232="snížená",J232,0)</f>
        <v>0</v>
      </c>
      <c r="BG232" s="202">
        <f>IF(N232="zákl. přenesená",J232,0)</f>
        <v>0</v>
      </c>
      <c r="BH232" s="202">
        <f>IF(N232="sníž. přenesená",J232,0)</f>
        <v>0</v>
      </c>
      <c r="BI232" s="202">
        <f>IF(N232="nulová",J232,0)</f>
        <v>0</v>
      </c>
      <c r="BJ232" s="23" t="s">
        <v>83</v>
      </c>
      <c r="BK232" s="202">
        <f>ROUND(I232*H232,2)</f>
        <v>0</v>
      </c>
      <c r="BL232" s="23" t="s">
        <v>161</v>
      </c>
      <c r="BM232" s="23" t="s">
        <v>1422</v>
      </c>
    </row>
    <row r="233" spans="2:47" s="1" customFormat="1" ht="81">
      <c r="B233" s="40"/>
      <c r="C233" s="62"/>
      <c r="D233" s="203" t="s">
        <v>163</v>
      </c>
      <c r="E233" s="62"/>
      <c r="F233" s="204" t="s">
        <v>1423</v>
      </c>
      <c r="G233" s="62"/>
      <c r="H233" s="62"/>
      <c r="I233" s="162"/>
      <c r="J233" s="62"/>
      <c r="K233" s="62"/>
      <c r="L233" s="60"/>
      <c r="M233" s="205"/>
      <c r="N233" s="41"/>
      <c r="O233" s="41"/>
      <c r="P233" s="41"/>
      <c r="Q233" s="41"/>
      <c r="R233" s="41"/>
      <c r="S233" s="41"/>
      <c r="T233" s="77"/>
      <c r="AT233" s="23" t="s">
        <v>163</v>
      </c>
      <c r="AU233" s="23" t="s">
        <v>85</v>
      </c>
    </row>
    <row r="234" spans="2:63" s="10" customFormat="1" ht="29.85" customHeight="1">
      <c r="B234" s="175"/>
      <c r="C234" s="176"/>
      <c r="D234" s="177" t="s">
        <v>74</v>
      </c>
      <c r="E234" s="189" t="s">
        <v>361</v>
      </c>
      <c r="F234" s="189" t="s">
        <v>362</v>
      </c>
      <c r="G234" s="176"/>
      <c r="H234" s="176"/>
      <c r="I234" s="179"/>
      <c r="J234" s="190">
        <f>BK234</f>
        <v>0</v>
      </c>
      <c r="K234" s="176"/>
      <c r="L234" s="181"/>
      <c r="M234" s="182"/>
      <c r="N234" s="183"/>
      <c r="O234" s="183"/>
      <c r="P234" s="184">
        <f>SUM(P235:P239)</f>
        <v>0</v>
      </c>
      <c r="Q234" s="183"/>
      <c r="R234" s="184">
        <f>SUM(R235:R239)</f>
        <v>0.40836999999999996</v>
      </c>
      <c r="S234" s="183"/>
      <c r="T234" s="185">
        <f>SUM(T235:T239)</f>
        <v>0</v>
      </c>
      <c r="AR234" s="186" t="s">
        <v>83</v>
      </c>
      <c r="AT234" s="187" t="s">
        <v>74</v>
      </c>
      <c r="AU234" s="187" t="s">
        <v>83</v>
      </c>
      <c r="AY234" s="186" t="s">
        <v>154</v>
      </c>
      <c r="BK234" s="188">
        <f>SUM(BK235:BK239)</f>
        <v>0</v>
      </c>
    </row>
    <row r="235" spans="2:65" s="1" customFormat="1" ht="25.5" customHeight="1">
      <c r="B235" s="40"/>
      <c r="C235" s="191" t="s">
        <v>383</v>
      </c>
      <c r="D235" s="191" t="s">
        <v>156</v>
      </c>
      <c r="E235" s="192" t="s">
        <v>364</v>
      </c>
      <c r="F235" s="193" t="s">
        <v>365</v>
      </c>
      <c r="G235" s="194" t="s">
        <v>366</v>
      </c>
      <c r="H235" s="195">
        <v>7</v>
      </c>
      <c r="I235" s="196"/>
      <c r="J235" s="197">
        <f>ROUND(I235*H235,2)</f>
        <v>0</v>
      </c>
      <c r="K235" s="193" t="s">
        <v>160</v>
      </c>
      <c r="L235" s="60"/>
      <c r="M235" s="198" t="s">
        <v>21</v>
      </c>
      <c r="N235" s="199" t="s">
        <v>46</v>
      </c>
      <c r="O235" s="41"/>
      <c r="P235" s="200">
        <f>O235*H235</f>
        <v>0</v>
      </c>
      <c r="Q235" s="200">
        <v>0.04684</v>
      </c>
      <c r="R235" s="200">
        <f>Q235*H235</f>
        <v>0.32788</v>
      </c>
      <c r="S235" s="200">
        <v>0</v>
      </c>
      <c r="T235" s="201">
        <f>S235*H235</f>
        <v>0</v>
      </c>
      <c r="AR235" s="23" t="s">
        <v>161</v>
      </c>
      <c r="AT235" s="23" t="s">
        <v>156</v>
      </c>
      <c r="AU235" s="23" t="s">
        <v>85</v>
      </c>
      <c r="AY235" s="23" t="s">
        <v>154</v>
      </c>
      <c r="BE235" s="202">
        <f>IF(N235="základní",J235,0)</f>
        <v>0</v>
      </c>
      <c r="BF235" s="202">
        <f>IF(N235="snížená",J235,0)</f>
        <v>0</v>
      </c>
      <c r="BG235" s="202">
        <f>IF(N235="zákl. přenesená",J235,0)</f>
        <v>0</v>
      </c>
      <c r="BH235" s="202">
        <f>IF(N235="sníž. přenesená",J235,0)</f>
        <v>0</v>
      </c>
      <c r="BI235" s="202">
        <f>IF(N235="nulová",J235,0)</f>
        <v>0</v>
      </c>
      <c r="BJ235" s="23" t="s">
        <v>83</v>
      </c>
      <c r="BK235" s="202">
        <f>ROUND(I235*H235,2)</f>
        <v>0</v>
      </c>
      <c r="BL235" s="23" t="s">
        <v>161</v>
      </c>
      <c r="BM235" s="23" t="s">
        <v>1424</v>
      </c>
    </row>
    <row r="236" spans="2:47" s="1" customFormat="1" ht="27">
      <c r="B236" s="40"/>
      <c r="C236" s="62"/>
      <c r="D236" s="203" t="s">
        <v>163</v>
      </c>
      <c r="E236" s="62"/>
      <c r="F236" s="204" t="s">
        <v>368</v>
      </c>
      <c r="G236" s="62"/>
      <c r="H236" s="62"/>
      <c r="I236" s="162"/>
      <c r="J236" s="62"/>
      <c r="K236" s="62"/>
      <c r="L236" s="60"/>
      <c r="M236" s="205"/>
      <c r="N236" s="41"/>
      <c r="O236" s="41"/>
      <c r="P236" s="41"/>
      <c r="Q236" s="41"/>
      <c r="R236" s="41"/>
      <c r="S236" s="41"/>
      <c r="T236" s="77"/>
      <c r="AT236" s="23" t="s">
        <v>163</v>
      </c>
      <c r="AU236" s="23" t="s">
        <v>85</v>
      </c>
    </row>
    <row r="237" spans="2:65" s="1" customFormat="1" ht="16.5" customHeight="1">
      <c r="B237" s="40"/>
      <c r="C237" s="217" t="s">
        <v>390</v>
      </c>
      <c r="D237" s="217" t="s">
        <v>189</v>
      </c>
      <c r="E237" s="218" t="s">
        <v>370</v>
      </c>
      <c r="F237" s="219" t="s">
        <v>371</v>
      </c>
      <c r="G237" s="220" t="s">
        <v>366</v>
      </c>
      <c r="H237" s="221">
        <v>2</v>
      </c>
      <c r="I237" s="222"/>
      <c r="J237" s="223">
        <f>ROUND(I237*H237,2)</f>
        <v>0</v>
      </c>
      <c r="K237" s="219" t="s">
        <v>160</v>
      </c>
      <c r="L237" s="224"/>
      <c r="M237" s="225" t="s">
        <v>21</v>
      </c>
      <c r="N237" s="226" t="s">
        <v>46</v>
      </c>
      <c r="O237" s="41"/>
      <c r="P237" s="200">
        <f>O237*H237</f>
        <v>0</v>
      </c>
      <c r="Q237" s="200">
        <v>0.01079</v>
      </c>
      <c r="R237" s="200">
        <f>Q237*H237</f>
        <v>0.02158</v>
      </c>
      <c r="S237" s="200">
        <v>0</v>
      </c>
      <c r="T237" s="201">
        <f>S237*H237</f>
        <v>0</v>
      </c>
      <c r="AR237" s="23" t="s">
        <v>193</v>
      </c>
      <c r="AT237" s="23" t="s">
        <v>189</v>
      </c>
      <c r="AU237" s="23" t="s">
        <v>85</v>
      </c>
      <c r="AY237" s="23" t="s">
        <v>154</v>
      </c>
      <c r="BE237" s="202">
        <f>IF(N237="základní",J237,0)</f>
        <v>0</v>
      </c>
      <c r="BF237" s="202">
        <f>IF(N237="snížená",J237,0)</f>
        <v>0</v>
      </c>
      <c r="BG237" s="202">
        <f>IF(N237="zákl. přenesená",J237,0)</f>
        <v>0</v>
      </c>
      <c r="BH237" s="202">
        <f>IF(N237="sníž. přenesená",J237,0)</f>
        <v>0</v>
      </c>
      <c r="BI237" s="202">
        <f>IF(N237="nulová",J237,0)</f>
        <v>0</v>
      </c>
      <c r="BJ237" s="23" t="s">
        <v>83</v>
      </c>
      <c r="BK237" s="202">
        <f>ROUND(I237*H237,2)</f>
        <v>0</v>
      </c>
      <c r="BL237" s="23" t="s">
        <v>161</v>
      </c>
      <c r="BM237" s="23" t="s">
        <v>1425</v>
      </c>
    </row>
    <row r="238" spans="2:65" s="1" customFormat="1" ht="16.5" customHeight="1">
      <c r="B238" s="40"/>
      <c r="C238" s="217" t="s">
        <v>397</v>
      </c>
      <c r="D238" s="217" t="s">
        <v>189</v>
      </c>
      <c r="E238" s="218" t="s">
        <v>1426</v>
      </c>
      <c r="F238" s="219" t="s">
        <v>1427</v>
      </c>
      <c r="G238" s="220" t="s">
        <v>366</v>
      </c>
      <c r="H238" s="221">
        <v>4</v>
      </c>
      <c r="I238" s="222"/>
      <c r="J238" s="223">
        <f>ROUND(I238*H238,2)</f>
        <v>0</v>
      </c>
      <c r="K238" s="219" t="s">
        <v>160</v>
      </c>
      <c r="L238" s="224"/>
      <c r="M238" s="225" t="s">
        <v>21</v>
      </c>
      <c r="N238" s="226" t="s">
        <v>46</v>
      </c>
      <c r="O238" s="41"/>
      <c r="P238" s="200">
        <f>O238*H238</f>
        <v>0</v>
      </c>
      <c r="Q238" s="200">
        <v>0.01011</v>
      </c>
      <c r="R238" s="200">
        <f>Q238*H238</f>
        <v>0.04044</v>
      </c>
      <c r="S238" s="200">
        <v>0</v>
      </c>
      <c r="T238" s="201">
        <f>S238*H238</f>
        <v>0</v>
      </c>
      <c r="AR238" s="23" t="s">
        <v>193</v>
      </c>
      <c r="AT238" s="23" t="s">
        <v>189</v>
      </c>
      <c r="AU238" s="23" t="s">
        <v>85</v>
      </c>
      <c r="AY238" s="23" t="s">
        <v>154</v>
      </c>
      <c r="BE238" s="202">
        <f>IF(N238="základní",J238,0)</f>
        <v>0</v>
      </c>
      <c r="BF238" s="202">
        <f>IF(N238="snížená",J238,0)</f>
        <v>0</v>
      </c>
      <c r="BG238" s="202">
        <f>IF(N238="zákl. přenesená",J238,0)</f>
        <v>0</v>
      </c>
      <c r="BH238" s="202">
        <f>IF(N238="sníž. přenesená",J238,0)</f>
        <v>0</v>
      </c>
      <c r="BI238" s="202">
        <f>IF(N238="nulová",J238,0)</f>
        <v>0</v>
      </c>
      <c r="BJ238" s="23" t="s">
        <v>83</v>
      </c>
      <c r="BK238" s="202">
        <f>ROUND(I238*H238,2)</f>
        <v>0</v>
      </c>
      <c r="BL238" s="23" t="s">
        <v>161</v>
      </c>
      <c r="BM238" s="23" t="s">
        <v>1428</v>
      </c>
    </row>
    <row r="239" spans="2:65" s="1" customFormat="1" ht="16.5" customHeight="1">
      <c r="B239" s="40"/>
      <c r="C239" s="217" t="s">
        <v>402</v>
      </c>
      <c r="D239" s="217" t="s">
        <v>189</v>
      </c>
      <c r="E239" s="218" t="s">
        <v>378</v>
      </c>
      <c r="F239" s="219" t="s">
        <v>379</v>
      </c>
      <c r="G239" s="220" t="s">
        <v>366</v>
      </c>
      <c r="H239" s="221">
        <v>1</v>
      </c>
      <c r="I239" s="222"/>
      <c r="J239" s="223">
        <f>ROUND(I239*H239,2)</f>
        <v>0</v>
      </c>
      <c r="K239" s="219" t="s">
        <v>160</v>
      </c>
      <c r="L239" s="224"/>
      <c r="M239" s="225" t="s">
        <v>21</v>
      </c>
      <c r="N239" s="226" t="s">
        <v>46</v>
      </c>
      <c r="O239" s="41"/>
      <c r="P239" s="200">
        <f>O239*H239</f>
        <v>0</v>
      </c>
      <c r="Q239" s="200">
        <v>0.01847</v>
      </c>
      <c r="R239" s="200">
        <f>Q239*H239</f>
        <v>0.01847</v>
      </c>
      <c r="S239" s="200">
        <v>0</v>
      </c>
      <c r="T239" s="201">
        <f>S239*H239</f>
        <v>0</v>
      </c>
      <c r="AR239" s="23" t="s">
        <v>193</v>
      </c>
      <c r="AT239" s="23" t="s">
        <v>189</v>
      </c>
      <c r="AU239" s="23" t="s">
        <v>85</v>
      </c>
      <c r="AY239" s="23" t="s">
        <v>154</v>
      </c>
      <c r="BE239" s="202">
        <f>IF(N239="základní",J239,0)</f>
        <v>0</v>
      </c>
      <c r="BF239" s="202">
        <f>IF(N239="snížená",J239,0)</f>
        <v>0</v>
      </c>
      <c r="BG239" s="202">
        <f>IF(N239="zákl. přenesená",J239,0)</f>
        <v>0</v>
      </c>
      <c r="BH239" s="202">
        <f>IF(N239="sníž. přenesená",J239,0)</f>
        <v>0</v>
      </c>
      <c r="BI239" s="202">
        <f>IF(N239="nulová",J239,0)</f>
        <v>0</v>
      </c>
      <c r="BJ239" s="23" t="s">
        <v>83</v>
      </c>
      <c r="BK239" s="202">
        <f>ROUND(I239*H239,2)</f>
        <v>0</v>
      </c>
      <c r="BL239" s="23" t="s">
        <v>161</v>
      </c>
      <c r="BM239" s="23" t="s">
        <v>1429</v>
      </c>
    </row>
    <row r="240" spans="2:63" s="10" customFormat="1" ht="29.85" customHeight="1">
      <c r="B240" s="175"/>
      <c r="C240" s="176"/>
      <c r="D240" s="177" t="s">
        <v>74</v>
      </c>
      <c r="E240" s="189" t="s">
        <v>193</v>
      </c>
      <c r="F240" s="189" t="s">
        <v>1143</v>
      </c>
      <c r="G240" s="176"/>
      <c r="H240" s="176"/>
      <c r="I240" s="179"/>
      <c r="J240" s="190">
        <f>BK240</f>
        <v>0</v>
      </c>
      <c r="K240" s="176"/>
      <c r="L240" s="181"/>
      <c r="M240" s="182"/>
      <c r="N240" s="183"/>
      <c r="O240" s="183"/>
      <c r="P240" s="184">
        <f>SUM(P241:P243)</f>
        <v>0</v>
      </c>
      <c r="Q240" s="183"/>
      <c r="R240" s="184">
        <f>SUM(R241:R243)</f>
        <v>0.0015</v>
      </c>
      <c r="S240" s="183"/>
      <c r="T240" s="185">
        <f>SUM(T241:T243)</f>
        <v>0</v>
      </c>
      <c r="AR240" s="186" t="s">
        <v>83</v>
      </c>
      <c r="AT240" s="187" t="s">
        <v>74</v>
      </c>
      <c r="AU240" s="187" t="s">
        <v>83</v>
      </c>
      <c r="AY240" s="186" t="s">
        <v>154</v>
      </c>
      <c r="BK240" s="188">
        <f>SUM(BK241:BK243)</f>
        <v>0</v>
      </c>
    </row>
    <row r="241" spans="2:65" s="1" customFormat="1" ht="25.5" customHeight="1">
      <c r="B241" s="40"/>
      <c r="C241" s="191" t="s">
        <v>406</v>
      </c>
      <c r="D241" s="191" t="s">
        <v>156</v>
      </c>
      <c r="E241" s="192" t="s">
        <v>1144</v>
      </c>
      <c r="F241" s="193" t="s">
        <v>1145</v>
      </c>
      <c r="G241" s="194" t="s">
        <v>366</v>
      </c>
      <c r="H241" s="195">
        <v>1</v>
      </c>
      <c r="I241" s="196"/>
      <c r="J241" s="197">
        <f>ROUND(I241*H241,2)</f>
        <v>0</v>
      </c>
      <c r="K241" s="193" t="s">
        <v>160</v>
      </c>
      <c r="L241" s="60"/>
      <c r="M241" s="198" t="s">
        <v>21</v>
      </c>
      <c r="N241" s="199" t="s">
        <v>46</v>
      </c>
      <c r="O241" s="41"/>
      <c r="P241" s="200">
        <f>O241*H241</f>
        <v>0</v>
      </c>
      <c r="Q241" s="200">
        <v>0</v>
      </c>
      <c r="R241" s="200">
        <f>Q241*H241</f>
        <v>0</v>
      </c>
      <c r="S241" s="200">
        <v>0</v>
      </c>
      <c r="T241" s="201">
        <f>S241*H241</f>
        <v>0</v>
      </c>
      <c r="AR241" s="23" t="s">
        <v>161</v>
      </c>
      <c r="AT241" s="23" t="s">
        <v>156</v>
      </c>
      <c r="AU241" s="23" t="s">
        <v>85</v>
      </c>
      <c r="AY241" s="23" t="s">
        <v>154</v>
      </c>
      <c r="BE241" s="202">
        <f>IF(N241="základní",J241,0)</f>
        <v>0</v>
      </c>
      <c r="BF241" s="202">
        <f>IF(N241="snížená",J241,0)</f>
        <v>0</v>
      </c>
      <c r="BG241" s="202">
        <f>IF(N241="zákl. přenesená",J241,0)</f>
        <v>0</v>
      </c>
      <c r="BH241" s="202">
        <f>IF(N241="sníž. přenesená",J241,0)</f>
        <v>0</v>
      </c>
      <c r="BI241" s="202">
        <f>IF(N241="nulová",J241,0)</f>
        <v>0</v>
      </c>
      <c r="BJ241" s="23" t="s">
        <v>83</v>
      </c>
      <c r="BK241" s="202">
        <f>ROUND(I241*H241,2)</f>
        <v>0</v>
      </c>
      <c r="BL241" s="23" t="s">
        <v>161</v>
      </c>
      <c r="BM241" s="23" t="s">
        <v>1430</v>
      </c>
    </row>
    <row r="242" spans="2:47" s="1" customFormat="1" ht="27">
      <c r="B242" s="40"/>
      <c r="C242" s="62"/>
      <c r="D242" s="203" t="s">
        <v>163</v>
      </c>
      <c r="E242" s="62"/>
      <c r="F242" s="204" t="s">
        <v>1147</v>
      </c>
      <c r="G242" s="62"/>
      <c r="H242" s="62"/>
      <c r="I242" s="162"/>
      <c r="J242" s="62"/>
      <c r="K242" s="62"/>
      <c r="L242" s="60"/>
      <c r="M242" s="205"/>
      <c r="N242" s="41"/>
      <c r="O242" s="41"/>
      <c r="P242" s="41"/>
      <c r="Q242" s="41"/>
      <c r="R242" s="41"/>
      <c r="S242" s="41"/>
      <c r="T242" s="77"/>
      <c r="AT242" s="23" t="s">
        <v>163</v>
      </c>
      <c r="AU242" s="23" t="s">
        <v>85</v>
      </c>
    </row>
    <row r="243" spans="2:65" s="1" customFormat="1" ht="25.5" customHeight="1">
      <c r="B243" s="40"/>
      <c r="C243" s="217" t="s">
        <v>410</v>
      </c>
      <c r="D243" s="217" t="s">
        <v>189</v>
      </c>
      <c r="E243" s="218" t="s">
        <v>1148</v>
      </c>
      <c r="F243" s="219" t="s">
        <v>1149</v>
      </c>
      <c r="G243" s="220" t="s">
        <v>366</v>
      </c>
      <c r="H243" s="221">
        <v>1</v>
      </c>
      <c r="I243" s="222"/>
      <c r="J243" s="223">
        <f>ROUND(I243*H243,2)</f>
        <v>0</v>
      </c>
      <c r="K243" s="219" t="s">
        <v>160</v>
      </c>
      <c r="L243" s="224"/>
      <c r="M243" s="225" t="s">
        <v>21</v>
      </c>
      <c r="N243" s="226" t="s">
        <v>46</v>
      </c>
      <c r="O243" s="41"/>
      <c r="P243" s="200">
        <f>O243*H243</f>
        <v>0</v>
      </c>
      <c r="Q243" s="200">
        <v>0.0015</v>
      </c>
      <c r="R243" s="200">
        <f>Q243*H243</f>
        <v>0.0015</v>
      </c>
      <c r="S243" s="200">
        <v>0</v>
      </c>
      <c r="T243" s="201">
        <f>S243*H243</f>
        <v>0</v>
      </c>
      <c r="AR243" s="23" t="s">
        <v>193</v>
      </c>
      <c r="AT243" s="23" t="s">
        <v>189</v>
      </c>
      <c r="AU243" s="23" t="s">
        <v>85</v>
      </c>
      <c r="AY243" s="23" t="s">
        <v>154</v>
      </c>
      <c r="BE243" s="202">
        <f>IF(N243="základní",J243,0)</f>
        <v>0</v>
      </c>
      <c r="BF243" s="202">
        <f>IF(N243="snížená",J243,0)</f>
        <v>0</v>
      </c>
      <c r="BG243" s="202">
        <f>IF(N243="zákl. přenesená",J243,0)</f>
        <v>0</v>
      </c>
      <c r="BH243" s="202">
        <f>IF(N243="sníž. přenesená",J243,0)</f>
        <v>0</v>
      </c>
      <c r="BI243" s="202">
        <f>IF(N243="nulová",J243,0)</f>
        <v>0</v>
      </c>
      <c r="BJ243" s="23" t="s">
        <v>83</v>
      </c>
      <c r="BK243" s="202">
        <f>ROUND(I243*H243,2)</f>
        <v>0</v>
      </c>
      <c r="BL243" s="23" t="s">
        <v>161</v>
      </c>
      <c r="BM243" s="23" t="s">
        <v>1431</v>
      </c>
    </row>
    <row r="244" spans="2:63" s="10" customFormat="1" ht="29.85" customHeight="1">
      <c r="B244" s="175"/>
      <c r="C244" s="176"/>
      <c r="D244" s="177" t="s">
        <v>74</v>
      </c>
      <c r="E244" s="189" t="s">
        <v>381</v>
      </c>
      <c r="F244" s="189" t="s">
        <v>382</v>
      </c>
      <c r="G244" s="176"/>
      <c r="H244" s="176"/>
      <c r="I244" s="179"/>
      <c r="J244" s="190">
        <f>BK244</f>
        <v>0</v>
      </c>
      <c r="K244" s="176"/>
      <c r="L244" s="181"/>
      <c r="M244" s="182"/>
      <c r="N244" s="183"/>
      <c r="O244" s="183"/>
      <c r="P244" s="184">
        <f>SUM(P245:P261)</f>
        <v>0</v>
      </c>
      <c r="Q244" s="183"/>
      <c r="R244" s="184">
        <f>SUM(R245:R261)</f>
        <v>0.004126199999999999</v>
      </c>
      <c r="S244" s="183"/>
      <c r="T244" s="185">
        <f>SUM(T245:T261)</f>
        <v>0</v>
      </c>
      <c r="AR244" s="186" t="s">
        <v>83</v>
      </c>
      <c r="AT244" s="187" t="s">
        <v>74</v>
      </c>
      <c r="AU244" s="187" t="s">
        <v>83</v>
      </c>
      <c r="AY244" s="186" t="s">
        <v>154</v>
      </c>
      <c r="BK244" s="188">
        <f>SUM(BK245:BK261)</f>
        <v>0</v>
      </c>
    </row>
    <row r="245" spans="2:65" s="1" customFormat="1" ht="38.25" customHeight="1">
      <c r="B245" s="40"/>
      <c r="C245" s="191" t="s">
        <v>414</v>
      </c>
      <c r="D245" s="191" t="s">
        <v>156</v>
      </c>
      <c r="E245" s="192" t="s">
        <v>1432</v>
      </c>
      <c r="F245" s="193" t="s">
        <v>1433</v>
      </c>
      <c r="G245" s="194" t="s">
        <v>237</v>
      </c>
      <c r="H245" s="195">
        <v>140.8</v>
      </c>
      <c r="I245" s="196"/>
      <c r="J245" s="197">
        <f>ROUND(I245*H245,2)</f>
        <v>0</v>
      </c>
      <c r="K245" s="193" t="s">
        <v>160</v>
      </c>
      <c r="L245" s="60"/>
      <c r="M245" s="198" t="s">
        <v>21</v>
      </c>
      <c r="N245" s="199" t="s">
        <v>46</v>
      </c>
      <c r="O245" s="41"/>
      <c r="P245" s="200">
        <f>O245*H245</f>
        <v>0</v>
      </c>
      <c r="Q245" s="200">
        <v>0</v>
      </c>
      <c r="R245" s="200">
        <f>Q245*H245</f>
        <v>0</v>
      </c>
      <c r="S245" s="200">
        <v>0</v>
      </c>
      <c r="T245" s="201">
        <f>S245*H245</f>
        <v>0</v>
      </c>
      <c r="AR245" s="23" t="s">
        <v>161</v>
      </c>
      <c r="AT245" s="23" t="s">
        <v>156</v>
      </c>
      <c r="AU245" s="23" t="s">
        <v>85</v>
      </c>
      <c r="AY245" s="23" t="s">
        <v>154</v>
      </c>
      <c r="BE245" s="202">
        <f>IF(N245="základní",J245,0)</f>
        <v>0</v>
      </c>
      <c r="BF245" s="202">
        <f>IF(N245="snížená",J245,0)</f>
        <v>0</v>
      </c>
      <c r="BG245" s="202">
        <f>IF(N245="zákl. přenesená",J245,0)</f>
        <v>0</v>
      </c>
      <c r="BH245" s="202">
        <f>IF(N245="sníž. přenesená",J245,0)</f>
        <v>0</v>
      </c>
      <c r="BI245" s="202">
        <f>IF(N245="nulová",J245,0)</f>
        <v>0</v>
      </c>
      <c r="BJ245" s="23" t="s">
        <v>83</v>
      </c>
      <c r="BK245" s="202">
        <f>ROUND(I245*H245,2)</f>
        <v>0</v>
      </c>
      <c r="BL245" s="23" t="s">
        <v>161</v>
      </c>
      <c r="BM245" s="23" t="s">
        <v>1434</v>
      </c>
    </row>
    <row r="246" spans="2:47" s="1" customFormat="1" ht="54">
      <c r="B246" s="40"/>
      <c r="C246" s="62"/>
      <c r="D246" s="203" t="s">
        <v>163</v>
      </c>
      <c r="E246" s="62"/>
      <c r="F246" s="204" t="s">
        <v>1435</v>
      </c>
      <c r="G246" s="62"/>
      <c r="H246" s="62"/>
      <c r="I246" s="162"/>
      <c r="J246" s="62"/>
      <c r="K246" s="62"/>
      <c r="L246" s="60"/>
      <c r="M246" s="205"/>
      <c r="N246" s="41"/>
      <c r="O246" s="41"/>
      <c r="P246" s="41"/>
      <c r="Q246" s="41"/>
      <c r="R246" s="41"/>
      <c r="S246" s="41"/>
      <c r="T246" s="77"/>
      <c r="AT246" s="23" t="s">
        <v>163</v>
      </c>
      <c r="AU246" s="23" t="s">
        <v>85</v>
      </c>
    </row>
    <row r="247" spans="2:51" s="11" customFormat="1" ht="13.5">
      <c r="B247" s="206"/>
      <c r="C247" s="207"/>
      <c r="D247" s="203" t="s">
        <v>165</v>
      </c>
      <c r="E247" s="208" t="s">
        <v>21</v>
      </c>
      <c r="F247" s="209" t="s">
        <v>1436</v>
      </c>
      <c r="G247" s="207"/>
      <c r="H247" s="210">
        <v>140.8</v>
      </c>
      <c r="I247" s="211"/>
      <c r="J247" s="207"/>
      <c r="K247" s="207"/>
      <c r="L247" s="212"/>
      <c r="M247" s="213"/>
      <c r="N247" s="214"/>
      <c r="O247" s="214"/>
      <c r="P247" s="214"/>
      <c r="Q247" s="214"/>
      <c r="R247" s="214"/>
      <c r="S247" s="214"/>
      <c r="T247" s="215"/>
      <c r="AT247" s="216" t="s">
        <v>165</v>
      </c>
      <c r="AU247" s="216" t="s">
        <v>85</v>
      </c>
      <c r="AV247" s="11" t="s">
        <v>85</v>
      </c>
      <c r="AW247" s="11" t="s">
        <v>38</v>
      </c>
      <c r="AX247" s="11" t="s">
        <v>83</v>
      </c>
      <c r="AY247" s="216" t="s">
        <v>154</v>
      </c>
    </row>
    <row r="248" spans="2:65" s="1" customFormat="1" ht="38.25" customHeight="1">
      <c r="B248" s="40"/>
      <c r="C248" s="191" t="s">
        <v>418</v>
      </c>
      <c r="D248" s="191" t="s">
        <v>156</v>
      </c>
      <c r="E248" s="192" t="s">
        <v>1437</v>
      </c>
      <c r="F248" s="193" t="s">
        <v>1438</v>
      </c>
      <c r="G248" s="194" t="s">
        <v>237</v>
      </c>
      <c r="H248" s="195">
        <v>1971.2</v>
      </c>
      <c r="I248" s="196"/>
      <c r="J248" s="197">
        <f>ROUND(I248*H248,2)</f>
        <v>0</v>
      </c>
      <c r="K248" s="193" t="s">
        <v>160</v>
      </c>
      <c r="L248" s="60"/>
      <c r="M248" s="198" t="s">
        <v>21</v>
      </c>
      <c r="N248" s="199" t="s">
        <v>46</v>
      </c>
      <c r="O248" s="41"/>
      <c r="P248" s="200">
        <f>O248*H248</f>
        <v>0</v>
      </c>
      <c r="Q248" s="200">
        <v>0</v>
      </c>
      <c r="R248" s="200">
        <f>Q248*H248</f>
        <v>0</v>
      </c>
      <c r="S248" s="200">
        <v>0</v>
      </c>
      <c r="T248" s="201">
        <f>S248*H248</f>
        <v>0</v>
      </c>
      <c r="AR248" s="23" t="s">
        <v>161</v>
      </c>
      <c r="AT248" s="23" t="s">
        <v>156</v>
      </c>
      <c r="AU248" s="23" t="s">
        <v>85</v>
      </c>
      <c r="AY248" s="23" t="s">
        <v>154</v>
      </c>
      <c r="BE248" s="202">
        <f>IF(N248="základní",J248,0)</f>
        <v>0</v>
      </c>
      <c r="BF248" s="202">
        <f>IF(N248="snížená",J248,0)</f>
        <v>0</v>
      </c>
      <c r="BG248" s="202">
        <f>IF(N248="zákl. přenesená",J248,0)</f>
        <v>0</v>
      </c>
      <c r="BH248" s="202">
        <f>IF(N248="sníž. přenesená",J248,0)</f>
        <v>0</v>
      </c>
      <c r="BI248" s="202">
        <f>IF(N248="nulová",J248,0)</f>
        <v>0</v>
      </c>
      <c r="BJ248" s="23" t="s">
        <v>83</v>
      </c>
      <c r="BK248" s="202">
        <f>ROUND(I248*H248,2)</f>
        <v>0</v>
      </c>
      <c r="BL248" s="23" t="s">
        <v>161</v>
      </c>
      <c r="BM248" s="23" t="s">
        <v>1439</v>
      </c>
    </row>
    <row r="249" spans="2:47" s="1" customFormat="1" ht="54">
      <c r="B249" s="40"/>
      <c r="C249" s="62"/>
      <c r="D249" s="203" t="s">
        <v>163</v>
      </c>
      <c r="E249" s="62"/>
      <c r="F249" s="204" t="s">
        <v>1435</v>
      </c>
      <c r="G249" s="62"/>
      <c r="H249" s="62"/>
      <c r="I249" s="162"/>
      <c r="J249" s="62"/>
      <c r="K249" s="62"/>
      <c r="L249" s="60"/>
      <c r="M249" s="205"/>
      <c r="N249" s="41"/>
      <c r="O249" s="41"/>
      <c r="P249" s="41"/>
      <c r="Q249" s="41"/>
      <c r="R249" s="41"/>
      <c r="S249" s="41"/>
      <c r="T249" s="77"/>
      <c r="AT249" s="23" t="s">
        <v>163</v>
      </c>
      <c r="AU249" s="23" t="s">
        <v>85</v>
      </c>
    </row>
    <row r="250" spans="2:51" s="11" customFormat="1" ht="13.5">
      <c r="B250" s="206"/>
      <c r="C250" s="207"/>
      <c r="D250" s="203" t="s">
        <v>165</v>
      </c>
      <c r="E250" s="207"/>
      <c r="F250" s="209" t="s">
        <v>1440</v>
      </c>
      <c r="G250" s="207"/>
      <c r="H250" s="210">
        <v>1971.2</v>
      </c>
      <c r="I250" s="211"/>
      <c r="J250" s="207"/>
      <c r="K250" s="207"/>
      <c r="L250" s="212"/>
      <c r="M250" s="213"/>
      <c r="N250" s="214"/>
      <c r="O250" s="214"/>
      <c r="P250" s="214"/>
      <c r="Q250" s="214"/>
      <c r="R250" s="214"/>
      <c r="S250" s="214"/>
      <c r="T250" s="215"/>
      <c r="AT250" s="216" t="s">
        <v>165</v>
      </c>
      <c r="AU250" s="216" t="s">
        <v>85</v>
      </c>
      <c r="AV250" s="11" t="s">
        <v>85</v>
      </c>
      <c r="AW250" s="11" t="s">
        <v>6</v>
      </c>
      <c r="AX250" s="11" t="s">
        <v>83</v>
      </c>
      <c r="AY250" s="216" t="s">
        <v>154</v>
      </c>
    </row>
    <row r="251" spans="2:65" s="1" customFormat="1" ht="38.25" customHeight="1">
      <c r="B251" s="40"/>
      <c r="C251" s="191" t="s">
        <v>423</v>
      </c>
      <c r="D251" s="191" t="s">
        <v>156</v>
      </c>
      <c r="E251" s="192" t="s">
        <v>1441</v>
      </c>
      <c r="F251" s="193" t="s">
        <v>1442</v>
      </c>
      <c r="G251" s="194" t="s">
        <v>237</v>
      </c>
      <c r="H251" s="195">
        <v>140.8</v>
      </c>
      <c r="I251" s="196"/>
      <c r="J251" s="197">
        <f>ROUND(I251*H251,2)</f>
        <v>0</v>
      </c>
      <c r="K251" s="193" t="s">
        <v>160</v>
      </c>
      <c r="L251" s="60"/>
      <c r="M251" s="198" t="s">
        <v>21</v>
      </c>
      <c r="N251" s="199" t="s">
        <v>46</v>
      </c>
      <c r="O251" s="41"/>
      <c r="P251" s="200">
        <f>O251*H251</f>
        <v>0</v>
      </c>
      <c r="Q251" s="200">
        <v>0</v>
      </c>
      <c r="R251" s="200">
        <f>Q251*H251</f>
        <v>0</v>
      </c>
      <c r="S251" s="200">
        <v>0</v>
      </c>
      <c r="T251" s="201">
        <f>S251*H251</f>
        <v>0</v>
      </c>
      <c r="AR251" s="23" t="s">
        <v>161</v>
      </c>
      <c r="AT251" s="23" t="s">
        <v>156</v>
      </c>
      <c r="AU251" s="23" t="s">
        <v>85</v>
      </c>
      <c r="AY251" s="23" t="s">
        <v>154</v>
      </c>
      <c r="BE251" s="202">
        <f>IF(N251="základní",J251,0)</f>
        <v>0</v>
      </c>
      <c r="BF251" s="202">
        <f>IF(N251="snížená",J251,0)</f>
        <v>0</v>
      </c>
      <c r="BG251" s="202">
        <f>IF(N251="zákl. přenesená",J251,0)</f>
        <v>0</v>
      </c>
      <c r="BH251" s="202">
        <f>IF(N251="sníž. přenesená",J251,0)</f>
        <v>0</v>
      </c>
      <c r="BI251" s="202">
        <f>IF(N251="nulová",J251,0)</f>
        <v>0</v>
      </c>
      <c r="BJ251" s="23" t="s">
        <v>83</v>
      </c>
      <c r="BK251" s="202">
        <f>ROUND(I251*H251,2)</f>
        <v>0</v>
      </c>
      <c r="BL251" s="23" t="s">
        <v>161</v>
      </c>
      <c r="BM251" s="23" t="s">
        <v>1443</v>
      </c>
    </row>
    <row r="252" spans="2:47" s="1" customFormat="1" ht="27">
      <c r="B252" s="40"/>
      <c r="C252" s="62"/>
      <c r="D252" s="203" t="s">
        <v>163</v>
      </c>
      <c r="E252" s="62"/>
      <c r="F252" s="204" t="s">
        <v>1444</v>
      </c>
      <c r="G252" s="62"/>
      <c r="H252" s="62"/>
      <c r="I252" s="162"/>
      <c r="J252" s="62"/>
      <c r="K252" s="62"/>
      <c r="L252" s="60"/>
      <c r="M252" s="205"/>
      <c r="N252" s="41"/>
      <c r="O252" s="41"/>
      <c r="P252" s="41"/>
      <c r="Q252" s="41"/>
      <c r="R252" s="41"/>
      <c r="S252" s="41"/>
      <c r="T252" s="77"/>
      <c r="AT252" s="23" t="s">
        <v>163</v>
      </c>
      <c r="AU252" s="23" t="s">
        <v>85</v>
      </c>
    </row>
    <row r="253" spans="2:65" s="1" customFormat="1" ht="25.5" customHeight="1">
      <c r="B253" s="40"/>
      <c r="C253" s="191" t="s">
        <v>429</v>
      </c>
      <c r="D253" s="191" t="s">
        <v>156</v>
      </c>
      <c r="E253" s="192" t="s">
        <v>1445</v>
      </c>
      <c r="F253" s="193" t="s">
        <v>1446</v>
      </c>
      <c r="G253" s="194" t="s">
        <v>237</v>
      </c>
      <c r="H253" s="195">
        <v>140.8</v>
      </c>
      <c r="I253" s="196"/>
      <c r="J253" s="197">
        <f>ROUND(I253*H253,2)</f>
        <v>0</v>
      </c>
      <c r="K253" s="193" t="s">
        <v>160</v>
      </c>
      <c r="L253" s="60"/>
      <c r="M253" s="198" t="s">
        <v>21</v>
      </c>
      <c r="N253" s="199" t="s">
        <v>46</v>
      </c>
      <c r="O253" s="41"/>
      <c r="P253" s="200">
        <f>O253*H253</f>
        <v>0</v>
      </c>
      <c r="Q253" s="200">
        <v>0</v>
      </c>
      <c r="R253" s="200">
        <f>Q253*H253</f>
        <v>0</v>
      </c>
      <c r="S253" s="200">
        <v>0</v>
      </c>
      <c r="T253" s="201">
        <f>S253*H253</f>
        <v>0</v>
      </c>
      <c r="AR253" s="23" t="s">
        <v>161</v>
      </c>
      <c r="AT253" s="23" t="s">
        <v>156</v>
      </c>
      <c r="AU253" s="23" t="s">
        <v>85</v>
      </c>
      <c r="AY253" s="23" t="s">
        <v>154</v>
      </c>
      <c r="BE253" s="202">
        <f>IF(N253="základní",J253,0)</f>
        <v>0</v>
      </c>
      <c r="BF253" s="202">
        <f>IF(N253="snížená",J253,0)</f>
        <v>0</v>
      </c>
      <c r="BG253" s="202">
        <f>IF(N253="zákl. přenesená",J253,0)</f>
        <v>0</v>
      </c>
      <c r="BH253" s="202">
        <f>IF(N253="sníž. přenesená",J253,0)</f>
        <v>0</v>
      </c>
      <c r="BI253" s="202">
        <f>IF(N253="nulová",J253,0)</f>
        <v>0</v>
      </c>
      <c r="BJ253" s="23" t="s">
        <v>83</v>
      </c>
      <c r="BK253" s="202">
        <f>ROUND(I253*H253,2)</f>
        <v>0</v>
      </c>
      <c r="BL253" s="23" t="s">
        <v>161</v>
      </c>
      <c r="BM253" s="23" t="s">
        <v>1447</v>
      </c>
    </row>
    <row r="254" spans="2:47" s="1" customFormat="1" ht="40.5">
      <c r="B254" s="40"/>
      <c r="C254" s="62"/>
      <c r="D254" s="203" t="s">
        <v>163</v>
      </c>
      <c r="E254" s="62"/>
      <c r="F254" s="204" t="s">
        <v>1448</v>
      </c>
      <c r="G254" s="62"/>
      <c r="H254" s="62"/>
      <c r="I254" s="162"/>
      <c r="J254" s="62"/>
      <c r="K254" s="62"/>
      <c r="L254" s="60"/>
      <c r="M254" s="205"/>
      <c r="N254" s="41"/>
      <c r="O254" s="41"/>
      <c r="P254" s="41"/>
      <c r="Q254" s="41"/>
      <c r="R254" s="41"/>
      <c r="S254" s="41"/>
      <c r="T254" s="77"/>
      <c r="AT254" s="23" t="s">
        <v>163</v>
      </c>
      <c r="AU254" s="23" t="s">
        <v>85</v>
      </c>
    </row>
    <row r="255" spans="2:65" s="1" customFormat="1" ht="25.5" customHeight="1">
      <c r="B255" s="40"/>
      <c r="C255" s="191" t="s">
        <v>434</v>
      </c>
      <c r="D255" s="191" t="s">
        <v>156</v>
      </c>
      <c r="E255" s="192" t="s">
        <v>1449</v>
      </c>
      <c r="F255" s="193" t="s">
        <v>1450</v>
      </c>
      <c r="G255" s="194" t="s">
        <v>237</v>
      </c>
      <c r="H255" s="195">
        <v>1971.2</v>
      </c>
      <c r="I255" s="196"/>
      <c r="J255" s="197">
        <f>ROUND(I255*H255,2)</f>
        <v>0</v>
      </c>
      <c r="K255" s="193" t="s">
        <v>160</v>
      </c>
      <c r="L255" s="60"/>
      <c r="M255" s="198" t="s">
        <v>21</v>
      </c>
      <c r="N255" s="199" t="s">
        <v>46</v>
      </c>
      <c r="O255" s="41"/>
      <c r="P255" s="200">
        <f>O255*H255</f>
        <v>0</v>
      </c>
      <c r="Q255" s="200">
        <v>0</v>
      </c>
      <c r="R255" s="200">
        <f>Q255*H255</f>
        <v>0</v>
      </c>
      <c r="S255" s="200">
        <v>0</v>
      </c>
      <c r="T255" s="201">
        <f>S255*H255</f>
        <v>0</v>
      </c>
      <c r="AR255" s="23" t="s">
        <v>161</v>
      </c>
      <c r="AT255" s="23" t="s">
        <v>156</v>
      </c>
      <c r="AU255" s="23" t="s">
        <v>85</v>
      </c>
      <c r="AY255" s="23" t="s">
        <v>154</v>
      </c>
      <c r="BE255" s="202">
        <f>IF(N255="základní",J255,0)</f>
        <v>0</v>
      </c>
      <c r="BF255" s="202">
        <f>IF(N255="snížená",J255,0)</f>
        <v>0</v>
      </c>
      <c r="BG255" s="202">
        <f>IF(N255="zákl. přenesená",J255,0)</f>
        <v>0</v>
      </c>
      <c r="BH255" s="202">
        <f>IF(N255="sníž. přenesená",J255,0)</f>
        <v>0</v>
      </c>
      <c r="BI255" s="202">
        <f>IF(N255="nulová",J255,0)</f>
        <v>0</v>
      </c>
      <c r="BJ255" s="23" t="s">
        <v>83</v>
      </c>
      <c r="BK255" s="202">
        <f>ROUND(I255*H255,2)</f>
        <v>0</v>
      </c>
      <c r="BL255" s="23" t="s">
        <v>161</v>
      </c>
      <c r="BM255" s="23" t="s">
        <v>1451</v>
      </c>
    </row>
    <row r="256" spans="2:47" s="1" customFormat="1" ht="40.5">
      <c r="B256" s="40"/>
      <c r="C256" s="62"/>
      <c r="D256" s="203" t="s">
        <v>163</v>
      </c>
      <c r="E256" s="62"/>
      <c r="F256" s="204" t="s">
        <v>1448</v>
      </c>
      <c r="G256" s="62"/>
      <c r="H256" s="62"/>
      <c r="I256" s="162"/>
      <c r="J256" s="62"/>
      <c r="K256" s="62"/>
      <c r="L256" s="60"/>
      <c r="M256" s="205"/>
      <c r="N256" s="41"/>
      <c r="O256" s="41"/>
      <c r="P256" s="41"/>
      <c r="Q256" s="41"/>
      <c r="R256" s="41"/>
      <c r="S256" s="41"/>
      <c r="T256" s="77"/>
      <c r="AT256" s="23" t="s">
        <v>163</v>
      </c>
      <c r="AU256" s="23" t="s">
        <v>85</v>
      </c>
    </row>
    <row r="257" spans="2:51" s="11" customFormat="1" ht="13.5">
      <c r="B257" s="206"/>
      <c r="C257" s="207"/>
      <c r="D257" s="203" t="s">
        <v>165</v>
      </c>
      <c r="E257" s="207"/>
      <c r="F257" s="209" t="s">
        <v>1440</v>
      </c>
      <c r="G257" s="207"/>
      <c r="H257" s="210">
        <v>1971.2</v>
      </c>
      <c r="I257" s="211"/>
      <c r="J257" s="207"/>
      <c r="K257" s="207"/>
      <c r="L257" s="212"/>
      <c r="M257" s="213"/>
      <c r="N257" s="214"/>
      <c r="O257" s="214"/>
      <c r="P257" s="214"/>
      <c r="Q257" s="214"/>
      <c r="R257" s="214"/>
      <c r="S257" s="214"/>
      <c r="T257" s="215"/>
      <c r="AT257" s="216" t="s">
        <v>165</v>
      </c>
      <c r="AU257" s="216" t="s">
        <v>85</v>
      </c>
      <c r="AV257" s="11" t="s">
        <v>85</v>
      </c>
      <c r="AW257" s="11" t="s">
        <v>6</v>
      </c>
      <c r="AX257" s="11" t="s">
        <v>83</v>
      </c>
      <c r="AY257" s="216" t="s">
        <v>154</v>
      </c>
    </row>
    <row r="258" spans="2:65" s="1" customFormat="1" ht="25.5" customHeight="1">
      <c r="B258" s="40"/>
      <c r="C258" s="191" t="s">
        <v>439</v>
      </c>
      <c r="D258" s="191" t="s">
        <v>156</v>
      </c>
      <c r="E258" s="192" t="s">
        <v>1452</v>
      </c>
      <c r="F258" s="193" t="s">
        <v>1453</v>
      </c>
      <c r="G258" s="194" t="s">
        <v>237</v>
      </c>
      <c r="H258" s="195">
        <v>140.8</v>
      </c>
      <c r="I258" s="196"/>
      <c r="J258" s="197">
        <f>ROUND(I258*H258,2)</f>
        <v>0</v>
      </c>
      <c r="K258" s="193" t="s">
        <v>160</v>
      </c>
      <c r="L258" s="60"/>
      <c r="M258" s="198" t="s">
        <v>21</v>
      </c>
      <c r="N258" s="199" t="s">
        <v>46</v>
      </c>
      <c r="O258" s="41"/>
      <c r="P258" s="200">
        <f>O258*H258</f>
        <v>0</v>
      </c>
      <c r="Q258" s="200">
        <v>0</v>
      </c>
      <c r="R258" s="200">
        <f>Q258*H258</f>
        <v>0</v>
      </c>
      <c r="S258" s="200">
        <v>0</v>
      </c>
      <c r="T258" s="201">
        <f>S258*H258</f>
        <v>0</v>
      </c>
      <c r="AR258" s="23" t="s">
        <v>161</v>
      </c>
      <c r="AT258" s="23" t="s">
        <v>156</v>
      </c>
      <c r="AU258" s="23" t="s">
        <v>85</v>
      </c>
      <c r="AY258" s="23" t="s">
        <v>154</v>
      </c>
      <c r="BE258" s="202">
        <f>IF(N258="základní",J258,0)</f>
        <v>0</v>
      </c>
      <c r="BF258" s="202">
        <f>IF(N258="snížená",J258,0)</f>
        <v>0</v>
      </c>
      <c r="BG258" s="202">
        <f>IF(N258="zákl. přenesená",J258,0)</f>
        <v>0</v>
      </c>
      <c r="BH258" s="202">
        <f>IF(N258="sníž. přenesená",J258,0)</f>
        <v>0</v>
      </c>
      <c r="BI258" s="202">
        <f>IF(N258="nulová",J258,0)</f>
        <v>0</v>
      </c>
      <c r="BJ258" s="23" t="s">
        <v>83</v>
      </c>
      <c r="BK258" s="202">
        <f>ROUND(I258*H258,2)</f>
        <v>0</v>
      </c>
      <c r="BL258" s="23" t="s">
        <v>161</v>
      </c>
      <c r="BM258" s="23" t="s">
        <v>1454</v>
      </c>
    </row>
    <row r="259" spans="2:65" s="1" customFormat="1" ht="25.5" customHeight="1">
      <c r="B259" s="40"/>
      <c r="C259" s="191" t="s">
        <v>446</v>
      </c>
      <c r="D259" s="191" t="s">
        <v>156</v>
      </c>
      <c r="E259" s="192" t="s">
        <v>384</v>
      </c>
      <c r="F259" s="193" t="s">
        <v>385</v>
      </c>
      <c r="G259" s="194" t="s">
        <v>237</v>
      </c>
      <c r="H259" s="195">
        <v>31.74</v>
      </c>
      <c r="I259" s="196"/>
      <c r="J259" s="197">
        <f>ROUND(I259*H259,2)</f>
        <v>0</v>
      </c>
      <c r="K259" s="193" t="s">
        <v>160</v>
      </c>
      <c r="L259" s="60"/>
      <c r="M259" s="198" t="s">
        <v>21</v>
      </c>
      <c r="N259" s="199" t="s">
        <v>46</v>
      </c>
      <c r="O259" s="41"/>
      <c r="P259" s="200">
        <f>O259*H259</f>
        <v>0</v>
      </c>
      <c r="Q259" s="200">
        <v>0.00013</v>
      </c>
      <c r="R259" s="200">
        <f>Q259*H259</f>
        <v>0.004126199999999999</v>
      </c>
      <c r="S259" s="200">
        <v>0</v>
      </c>
      <c r="T259" s="201">
        <f>S259*H259</f>
        <v>0</v>
      </c>
      <c r="AR259" s="23" t="s">
        <v>161</v>
      </c>
      <c r="AT259" s="23" t="s">
        <v>156</v>
      </c>
      <c r="AU259" s="23" t="s">
        <v>85</v>
      </c>
      <c r="AY259" s="23" t="s">
        <v>154</v>
      </c>
      <c r="BE259" s="202">
        <f>IF(N259="základní",J259,0)</f>
        <v>0</v>
      </c>
      <c r="BF259" s="202">
        <f>IF(N259="snížená",J259,0)</f>
        <v>0</v>
      </c>
      <c r="BG259" s="202">
        <f>IF(N259="zákl. přenesená",J259,0)</f>
        <v>0</v>
      </c>
      <c r="BH259" s="202">
        <f>IF(N259="sníž. přenesená",J259,0)</f>
        <v>0</v>
      </c>
      <c r="BI259" s="202">
        <f>IF(N259="nulová",J259,0)</f>
        <v>0</v>
      </c>
      <c r="BJ259" s="23" t="s">
        <v>83</v>
      </c>
      <c r="BK259" s="202">
        <f>ROUND(I259*H259,2)</f>
        <v>0</v>
      </c>
      <c r="BL259" s="23" t="s">
        <v>161</v>
      </c>
      <c r="BM259" s="23" t="s">
        <v>1455</v>
      </c>
    </row>
    <row r="260" spans="2:47" s="1" customFormat="1" ht="54">
      <c r="B260" s="40"/>
      <c r="C260" s="62"/>
      <c r="D260" s="203" t="s">
        <v>163</v>
      </c>
      <c r="E260" s="62"/>
      <c r="F260" s="204" t="s">
        <v>387</v>
      </c>
      <c r="G260" s="62"/>
      <c r="H260" s="62"/>
      <c r="I260" s="162"/>
      <c r="J260" s="62"/>
      <c r="K260" s="62"/>
      <c r="L260" s="60"/>
      <c r="M260" s="205"/>
      <c r="N260" s="41"/>
      <c r="O260" s="41"/>
      <c r="P260" s="41"/>
      <c r="Q260" s="41"/>
      <c r="R260" s="41"/>
      <c r="S260" s="41"/>
      <c r="T260" s="77"/>
      <c r="AT260" s="23" t="s">
        <v>163</v>
      </c>
      <c r="AU260" s="23" t="s">
        <v>85</v>
      </c>
    </row>
    <row r="261" spans="2:51" s="11" customFormat="1" ht="13.5">
      <c r="B261" s="206"/>
      <c r="C261" s="207"/>
      <c r="D261" s="203" t="s">
        <v>165</v>
      </c>
      <c r="E261" s="208" t="s">
        <v>21</v>
      </c>
      <c r="F261" s="209" t="s">
        <v>1359</v>
      </c>
      <c r="G261" s="207"/>
      <c r="H261" s="210">
        <v>31.74</v>
      </c>
      <c r="I261" s="211"/>
      <c r="J261" s="207"/>
      <c r="K261" s="207"/>
      <c r="L261" s="212"/>
      <c r="M261" s="213"/>
      <c r="N261" s="214"/>
      <c r="O261" s="214"/>
      <c r="P261" s="214"/>
      <c r="Q261" s="214"/>
      <c r="R261" s="214"/>
      <c r="S261" s="214"/>
      <c r="T261" s="215"/>
      <c r="AT261" s="216" t="s">
        <v>165</v>
      </c>
      <c r="AU261" s="216" t="s">
        <v>85</v>
      </c>
      <c r="AV261" s="11" t="s">
        <v>85</v>
      </c>
      <c r="AW261" s="11" t="s">
        <v>38</v>
      </c>
      <c r="AX261" s="11" t="s">
        <v>83</v>
      </c>
      <c r="AY261" s="216" t="s">
        <v>154</v>
      </c>
    </row>
    <row r="262" spans="2:63" s="10" customFormat="1" ht="29.85" customHeight="1">
      <c r="B262" s="175"/>
      <c r="C262" s="176"/>
      <c r="D262" s="177" t="s">
        <v>74</v>
      </c>
      <c r="E262" s="189" t="s">
        <v>388</v>
      </c>
      <c r="F262" s="189" t="s">
        <v>1456</v>
      </c>
      <c r="G262" s="176"/>
      <c r="H262" s="176"/>
      <c r="I262" s="179"/>
      <c r="J262" s="190">
        <f>BK262</f>
        <v>0</v>
      </c>
      <c r="K262" s="176"/>
      <c r="L262" s="181"/>
      <c r="M262" s="182"/>
      <c r="N262" s="183"/>
      <c r="O262" s="183"/>
      <c r="P262" s="184">
        <f>SUM(P263:P268)</f>
        <v>0</v>
      </c>
      <c r="Q262" s="183"/>
      <c r="R262" s="184">
        <f>SUM(R263:R268)</f>
        <v>0.0671584</v>
      </c>
      <c r="S262" s="183"/>
      <c r="T262" s="185">
        <f>SUM(T263:T268)</f>
        <v>0</v>
      </c>
      <c r="AR262" s="186" t="s">
        <v>83</v>
      </c>
      <c r="AT262" s="187" t="s">
        <v>74</v>
      </c>
      <c r="AU262" s="187" t="s">
        <v>83</v>
      </c>
      <c r="AY262" s="186" t="s">
        <v>154</v>
      </c>
      <c r="BK262" s="188">
        <f>SUM(BK263:BK268)</f>
        <v>0</v>
      </c>
    </row>
    <row r="263" spans="2:65" s="1" customFormat="1" ht="16.5" customHeight="1">
      <c r="B263" s="40"/>
      <c r="C263" s="191" t="s">
        <v>451</v>
      </c>
      <c r="D263" s="191" t="s">
        <v>156</v>
      </c>
      <c r="E263" s="192" t="s">
        <v>1457</v>
      </c>
      <c r="F263" s="193" t="s">
        <v>1458</v>
      </c>
      <c r="G263" s="194" t="s">
        <v>237</v>
      </c>
      <c r="H263" s="195">
        <v>6</v>
      </c>
      <c r="I263" s="196"/>
      <c r="J263" s="197">
        <f>ROUND(I263*H263,2)</f>
        <v>0</v>
      </c>
      <c r="K263" s="193" t="s">
        <v>567</v>
      </c>
      <c r="L263" s="60"/>
      <c r="M263" s="198" t="s">
        <v>21</v>
      </c>
      <c r="N263" s="199" t="s">
        <v>46</v>
      </c>
      <c r="O263" s="41"/>
      <c r="P263" s="200">
        <f>O263*H263</f>
        <v>0</v>
      </c>
      <c r="Q263" s="200">
        <v>0</v>
      </c>
      <c r="R263" s="200">
        <f>Q263*H263</f>
        <v>0</v>
      </c>
      <c r="S263" s="200">
        <v>0</v>
      </c>
      <c r="T263" s="201">
        <f>S263*H263</f>
        <v>0</v>
      </c>
      <c r="AR263" s="23" t="s">
        <v>161</v>
      </c>
      <c r="AT263" s="23" t="s">
        <v>156</v>
      </c>
      <c r="AU263" s="23" t="s">
        <v>85</v>
      </c>
      <c r="AY263" s="23" t="s">
        <v>154</v>
      </c>
      <c r="BE263" s="202">
        <f>IF(N263="základní",J263,0)</f>
        <v>0</v>
      </c>
      <c r="BF263" s="202">
        <f>IF(N263="snížená",J263,0)</f>
        <v>0</v>
      </c>
      <c r="BG263" s="202">
        <f>IF(N263="zákl. přenesená",J263,0)</f>
        <v>0</v>
      </c>
      <c r="BH263" s="202">
        <f>IF(N263="sníž. přenesená",J263,0)</f>
        <v>0</v>
      </c>
      <c r="BI263" s="202">
        <f>IF(N263="nulová",J263,0)</f>
        <v>0</v>
      </c>
      <c r="BJ263" s="23" t="s">
        <v>83</v>
      </c>
      <c r="BK263" s="202">
        <f>ROUND(I263*H263,2)</f>
        <v>0</v>
      </c>
      <c r="BL263" s="23" t="s">
        <v>161</v>
      </c>
      <c r="BM263" s="23" t="s">
        <v>1459</v>
      </c>
    </row>
    <row r="264" spans="2:47" s="1" customFormat="1" ht="40.5">
      <c r="B264" s="40"/>
      <c r="C264" s="62"/>
      <c r="D264" s="203" t="s">
        <v>163</v>
      </c>
      <c r="E264" s="62"/>
      <c r="F264" s="204" t="s">
        <v>1460</v>
      </c>
      <c r="G264" s="62"/>
      <c r="H264" s="62"/>
      <c r="I264" s="162"/>
      <c r="J264" s="62"/>
      <c r="K264" s="62"/>
      <c r="L264" s="60"/>
      <c r="M264" s="205"/>
      <c r="N264" s="41"/>
      <c r="O264" s="41"/>
      <c r="P264" s="41"/>
      <c r="Q264" s="41"/>
      <c r="R264" s="41"/>
      <c r="S264" s="41"/>
      <c r="T264" s="77"/>
      <c r="AT264" s="23" t="s">
        <v>163</v>
      </c>
      <c r="AU264" s="23" t="s">
        <v>85</v>
      </c>
    </row>
    <row r="265" spans="2:65" s="1" customFormat="1" ht="16.5" customHeight="1">
      <c r="B265" s="40"/>
      <c r="C265" s="217" t="s">
        <v>456</v>
      </c>
      <c r="D265" s="217" t="s">
        <v>189</v>
      </c>
      <c r="E265" s="218" t="s">
        <v>1461</v>
      </c>
      <c r="F265" s="219" t="s">
        <v>1462</v>
      </c>
      <c r="G265" s="220" t="s">
        <v>237</v>
      </c>
      <c r="H265" s="221">
        <v>6</v>
      </c>
      <c r="I265" s="222"/>
      <c r="J265" s="223">
        <f>ROUND(I265*H265,2)</f>
        <v>0</v>
      </c>
      <c r="K265" s="219" t="s">
        <v>160</v>
      </c>
      <c r="L265" s="224"/>
      <c r="M265" s="225" t="s">
        <v>21</v>
      </c>
      <c r="N265" s="226" t="s">
        <v>46</v>
      </c>
      <c r="O265" s="41"/>
      <c r="P265" s="200">
        <f>O265*H265</f>
        <v>0</v>
      </c>
      <c r="Q265" s="200">
        <v>0.0104</v>
      </c>
      <c r="R265" s="200">
        <f>Q265*H265</f>
        <v>0.0624</v>
      </c>
      <c r="S265" s="200">
        <v>0</v>
      </c>
      <c r="T265" s="201">
        <f>S265*H265</f>
        <v>0</v>
      </c>
      <c r="AR265" s="23" t="s">
        <v>193</v>
      </c>
      <c r="AT265" s="23" t="s">
        <v>189</v>
      </c>
      <c r="AU265" s="23" t="s">
        <v>85</v>
      </c>
      <c r="AY265" s="23" t="s">
        <v>154</v>
      </c>
      <c r="BE265" s="202">
        <f>IF(N265="základní",J265,0)</f>
        <v>0</v>
      </c>
      <c r="BF265" s="202">
        <f>IF(N265="snížená",J265,0)</f>
        <v>0</v>
      </c>
      <c r="BG265" s="202">
        <f>IF(N265="zákl. přenesená",J265,0)</f>
        <v>0</v>
      </c>
      <c r="BH265" s="202">
        <f>IF(N265="sníž. přenesená",J265,0)</f>
        <v>0</v>
      </c>
      <c r="BI265" s="202">
        <f>IF(N265="nulová",J265,0)</f>
        <v>0</v>
      </c>
      <c r="BJ265" s="23" t="s">
        <v>83</v>
      </c>
      <c r="BK265" s="202">
        <f>ROUND(I265*H265,2)</f>
        <v>0</v>
      </c>
      <c r="BL265" s="23" t="s">
        <v>161</v>
      </c>
      <c r="BM265" s="23" t="s">
        <v>1463</v>
      </c>
    </row>
    <row r="266" spans="2:65" s="1" customFormat="1" ht="16.5" customHeight="1">
      <c r="B266" s="40"/>
      <c r="C266" s="217" t="s">
        <v>460</v>
      </c>
      <c r="D266" s="217" t="s">
        <v>189</v>
      </c>
      <c r="E266" s="218" t="s">
        <v>1464</v>
      </c>
      <c r="F266" s="219" t="s">
        <v>1465</v>
      </c>
      <c r="G266" s="220" t="s">
        <v>237</v>
      </c>
      <c r="H266" s="221">
        <v>6</v>
      </c>
      <c r="I266" s="222"/>
      <c r="J266" s="223">
        <f>ROUND(I266*H266,2)</f>
        <v>0</v>
      </c>
      <c r="K266" s="219" t="s">
        <v>160</v>
      </c>
      <c r="L266" s="224"/>
      <c r="M266" s="225" t="s">
        <v>21</v>
      </c>
      <c r="N266" s="226" t="s">
        <v>46</v>
      </c>
      <c r="O266" s="41"/>
      <c r="P266" s="200">
        <f>O266*H266</f>
        <v>0</v>
      </c>
      <c r="Q266" s="200">
        <v>0.0003</v>
      </c>
      <c r="R266" s="200">
        <f>Q266*H266</f>
        <v>0.0018</v>
      </c>
      <c r="S266" s="200">
        <v>0</v>
      </c>
      <c r="T266" s="201">
        <f>S266*H266</f>
        <v>0</v>
      </c>
      <c r="AR266" s="23" t="s">
        <v>193</v>
      </c>
      <c r="AT266" s="23" t="s">
        <v>189</v>
      </c>
      <c r="AU266" s="23" t="s">
        <v>85</v>
      </c>
      <c r="AY266" s="23" t="s">
        <v>154</v>
      </c>
      <c r="BE266" s="202">
        <f>IF(N266="základní",J266,0)</f>
        <v>0</v>
      </c>
      <c r="BF266" s="202">
        <f>IF(N266="snížená",J266,0)</f>
        <v>0</v>
      </c>
      <c r="BG266" s="202">
        <f>IF(N266="zákl. přenesená",J266,0)</f>
        <v>0</v>
      </c>
      <c r="BH266" s="202">
        <f>IF(N266="sníž. přenesená",J266,0)</f>
        <v>0</v>
      </c>
      <c r="BI266" s="202">
        <f>IF(N266="nulová",J266,0)</f>
        <v>0</v>
      </c>
      <c r="BJ266" s="23" t="s">
        <v>83</v>
      </c>
      <c r="BK266" s="202">
        <f>ROUND(I266*H266,2)</f>
        <v>0</v>
      </c>
      <c r="BL266" s="23" t="s">
        <v>161</v>
      </c>
      <c r="BM266" s="23" t="s">
        <v>1466</v>
      </c>
    </row>
    <row r="267" spans="2:65" s="1" customFormat="1" ht="25.5" customHeight="1">
      <c r="B267" s="40"/>
      <c r="C267" s="191" t="s">
        <v>465</v>
      </c>
      <c r="D267" s="191" t="s">
        <v>156</v>
      </c>
      <c r="E267" s="192" t="s">
        <v>391</v>
      </c>
      <c r="F267" s="193" t="s">
        <v>392</v>
      </c>
      <c r="G267" s="194" t="s">
        <v>237</v>
      </c>
      <c r="H267" s="195">
        <v>73.96</v>
      </c>
      <c r="I267" s="196"/>
      <c r="J267" s="197">
        <f>ROUND(I267*H267,2)</f>
        <v>0</v>
      </c>
      <c r="K267" s="193" t="s">
        <v>160</v>
      </c>
      <c r="L267" s="60"/>
      <c r="M267" s="198" t="s">
        <v>21</v>
      </c>
      <c r="N267" s="199" t="s">
        <v>46</v>
      </c>
      <c r="O267" s="41"/>
      <c r="P267" s="200">
        <f>O267*H267</f>
        <v>0</v>
      </c>
      <c r="Q267" s="200">
        <v>4E-05</v>
      </c>
      <c r="R267" s="200">
        <f>Q267*H267</f>
        <v>0.0029584</v>
      </c>
      <c r="S267" s="200">
        <v>0</v>
      </c>
      <c r="T267" s="201">
        <f>S267*H267</f>
        <v>0</v>
      </c>
      <c r="AR267" s="23" t="s">
        <v>161</v>
      </c>
      <c r="AT267" s="23" t="s">
        <v>156</v>
      </c>
      <c r="AU267" s="23" t="s">
        <v>85</v>
      </c>
      <c r="AY267" s="23" t="s">
        <v>154</v>
      </c>
      <c r="BE267" s="202">
        <f>IF(N267="základní",J267,0)</f>
        <v>0</v>
      </c>
      <c r="BF267" s="202">
        <f>IF(N267="snížená",J267,0)</f>
        <v>0</v>
      </c>
      <c r="BG267" s="202">
        <f>IF(N267="zákl. přenesená",J267,0)</f>
        <v>0</v>
      </c>
      <c r="BH267" s="202">
        <f>IF(N267="sníž. přenesená",J267,0)</f>
        <v>0</v>
      </c>
      <c r="BI267" s="202">
        <f>IF(N267="nulová",J267,0)</f>
        <v>0</v>
      </c>
      <c r="BJ267" s="23" t="s">
        <v>83</v>
      </c>
      <c r="BK267" s="202">
        <f>ROUND(I267*H267,2)</f>
        <v>0</v>
      </c>
      <c r="BL267" s="23" t="s">
        <v>161</v>
      </c>
      <c r="BM267" s="23" t="s">
        <v>1467</v>
      </c>
    </row>
    <row r="268" spans="2:47" s="1" customFormat="1" ht="216">
      <c r="B268" s="40"/>
      <c r="C268" s="62"/>
      <c r="D268" s="203" t="s">
        <v>163</v>
      </c>
      <c r="E268" s="62"/>
      <c r="F268" s="204" t="s">
        <v>394</v>
      </c>
      <c r="G268" s="62"/>
      <c r="H268" s="62"/>
      <c r="I268" s="162"/>
      <c r="J268" s="62"/>
      <c r="K268" s="62"/>
      <c r="L268" s="60"/>
      <c r="M268" s="205"/>
      <c r="N268" s="41"/>
      <c r="O268" s="41"/>
      <c r="P268" s="41"/>
      <c r="Q268" s="41"/>
      <c r="R268" s="41"/>
      <c r="S268" s="41"/>
      <c r="T268" s="77"/>
      <c r="AT268" s="23" t="s">
        <v>163</v>
      </c>
      <c r="AU268" s="23" t="s">
        <v>85</v>
      </c>
    </row>
    <row r="269" spans="2:63" s="10" customFormat="1" ht="29.85" customHeight="1">
      <c r="B269" s="175"/>
      <c r="C269" s="176"/>
      <c r="D269" s="177" t="s">
        <v>74</v>
      </c>
      <c r="E269" s="189" t="s">
        <v>395</v>
      </c>
      <c r="F269" s="189" t="s">
        <v>396</v>
      </c>
      <c r="G269" s="176"/>
      <c r="H269" s="176"/>
      <c r="I269" s="179"/>
      <c r="J269" s="190">
        <f>BK269</f>
        <v>0</v>
      </c>
      <c r="K269" s="176"/>
      <c r="L269" s="181"/>
      <c r="M269" s="182"/>
      <c r="N269" s="183"/>
      <c r="O269" s="183"/>
      <c r="P269" s="184">
        <f>SUM(P270:P321)</f>
        <v>0</v>
      </c>
      <c r="Q269" s="183"/>
      <c r="R269" s="184">
        <f>SUM(R270:R321)</f>
        <v>0.0048278999999999996</v>
      </c>
      <c r="S269" s="183"/>
      <c r="T269" s="185">
        <f>SUM(T270:T321)</f>
        <v>43.25349700000001</v>
      </c>
      <c r="AR269" s="186" t="s">
        <v>83</v>
      </c>
      <c r="AT269" s="187" t="s">
        <v>74</v>
      </c>
      <c r="AU269" s="187" t="s">
        <v>83</v>
      </c>
      <c r="AY269" s="186" t="s">
        <v>154</v>
      </c>
      <c r="BK269" s="188">
        <f>SUM(BK270:BK321)</f>
        <v>0</v>
      </c>
    </row>
    <row r="270" spans="2:65" s="1" customFormat="1" ht="16.5" customHeight="1">
      <c r="B270" s="40"/>
      <c r="C270" s="191" t="s">
        <v>469</v>
      </c>
      <c r="D270" s="191" t="s">
        <v>156</v>
      </c>
      <c r="E270" s="192" t="s">
        <v>398</v>
      </c>
      <c r="F270" s="193" t="s">
        <v>399</v>
      </c>
      <c r="G270" s="194" t="s">
        <v>400</v>
      </c>
      <c r="H270" s="195">
        <v>5</v>
      </c>
      <c r="I270" s="196"/>
      <c r="J270" s="197">
        <f aca="true" t="shared" si="0" ref="J270:J275">ROUND(I270*H270,2)</f>
        <v>0</v>
      </c>
      <c r="K270" s="193" t="s">
        <v>160</v>
      </c>
      <c r="L270" s="60"/>
      <c r="M270" s="198" t="s">
        <v>21</v>
      </c>
      <c r="N270" s="199" t="s">
        <v>46</v>
      </c>
      <c r="O270" s="41"/>
      <c r="P270" s="200">
        <f aca="true" t="shared" si="1" ref="P270:P275">O270*H270</f>
        <v>0</v>
      </c>
      <c r="Q270" s="200">
        <v>0</v>
      </c>
      <c r="R270" s="200">
        <f aca="true" t="shared" si="2" ref="R270:R275">Q270*H270</f>
        <v>0</v>
      </c>
      <c r="S270" s="200">
        <v>0.0342</v>
      </c>
      <c r="T270" s="201">
        <f aca="true" t="shared" si="3" ref="T270:T275">S270*H270</f>
        <v>0.171</v>
      </c>
      <c r="AR270" s="23" t="s">
        <v>161</v>
      </c>
      <c r="AT270" s="23" t="s">
        <v>156</v>
      </c>
      <c r="AU270" s="23" t="s">
        <v>85</v>
      </c>
      <c r="AY270" s="23" t="s">
        <v>154</v>
      </c>
      <c r="BE270" s="202">
        <f aca="true" t="shared" si="4" ref="BE270:BE275">IF(N270="základní",J270,0)</f>
        <v>0</v>
      </c>
      <c r="BF270" s="202">
        <f aca="true" t="shared" si="5" ref="BF270:BF275">IF(N270="snížená",J270,0)</f>
        <v>0</v>
      </c>
      <c r="BG270" s="202">
        <f aca="true" t="shared" si="6" ref="BG270:BG275">IF(N270="zákl. přenesená",J270,0)</f>
        <v>0</v>
      </c>
      <c r="BH270" s="202">
        <f aca="true" t="shared" si="7" ref="BH270:BH275">IF(N270="sníž. přenesená",J270,0)</f>
        <v>0</v>
      </c>
      <c r="BI270" s="202">
        <f aca="true" t="shared" si="8" ref="BI270:BI275">IF(N270="nulová",J270,0)</f>
        <v>0</v>
      </c>
      <c r="BJ270" s="23" t="s">
        <v>83</v>
      </c>
      <c r="BK270" s="202">
        <f aca="true" t="shared" si="9" ref="BK270:BK275">ROUND(I270*H270,2)</f>
        <v>0</v>
      </c>
      <c r="BL270" s="23" t="s">
        <v>161</v>
      </c>
      <c r="BM270" s="23" t="s">
        <v>1468</v>
      </c>
    </row>
    <row r="271" spans="2:65" s="1" customFormat="1" ht="16.5" customHeight="1">
      <c r="B271" s="40"/>
      <c r="C271" s="191" t="s">
        <v>474</v>
      </c>
      <c r="D271" s="191" t="s">
        <v>156</v>
      </c>
      <c r="E271" s="192" t="s">
        <v>403</v>
      </c>
      <c r="F271" s="193" t="s">
        <v>404</v>
      </c>
      <c r="G271" s="194" t="s">
        <v>400</v>
      </c>
      <c r="H271" s="195">
        <v>3</v>
      </c>
      <c r="I271" s="196"/>
      <c r="J271" s="197">
        <f t="shared" si="0"/>
        <v>0</v>
      </c>
      <c r="K271" s="193" t="s">
        <v>160</v>
      </c>
      <c r="L271" s="60"/>
      <c r="M271" s="198" t="s">
        <v>21</v>
      </c>
      <c r="N271" s="199" t="s">
        <v>46</v>
      </c>
      <c r="O271" s="41"/>
      <c r="P271" s="200">
        <f t="shared" si="1"/>
        <v>0</v>
      </c>
      <c r="Q271" s="200">
        <v>0</v>
      </c>
      <c r="R271" s="200">
        <f t="shared" si="2"/>
        <v>0</v>
      </c>
      <c r="S271" s="200">
        <v>0.01107</v>
      </c>
      <c r="T271" s="201">
        <f t="shared" si="3"/>
        <v>0.03321</v>
      </c>
      <c r="AR271" s="23" t="s">
        <v>161</v>
      </c>
      <c r="AT271" s="23" t="s">
        <v>156</v>
      </c>
      <c r="AU271" s="23" t="s">
        <v>85</v>
      </c>
      <c r="AY271" s="23" t="s">
        <v>154</v>
      </c>
      <c r="BE271" s="202">
        <f t="shared" si="4"/>
        <v>0</v>
      </c>
      <c r="BF271" s="202">
        <f t="shared" si="5"/>
        <v>0</v>
      </c>
      <c r="BG271" s="202">
        <f t="shared" si="6"/>
        <v>0</v>
      </c>
      <c r="BH271" s="202">
        <f t="shared" si="7"/>
        <v>0</v>
      </c>
      <c r="BI271" s="202">
        <f t="shared" si="8"/>
        <v>0</v>
      </c>
      <c r="BJ271" s="23" t="s">
        <v>83</v>
      </c>
      <c r="BK271" s="202">
        <f t="shared" si="9"/>
        <v>0</v>
      </c>
      <c r="BL271" s="23" t="s">
        <v>161</v>
      </c>
      <c r="BM271" s="23" t="s">
        <v>1469</v>
      </c>
    </row>
    <row r="272" spans="2:65" s="1" customFormat="1" ht="16.5" customHeight="1">
      <c r="B272" s="40"/>
      <c r="C272" s="191" t="s">
        <v>479</v>
      </c>
      <c r="D272" s="191" t="s">
        <v>156</v>
      </c>
      <c r="E272" s="192" t="s">
        <v>407</v>
      </c>
      <c r="F272" s="193" t="s">
        <v>408</v>
      </c>
      <c r="G272" s="194" t="s">
        <v>400</v>
      </c>
      <c r="H272" s="195">
        <v>8</v>
      </c>
      <c r="I272" s="196"/>
      <c r="J272" s="197">
        <f t="shared" si="0"/>
        <v>0</v>
      </c>
      <c r="K272" s="193" t="s">
        <v>160</v>
      </c>
      <c r="L272" s="60"/>
      <c r="M272" s="198" t="s">
        <v>21</v>
      </c>
      <c r="N272" s="199" t="s">
        <v>46</v>
      </c>
      <c r="O272" s="41"/>
      <c r="P272" s="200">
        <f t="shared" si="1"/>
        <v>0</v>
      </c>
      <c r="Q272" s="200">
        <v>0</v>
      </c>
      <c r="R272" s="200">
        <f t="shared" si="2"/>
        <v>0</v>
      </c>
      <c r="S272" s="200">
        <v>0.01946</v>
      </c>
      <c r="T272" s="201">
        <f t="shared" si="3"/>
        <v>0.15568</v>
      </c>
      <c r="AR272" s="23" t="s">
        <v>161</v>
      </c>
      <c r="AT272" s="23" t="s">
        <v>156</v>
      </c>
      <c r="AU272" s="23" t="s">
        <v>85</v>
      </c>
      <c r="AY272" s="23" t="s">
        <v>154</v>
      </c>
      <c r="BE272" s="202">
        <f t="shared" si="4"/>
        <v>0</v>
      </c>
      <c r="BF272" s="202">
        <f t="shared" si="5"/>
        <v>0</v>
      </c>
      <c r="BG272" s="202">
        <f t="shared" si="6"/>
        <v>0</v>
      </c>
      <c r="BH272" s="202">
        <f t="shared" si="7"/>
        <v>0</v>
      </c>
      <c r="BI272" s="202">
        <f t="shared" si="8"/>
        <v>0</v>
      </c>
      <c r="BJ272" s="23" t="s">
        <v>83</v>
      </c>
      <c r="BK272" s="202">
        <f t="shared" si="9"/>
        <v>0</v>
      </c>
      <c r="BL272" s="23" t="s">
        <v>161</v>
      </c>
      <c r="BM272" s="23" t="s">
        <v>1470</v>
      </c>
    </row>
    <row r="273" spans="2:65" s="1" customFormat="1" ht="16.5" customHeight="1">
      <c r="B273" s="40"/>
      <c r="C273" s="191" t="s">
        <v>285</v>
      </c>
      <c r="D273" s="191" t="s">
        <v>156</v>
      </c>
      <c r="E273" s="192" t="s">
        <v>411</v>
      </c>
      <c r="F273" s="193" t="s">
        <v>412</v>
      </c>
      <c r="G273" s="194" t="s">
        <v>400</v>
      </c>
      <c r="H273" s="195">
        <v>9</v>
      </c>
      <c r="I273" s="196"/>
      <c r="J273" s="197">
        <f t="shared" si="0"/>
        <v>0</v>
      </c>
      <c r="K273" s="193" t="s">
        <v>160</v>
      </c>
      <c r="L273" s="60"/>
      <c r="M273" s="198" t="s">
        <v>21</v>
      </c>
      <c r="N273" s="199" t="s">
        <v>46</v>
      </c>
      <c r="O273" s="41"/>
      <c r="P273" s="200">
        <f t="shared" si="1"/>
        <v>0</v>
      </c>
      <c r="Q273" s="200">
        <v>0</v>
      </c>
      <c r="R273" s="200">
        <f t="shared" si="2"/>
        <v>0</v>
      </c>
      <c r="S273" s="200">
        <v>0.00156</v>
      </c>
      <c r="T273" s="201">
        <f t="shared" si="3"/>
        <v>0.01404</v>
      </c>
      <c r="AR273" s="23" t="s">
        <v>161</v>
      </c>
      <c r="AT273" s="23" t="s">
        <v>156</v>
      </c>
      <c r="AU273" s="23" t="s">
        <v>85</v>
      </c>
      <c r="AY273" s="23" t="s">
        <v>154</v>
      </c>
      <c r="BE273" s="202">
        <f t="shared" si="4"/>
        <v>0</v>
      </c>
      <c r="BF273" s="202">
        <f t="shared" si="5"/>
        <v>0</v>
      </c>
      <c r="BG273" s="202">
        <f t="shared" si="6"/>
        <v>0</v>
      </c>
      <c r="BH273" s="202">
        <f t="shared" si="7"/>
        <v>0</v>
      </c>
      <c r="BI273" s="202">
        <f t="shared" si="8"/>
        <v>0</v>
      </c>
      <c r="BJ273" s="23" t="s">
        <v>83</v>
      </c>
      <c r="BK273" s="202">
        <f t="shared" si="9"/>
        <v>0</v>
      </c>
      <c r="BL273" s="23" t="s">
        <v>161</v>
      </c>
      <c r="BM273" s="23" t="s">
        <v>1471</v>
      </c>
    </row>
    <row r="274" spans="2:65" s="1" customFormat="1" ht="16.5" customHeight="1">
      <c r="B274" s="40"/>
      <c r="C274" s="191" t="s">
        <v>486</v>
      </c>
      <c r="D274" s="191" t="s">
        <v>156</v>
      </c>
      <c r="E274" s="192" t="s">
        <v>415</v>
      </c>
      <c r="F274" s="193" t="s">
        <v>416</v>
      </c>
      <c r="G274" s="194" t="s">
        <v>366</v>
      </c>
      <c r="H274" s="195">
        <v>8</v>
      </c>
      <c r="I274" s="196"/>
      <c r="J274" s="197">
        <f t="shared" si="0"/>
        <v>0</v>
      </c>
      <c r="K274" s="193" t="s">
        <v>160</v>
      </c>
      <c r="L274" s="60"/>
      <c r="M274" s="198" t="s">
        <v>21</v>
      </c>
      <c r="N274" s="199" t="s">
        <v>46</v>
      </c>
      <c r="O274" s="41"/>
      <c r="P274" s="200">
        <f t="shared" si="1"/>
        <v>0</v>
      </c>
      <c r="Q274" s="200">
        <v>0</v>
      </c>
      <c r="R274" s="200">
        <f t="shared" si="2"/>
        <v>0</v>
      </c>
      <c r="S274" s="200">
        <v>0.00085</v>
      </c>
      <c r="T274" s="201">
        <f t="shared" si="3"/>
        <v>0.0068</v>
      </c>
      <c r="AR274" s="23" t="s">
        <v>161</v>
      </c>
      <c r="AT274" s="23" t="s">
        <v>156</v>
      </c>
      <c r="AU274" s="23" t="s">
        <v>85</v>
      </c>
      <c r="AY274" s="23" t="s">
        <v>154</v>
      </c>
      <c r="BE274" s="202">
        <f t="shared" si="4"/>
        <v>0</v>
      </c>
      <c r="BF274" s="202">
        <f t="shared" si="5"/>
        <v>0</v>
      </c>
      <c r="BG274" s="202">
        <f t="shared" si="6"/>
        <v>0</v>
      </c>
      <c r="BH274" s="202">
        <f t="shared" si="7"/>
        <v>0</v>
      </c>
      <c r="BI274" s="202">
        <f t="shared" si="8"/>
        <v>0</v>
      </c>
      <c r="BJ274" s="23" t="s">
        <v>83</v>
      </c>
      <c r="BK274" s="202">
        <f t="shared" si="9"/>
        <v>0</v>
      </c>
      <c r="BL274" s="23" t="s">
        <v>161</v>
      </c>
      <c r="BM274" s="23" t="s">
        <v>1472</v>
      </c>
    </row>
    <row r="275" spans="2:65" s="1" customFormat="1" ht="38.25" customHeight="1">
      <c r="B275" s="40"/>
      <c r="C275" s="191" t="s">
        <v>353</v>
      </c>
      <c r="D275" s="191" t="s">
        <v>156</v>
      </c>
      <c r="E275" s="192" t="s">
        <v>419</v>
      </c>
      <c r="F275" s="193" t="s">
        <v>420</v>
      </c>
      <c r="G275" s="194" t="s">
        <v>366</v>
      </c>
      <c r="H275" s="195">
        <v>5</v>
      </c>
      <c r="I275" s="196"/>
      <c r="J275" s="197">
        <f t="shared" si="0"/>
        <v>0</v>
      </c>
      <c r="K275" s="193" t="s">
        <v>160</v>
      </c>
      <c r="L275" s="60"/>
      <c r="M275" s="198" t="s">
        <v>21</v>
      </c>
      <c r="N275" s="199" t="s">
        <v>46</v>
      </c>
      <c r="O275" s="41"/>
      <c r="P275" s="200">
        <f t="shared" si="1"/>
        <v>0</v>
      </c>
      <c r="Q275" s="200">
        <v>0</v>
      </c>
      <c r="R275" s="200">
        <f t="shared" si="2"/>
        <v>0</v>
      </c>
      <c r="S275" s="200">
        <v>0.024</v>
      </c>
      <c r="T275" s="201">
        <f t="shared" si="3"/>
        <v>0.12</v>
      </c>
      <c r="AR275" s="23" t="s">
        <v>161</v>
      </c>
      <c r="AT275" s="23" t="s">
        <v>156</v>
      </c>
      <c r="AU275" s="23" t="s">
        <v>85</v>
      </c>
      <c r="AY275" s="23" t="s">
        <v>154</v>
      </c>
      <c r="BE275" s="202">
        <f t="shared" si="4"/>
        <v>0</v>
      </c>
      <c r="BF275" s="202">
        <f t="shared" si="5"/>
        <v>0</v>
      </c>
      <c r="BG275" s="202">
        <f t="shared" si="6"/>
        <v>0</v>
      </c>
      <c r="BH275" s="202">
        <f t="shared" si="7"/>
        <v>0</v>
      </c>
      <c r="BI275" s="202">
        <f t="shared" si="8"/>
        <v>0</v>
      </c>
      <c r="BJ275" s="23" t="s">
        <v>83</v>
      </c>
      <c r="BK275" s="202">
        <f t="shared" si="9"/>
        <v>0</v>
      </c>
      <c r="BL275" s="23" t="s">
        <v>161</v>
      </c>
      <c r="BM275" s="23" t="s">
        <v>1473</v>
      </c>
    </row>
    <row r="276" spans="2:47" s="1" customFormat="1" ht="27">
      <c r="B276" s="40"/>
      <c r="C276" s="62"/>
      <c r="D276" s="203" t="s">
        <v>163</v>
      </c>
      <c r="E276" s="62"/>
      <c r="F276" s="204" t="s">
        <v>422</v>
      </c>
      <c r="G276" s="62"/>
      <c r="H276" s="62"/>
      <c r="I276" s="162"/>
      <c r="J276" s="62"/>
      <c r="K276" s="62"/>
      <c r="L276" s="60"/>
      <c r="M276" s="205"/>
      <c r="N276" s="41"/>
      <c r="O276" s="41"/>
      <c r="P276" s="41"/>
      <c r="Q276" s="41"/>
      <c r="R276" s="41"/>
      <c r="S276" s="41"/>
      <c r="T276" s="77"/>
      <c r="AT276" s="23" t="s">
        <v>163</v>
      </c>
      <c r="AU276" s="23" t="s">
        <v>85</v>
      </c>
    </row>
    <row r="277" spans="2:65" s="1" customFormat="1" ht="25.5" customHeight="1">
      <c r="B277" s="40"/>
      <c r="C277" s="191" t="s">
        <v>361</v>
      </c>
      <c r="D277" s="191" t="s">
        <v>156</v>
      </c>
      <c r="E277" s="192" t="s">
        <v>424</v>
      </c>
      <c r="F277" s="193" t="s">
        <v>425</v>
      </c>
      <c r="G277" s="194" t="s">
        <v>237</v>
      </c>
      <c r="H277" s="195">
        <v>7.93</v>
      </c>
      <c r="I277" s="196"/>
      <c r="J277" s="197">
        <f>ROUND(I277*H277,2)</f>
        <v>0</v>
      </c>
      <c r="K277" s="193" t="s">
        <v>160</v>
      </c>
      <c r="L277" s="60"/>
      <c r="M277" s="198" t="s">
        <v>21</v>
      </c>
      <c r="N277" s="199" t="s">
        <v>46</v>
      </c>
      <c r="O277" s="41"/>
      <c r="P277" s="200">
        <f>O277*H277</f>
        <v>0</v>
      </c>
      <c r="Q277" s="200">
        <v>0</v>
      </c>
      <c r="R277" s="200">
        <f>Q277*H277</f>
        <v>0</v>
      </c>
      <c r="S277" s="200">
        <v>0.261</v>
      </c>
      <c r="T277" s="201">
        <f>S277*H277</f>
        <v>2.06973</v>
      </c>
      <c r="AR277" s="23" t="s">
        <v>161</v>
      </c>
      <c r="AT277" s="23" t="s">
        <v>156</v>
      </c>
      <c r="AU277" s="23" t="s">
        <v>85</v>
      </c>
      <c r="AY277" s="23" t="s">
        <v>154</v>
      </c>
      <c r="BE277" s="202">
        <f>IF(N277="základní",J277,0)</f>
        <v>0</v>
      </c>
      <c r="BF277" s="202">
        <f>IF(N277="snížená",J277,0)</f>
        <v>0</v>
      </c>
      <c r="BG277" s="202">
        <f>IF(N277="zákl. přenesená",J277,0)</f>
        <v>0</v>
      </c>
      <c r="BH277" s="202">
        <f>IF(N277="sníž. přenesená",J277,0)</f>
        <v>0</v>
      </c>
      <c r="BI277" s="202">
        <f>IF(N277="nulová",J277,0)</f>
        <v>0</v>
      </c>
      <c r="BJ277" s="23" t="s">
        <v>83</v>
      </c>
      <c r="BK277" s="202">
        <f>ROUND(I277*H277,2)</f>
        <v>0</v>
      </c>
      <c r="BL277" s="23" t="s">
        <v>161</v>
      </c>
      <c r="BM277" s="23" t="s">
        <v>1474</v>
      </c>
    </row>
    <row r="278" spans="2:51" s="11" customFormat="1" ht="13.5">
      <c r="B278" s="206"/>
      <c r="C278" s="207"/>
      <c r="D278" s="203" t="s">
        <v>165</v>
      </c>
      <c r="E278" s="208" t="s">
        <v>21</v>
      </c>
      <c r="F278" s="209" t="s">
        <v>1475</v>
      </c>
      <c r="G278" s="207"/>
      <c r="H278" s="210">
        <v>7.93</v>
      </c>
      <c r="I278" s="211"/>
      <c r="J278" s="207"/>
      <c r="K278" s="207"/>
      <c r="L278" s="212"/>
      <c r="M278" s="213"/>
      <c r="N278" s="214"/>
      <c r="O278" s="214"/>
      <c r="P278" s="214"/>
      <c r="Q278" s="214"/>
      <c r="R278" s="214"/>
      <c r="S278" s="214"/>
      <c r="T278" s="215"/>
      <c r="AT278" s="216" t="s">
        <v>165</v>
      </c>
      <c r="AU278" s="216" t="s">
        <v>85</v>
      </c>
      <c r="AV278" s="11" t="s">
        <v>85</v>
      </c>
      <c r="AW278" s="11" t="s">
        <v>38</v>
      </c>
      <c r="AX278" s="11" t="s">
        <v>83</v>
      </c>
      <c r="AY278" s="216" t="s">
        <v>154</v>
      </c>
    </row>
    <row r="279" spans="2:65" s="1" customFormat="1" ht="25.5" customHeight="1">
      <c r="B279" s="40"/>
      <c r="C279" s="191" t="s">
        <v>500</v>
      </c>
      <c r="D279" s="191" t="s">
        <v>156</v>
      </c>
      <c r="E279" s="192" t="s">
        <v>430</v>
      </c>
      <c r="F279" s="193" t="s">
        <v>431</v>
      </c>
      <c r="G279" s="194" t="s">
        <v>159</v>
      </c>
      <c r="H279" s="195">
        <v>7.124</v>
      </c>
      <c r="I279" s="196"/>
      <c r="J279" s="197">
        <f>ROUND(I279*H279,2)</f>
        <v>0</v>
      </c>
      <c r="K279" s="193" t="s">
        <v>160</v>
      </c>
      <c r="L279" s="60"/>
      <c r="M279" s="198" t="s">
        <v>21</v>
      </c>
      <c r="N279" s="199" t="s">
        <v>46</v>
      </c>
      <c r="O279" s="41"/>
      <c r="P279" s="200">
        <f>O279*H279</f>
        <v>0</v>
      </c>
      <c r="Q279" s="200">
        <v>0</v>
      </c>
      <c r="R279" s="200">
        <f>Q279*H279</f>
        <v>0</v>
      </c>
      <c r="S279" s="200">
        <v>2.2</v>
      </c>
      <c r="T279" s="201">
        <f>S279*H279</f>
        <v>15.6728</v>
      </c>
      <c r="AR279" s="23" t="s">
        <v>161</v>
      </c>
      <c r="AT279" s="23" t="s">
        <v>156</v>
      </c>
      <c r="AU279" s="23" t="s">
        <v>85</v>
      </c>
      <c r="AY279" s="23" t="s">
        <v>154</v>
      </c>
      <c r="BE279" s="202">
        <f>IF(N279="základní",J279,0)</f>
        <v>0</v>
      </c>
      <c r="BF279" s="202">
        <f>IF(N279="snížená",J279,0)</f>
        <v>0</v>
      </c>
      <c r="BG279" s="202">
        <f>IF(N279="zákl. přenesená",J279,0)</f>
        <v>0</v>
      </c>
      <c r="BH279" s="202">
        <f>IF(N279="sníž. přenesená",J279,0)</f>
        <v>0</v>
      </c>
      <c r="BI279" s="202">
        <f>IF(N279="nulová",J279,0)</f>
        <v>0</v>
      </c>
      <c r="BJ279" s="23" t="s">
        <v>83</v>
      </c>
      <c r="BK279" s="202">
        <f>ROUND(I279*H279,2)</f>
        <v>0</v>
      </c>
      <c r="BL279" s="23" t="s">
        <v>161</v>
      </c>
      <c r="BM279" s="23" t="s">
        <v>1476</v>
      </c>
    </row>
    <row r="280" spans="2:51" s="11" customFormat="1" ht="13.5">
      <c r="B280" s="206"/>
      <c r="C280" s="207"/>
      <c r="D280" s="203" t="s">
        <v>165</v>
      </c>
      <c r="E280" s="208" t="s">
        <v>21</v>
      </c>
      <c r="F280" s="209" t="s">
        <v>1414</v>
      </c>
      <c r="G280" s="207"/>
      <c r="H280" s="210">
        <v>1.8</v>
      </c>
      <c r="I280" s="211"/>
      <c r="J280" s="207"/>
      <c r="K280" s="207"/>
      <c r="L280" s="212"/>
      <c r="M280" s="213"/>
      <c r="N280" s="214"/>
      <c r="O280" s="214"/>
      <c r="P280" s="214"/>
      <c r="Q280" s="214"/>
      <c r="R280" s="214"/>
      <c r="S280" s="214"/>
      <c r="T280" s="215"/>
      <c r="AT280" s="216" t="s">
        <v>165</v>
      </c>
      <c r="AU280" s="216" t="s">
        <v>85</v>
      </c>
      <c r="AV280" s="11" t="s">
        <v>85</v>
      </c>
      <c r="AW280" s="11" t="s">
        <v>38</v>
      </c>
      <c r="AX280" s="11" t="s">
        <v>75</v>
      </c>
      <c r="AY280" s="216" t="s">
        <v>154</v>
      </c>
    </row>
    <row r="281" spans="2:51" s="11" customFormat="1" ht="13.5">
      <c r="B281" s="206"/>
      <c r="C281" s="207"/>
      <c r="D281" s="203" t="s">
        <v>165</v>
      </c>
      <c r="E281" s="208" t="s">
        <v>21</v>
      </c>
      <c r="F281" s="209" t="s">
        <v>1477</v>
      </c>
      <c r="G281" s="207"/>
      <c r="H281" s="210">
        <v>1.598</v>
      </c>
      <c r="I281" s="211"/>
      <c r="J281" s="207"/>
      <c r="K281" s="207"/>
      <c r="L281" s="212"/>
      <c r="M281" s="213"/>
      <c r="N281" s="214"/>
      <c r="O281" s="214"/>
      <c r="P281" s="214"/>
      <c r="Q281" s="214"/>
      <c r="R281" s="214"/>
      <c r="S281" s="214"/>
      <c r="T281" s="215"/>
      <c r="AT281" s="216" t="s">
        <v>165</v>
      </c>
      <c r="AU281" s="216" t="s">
        <v>85</v>
      </c>
      <c r="AV281" s="11" t="s">
        <v>85</v>
      </c>
      <c r="AW281" s="11" t="s">
        <v>38</v>
      </c>
      <c r="AX281" s="11" t="s">
        <v>75</v>
      </c>
      <c r="AY281" s="216" t="s">
        <v>154</v>
      </c>
    </row>
    <row r="282" spans="2:51" s="11" customFormat="1" ht="13.5">
      <c r="B282" s="206"/>
      <c r="C282" s="207"/>
      <c r="D282" s="203" t="s">
        <v>165</v>
      </c>
      <c r="E282" s="208" t="s">
        <v>21</v>
      </c>
      <c r="F282" s="209" t="s">
        <v>1350</v>
      </c>
      <c r="G282" s="207"/>
      <c r="H282" s="210">
        <v>3.726</v>
      </c>
      <c r="I282" s="211"/>
      <c r="J282" s="207"/>
      <c r="K282" s="207"/>
      <c r="L282" s="212"/>
      <c r="M282" s="213"/>
      <c r="N282" s="214"/>
      <c r="O282" s="214"/>
      <c r="P282" s="214"/>
      <c r="Q282" s="214"/>
      <c r="R282" s="214"/>
      <c r="S282" s="214"/>
      <c r="T282" s="215"/>
      <c r="AT282" s="216" t="s">
        <v>165</v>
      </c>
      <c r="AU282" s="216" t="s">
        <v>85</v>
      </c>
      <c r="AV282" s="11" t="s">
        <v>85</v>
      </c>
      <c r="AW282" s="11" t="s">
        <v>38</v>
      </c>
      <c r="AX282" s="11" t="s">
        <v>75</v>
      </c>
      <c r="AY282" s="216" t="s">
        <v>154</v>
      </c>
    </row>
    <row r="283" spans="2:51" s="12" customFormat="1" ht="13.5">
      <c r="B283" s="227"/>
      <c r="C283" s="228"/>
      <c r="D283" s="203" t="s">
        <v>165</v>
      </c>
      <c r="E283" s="229" t="s">
        <v>21</v>
      </c>
      <c r="F283" s="230" t="s">
        <v>241</v>
      </c>
      <c r="G283" s="228"/>
      <c r="H283" s="231">
        <v>7.124</v>
      </c>
      <c r="I283" s="232"/>
      <c r="J283" s="228"/>
      <c r="K283" s="228"/>
      <c r="L283" s="233"/>
      <c r="M283" s="234"/>
      <c r="N283" s="235"/>
      <c r="O283" s="235"/>
      <c r="P283" s="235"/>
      <c r="Q283" s="235"/>
      <c r="R283" s="235"/>
      <c r="S283" s="235"/>
      <c r="T283" s="236"/>
      <c r="AT283" s="237" t="s">
        <v>165</v>
      </c>
      <c r="AU283" s="237" t="s">
        <v>85</v>
      </c>
      <c r="AV283" s="12" t="s">
        <v>161</v>
      </c>
      <c r="AW283" s="12" t="s">
        <v>38</v>
      </c>
      <c r="AX283" s="12" t="s">
        <v>83</v>
      </c>
      <c r="AY283" s="237" t="s">
        <v>154</v>
      </c>
    </row>
    <row r="284" spans="2:65" s="1" customFormat="1" ht="25.5" customHeight="1">
      <c r="B284" s="40"/>
      <c r="C284" s="191" t="s">
        <v>506</v>
      </c>
      <c r="D284" s="191" t="s">
        <v>156</v>
      </c>
      <c r="E284" s="192" t="s">
        <v>435</v>
      </c>
      <c r="F284" s="193" t="s">
        <v>436</v>
      </c>
      <c r="G284" s="194" t="s">
        <v>237</v>
      </c>
      <c r="H284" s="195">
        <v>31.45</v>
      </c>
      <c r="I284" s="196"/>
      <c r="J284" s="197">
        <f>ROUND(I284*H284,2)</f>
        <v>0</v>
      </c>
      <c r="K284" s="193" t="s">
        <v>160</v>
      </c>
      <c r="L284" s="60"/>
      <c r="M284" s="198" t="s">
        <v>21</v>
      </c>
      <c r="N284" s="199" t="s">
        <v>46</v>
      </c>
      <c r="O284" s="41"/>
      <c r="P284" s="200">
        <f>O284*H284</f>
        <v>0</v>
      </c>
      <c r="Q284" s="200">
        <v>0</v>
      </c>
      <c r="R284" s="200">
        <f>Q284*H284</f>
        <v>0</v>
      </c>
      <c r="S284" s="200">
        <v>0.057</v>
      </c>
      <c r="T284" s="201">
        <f>S284*H284</f>
        <v>1.79265</v>
      </c>
      <c r="AR284" s="23" t="s">
        <v>161</v>
      </c>
      <c r="AT284" s="23" t="s">
        <v>156</v>
      </c>
      <c r="AU284" s="23" t="s">
        <v>85</v>
      </c>
      <c r="AY284" s="23" t="s">
        <v>154</v>
      </c>
      <c r="BE284" s="202">
        <f>IF(N284="základní",J284,0)</f>
        <v>0</v>
      </c>
      <c r="BF284" s="202">
        <f>IF(N284="snížená",J284,0)</f>
        <v>0</v>
      </c>
      <c r="BG284" s="202">
        <f>IF(N284="zákl. přenesená",J284,0)</f>
        <v>0</v>
      </c>
      <c r="BH284" s="202">
        <f>IF(N284="sníž. přenesená",J284,0)</f>
        <v>0</v>
      </c>
      <c r="BI284" s="202">
        <f>IF(N284="nulová",J284,0)</f>
        <v>0</v>
      </c>
      <c r="BJ284" s="23" t="s">
        <v>83</v>
      </c>
      <c r="BK284" s="202">
        <f>ROUND(I284*H284,2)</f>
        <v>0</v>
      </c>
      <c r="BL284" s="23" t="s">
        <v>161</v>
      </c>
      <c r="BM284" s="23" t="s">
        <v>1478</v>
      </c>
    </row>
    <row r="285" spans="2:47" s="1" customFormat="1" ht="27">
      <c r="B285" s="40"/>
      <c r="C285" s="62"/>
      <c r="D285" s="203" t="s">
        <v>163</v>
      </c>
      <c r="E285" s="62"/>
      <c r="F285" s="204" t="s">
        <v>438</v>
      </c>
      <c r="G285" s="62"/>
      <c r="H285" s="62"/>
      <c r="I285" s="162"/>
      <c r="J285" s="62"/>
      <c r="K285" s="62"/>
      <c r="L285" s="60"/>
      <c r="M285" s="205"/>
      <c r="N285" s="41"/>
      <c r="O285" s="41"/>
      <c r="P285" s="41"/>
      <c r="Q285" s="41"/>
      <c r="R285" s="41"/>
      <c r="S285" s="41"/>
      <c r="T285" s="77"/>
      <c r="AT285" s="23" t="s">
        <v>163</v>
      </c>
      <c r="AU285" s="23" t="s">
        <v>85</v>
      </c>
    </row>
    <row r="286" spans="2:65" s="1" customFormat="1" ht="16.5" customHeight="1">
      <c r="B286" s="40"/>
      <c r="C286" s="191" t="s">
        <v>510</v>
      </c>
      <c r="D286" s="191" t="s">
        <v>156</v>
      </c>
      <c r="E286" s="192" t="s">
        <v>1479</v>
      </c>
      <c r="F286" s="193" t="s">
        <v>1480</v>
      </c>
      <c r="G286" s="194" t="s">
        <v>237</v>
      </c>
      <c r="H286" s="195">
        <v>11.25</v>
      </c>
      <c r="I286" s="196"/>
      <c r="J286" s="197">
        <f>ROUND(I286*H286,2)</f>
        <v>0</v>
      </c>
      <c r="K286" s="193" t="s">
        <v>160</v>
      </c>
      <c r="L286" s="60"/>
      <c r="M286" s="198" t="s">
        <v>21</v>
      </c>
      <c r="N286" s="199" t="s">
        <v>46</v>
      </c>
      <c r="O286" s="41"/>
      <c r="P286" s="200">
        <f>O286*H286</f>
        <v>0</v>
      </c>
      <c r="Q286" s="200">
        <v>0</v>
      </c>
      <c r="R286" s="200">
        <f>Q286*H286</f>
        <v>0</v>
      </c>
      <c r="S286" s="200">
        <v>0.075</v>
      </c>
      <c r="T286" s="201">
        <f>S286*H286</f>
        <v>0.84375</v>
      </c>
      <c r="AR286" s="23" t="s">
        <v>161</v>
      </c>
      <c r="AT286" s="23" t="s">
        <v>156</v>
      </c>
      <c r="AU286" s="23" t="s">
        <v>85</v>
      </c>
      <c r="AY286" s="23" t="s">
        <v>154</v>
      </c>
      <c r="BE286" s="202">
        <f>IF(N286="základní",J286,0)</f>
        <v>0</v>
      </c>
      <c r="BF286" s="202">
        <f>IF(N286="snížená",J286,0)</f>
        <v>0</v>
      </c>
      <c r="BG286" s="202">
        <f>IF(N286="zákl. přenesená",J286,0)</f>
        <v>0</v>
      </c>
      <c r="BH286" s="202">
        <f>IF(N286="sníž. přenesená",J286,0)</f>
        <v>0</v>
      </c>
      <c r="BI286" s="202">
        <f>IF(N286="nulová",J286,0)</f>
        <v>0</v>
      </c>
      <c r="BJ286" s="23" t="s">
        <v>83</v>
      </c>
      <c r="BK286" s="202">
        <f>ROUND(I286*H286,2)</f>
        <v>0</v>
      </c>
      <c r="BL286" s="23" t="s">
        <v>161</v>
      </c>
      <c r="BM286" s="23" t="s">
        <v>1481</v>
      </c>
    </row>
    <row r="287" spans="2:51" s="11" customFormat="1" ht="13.5">
      <c r="B287" s="206"/>
      <c r="C287" s="207"/>
      <c r="D287" s="203" t="s">
        <v>165</v>
      </c>
      <c r="E287" s="208" t="s">
        <v>21</v>
      </c>
      <c r="F287" s="209" t="s">
        <v>1398</v>
      </c>
      <c r="G287" s="207"/>
      <c r="H287" s="210">
        <v>11.25</v>
      </c>
      <c r="I287" s="211"/>
      <c r="J287" s="207"/>
      <c r="K287" s="207"/>
      <c r="L287" s="212"/>
      <c r="M287" s="213"/>
      <c r="N287" s="214"/>
      <c r="O287" s="214"/>
      <c r="P287" s="214"/>
      <c r="Q287" s="214"/>
      <c r="R287" s="214"/>
      <c r="S287" s="214"/>
      <c r="T287" s="215"/>
      <c r="AT287" s="216" t="s">
        <v>165</v>
      </c>
      <c r="AU287" s="216" t="s">
        <v>85</v>
      </c>
      <c r="AV287" s="11" t="s">
        <v>85</v>
      </c>
      <c r="AW287" s="11" t="s">
        <v>38</v>
      </c>
      <c r="AX287" s="11" t="s">
        <v>83</v>
      </c>
      <c r="AY287" s="216" t="s">
        <v>154</v>
      </c>
    </row>
    <row r="288" spans="2:65" s="1" customFormat="1" ht="25.5" customHeight="1">
      <c r="B288" s="40"/>
      <c r="C288" s="191" t="s">
        <v>514</v>
      </c>
      <c r="D288" s="191" t="s">
        <v>156</v>
      </c>
      <c r="E288" s="192" t="s">
        <v>440</v>
      </c>
      <c r="F288" s="193" t="s">
        <v>441</v>
      </c>
      <c r="G288" s="194" t="s">
        <v>237</v>
      </c>
      <c r="H288" s="195">
        <v>7.6</v>
      </c>
      <c r="I288" s="196"/>
      <c r="J288" s="197">
        <f>ROUND(I288*H288,2)</f>
        <v>0</v>
      </c>
      <c r="K288" s="193" t="s">
        <v>160</v>
      </c>
      <c r="L288" s="60"/>
      <c r="M288" s="198" t="s">
        <v>21</v>
      </c>
      <c r="N288" s="199" t="s">
        <v>46</v>
      </c>
      <c r="O288" s="41"/>
      <c r="P288" s="200">
        <f>O288*H288</f>
        <v>0</v>
      </c>
      <c r="Q288" s="200">
        <v>0</v>
      </c>
      <c r="R288" s="200">
        <f>Q288*H288</f>
        <v>0</v>
      </c>
      <c r="S288" s="200">
        <v>0.076</v>
      </c>
      <c r="T288" s="201">
        <f>S288*H288</f>
        <v>0.5776</v>
      </c>
      <c r="AR288" s="23" t="s">
        <v>161</v>
      </c>
      <c r="AT288" s="23" t="s">
        <v>156</v>
      </c>
      <c r="AU288" s="23" t="s">
        <v>85</v>
      </c>
      <c r="AY288" s="23" t="s">
        <v>154</v>
      </c>
      <c r="BE288" s="202">
        <f>IF(N288="základní",J288,0)</f>
        <v>0</v>
      </c>
      <c r="BF288" s="202">
        <f>IF(N288="snížená",J288,0)</f>
        <v>0</v>
      </c>
      <c r="BG288" s="202">
        <f>IF(N288="zákl. přenesená",J288,0)</f>
        <v>0</v>
      </c>
      <c r="BH288" s="202">
        <f>IF(N288="sníž. přenesená",J288,0)</f>
        <v>0</v>
      </c>
      <c r="BI288" s="202">
        <f>IF(N288="nulová",J288,0)</f>
        <v>0</v>
      </c>
      <c r="BJ288" s="23" t="s">
        <v>83</v>
      </c>
      <c r="BK288" s="202">
        <f>ROUND(I288*H288,2)</f>
        <v>0</v>
      </c>
      <c r="BL288" s="23" t="s">
        <v>161</v>
      </c>
      <c r="BM288" s="23" t="s">
        <v>1482</v>
      </c>
    </row>
    <row r="289" spans="2:47" s="1" customFormat="1" ht="40.5">
      <c r="B289" s="40"/>
      <c r="C289" s="62"/>
      <c r="D289" s="203" t="s">
        <v>163</v>
      </c>
      <c r="E289" s="62"/>
      <c r="F289" s="204" t="s">
        <v>443</v>
      </c>
      <c r="G289" s="62"/>
      <c r="H289" s="62"/>
      <c r="I289" s="162"/>
      <c r="J289" s="62"/>
      <c r="K289" s="62"/>
      <c r="L289" s="60"/>
      <c r="M289" s="205"/>
      <c r="N289" s="41"/>
      <c r="O289" s="41"/>
      <c r="P289" s="41"/>
      <c r="Q289" s="41"/>
      <c r="R289" s="41"/>
      <c r="S289" s="41"/>
      <c r="T289" s="77"/>
      <c r="AT289" s="23" t="s">
        <v>163</v>
      </c>
      <c r="AU289" s="23" t="s">
        <v>85</v>
      </c>
    </row>
    <row r="290" spans="2:51" s="11" customFormat="1" ht="13.5">
      <c r="B290" s="206"/>
      <c r="C290" s="207"/>
      <c r="D290" s="203" t="s">
        <v>165</v>
      </c>
      <c r="E290" s="208" t="s">
        <v>21</v>
      </c>
      <c r="F290" s="209" t="s">
        <v>1483</v>
      </c>
      <c r="G290" s="207"/>
      <c r="H290" s="210">
        <v>6</v>
      </c>
      <c r="I290" s="211"/>
      <c r="J290" s="207"/>
      <c r="K290" s="207"/>
      <c r="L290" s="212"/>
      <c r="M290" s="213"/>
      <c r="N290" s="214"/>
      <c r="O290" s="214"/>
      <c r="P290" s="214"/>
      <c r="Q290" s="214"/>
      <c r="R290" s="214"/>
      <c r="S290" s="214"/>
      <c r="T290" s="215"/>
      <c r="AT290" s="216" t="s">
        <v>165</v>
      </c>
      <c r="AU290" s="216" t="s">
        <v>85</v>
      </c>
      <c r="AV290" s="11" t="s">
        <v>85</v>
      </c>
      <c r="AW290" s="11" t="s">
        <v>38</v>
      </c>
      <c r="AX290" s="11" t="s">
        <v>75</v>
      </c>
      <c r="AY290" s="216" t="s">
        <v>154</v>
      </c>
    </row>
    <row r="291" spans="2:51" s="11" customFormat="1" ht="13.5">
      <c r="B291" s="206"/>
      <c r="C291" s="207"/>
      <c r="D291" s="203" t="s">
        <v>165</v>
      </c>
      <c r="E291" s="208" t="s">
        <v>21</v>
      </c>
      <c r="F291" s="209" t="s">
        <v>1484</v>
      </c>
      <c r="G291" s="207"/>
      <c r="H291" s="210">
        <v>1.6</v>
      </c>
      <c r="I291" s="211"/>
      <c r="J291" s="207"/>
      <c r="K291" s="207"/>
      <c r="L291" s="212"/>
      <c r="M291" s="213"/>
      <c r="N291" s="214"/>
      <c r="O291" s="214"/>
      <c r="P291" s="214"/>
      <c r="Q291" s="214"/>
      <c r="R291" s="214"/>
      <c r="S291" s="214"/>
      <c r="T291" s="215"/>
      <c r="AT291" s="216" t="s">
        <v>165</v>
      </c>
      <c r="AU291" s="216" t="s">
        <v>85</v>
      </c>
      <c r="AV291" s="11" t="s">
        <v>85</v>
      </c>
      <c r="AW291" s="11" t="s">
        <v>38</v>
      </c>
      <c r="AX291" s="11" t="s">
        <v>75</v>
      </c>
      <c r="AY291" s="216" t="s">
        <v>154</v>
      </c>
    </row>
    <row r="292" spans="2:51" s="12" customFormat="1" ht="13.5">
      <c r="B292" s="227"/>
      <c r="C292" s="228"/>
      <c r="D292" s="203" t="s">
        <v>165</v>
      </c>
      <c r="E292" s="229" t="s">
        <v>21</v>
      </c>
      <c r="F292" s="230" t="s">
        <v>241</v>
      </c>
      <c r="G292" s="228"/>
      <c r="H292" s="231">
        <v>7.6</v>
      </c>
      <c r="I292" s="232"/>
      <c r="J292" s="228"/>
      <c r="K292" s="228"/>
      <c r="L292" s="233"/>
      <c r="M292" s="234"/>
      <c r="N292" s="235"/>
      <c r="O292" s="235"/>
      <c r="P292" s="235"/>
      <c r="Q292" s="235"/>
      <c r="R292" s="235"/>
      <c r="S292" s="235"/>
      <c r="T292" s="236"/>
      <c r="AT292" s="237" t="s">
        <v>165</v>
      </c>
      <c r="AU292" s="237" t="s">
        <v>85</v>
      </c>
      <c r="AV292" s="12" t="s">
        <v>161</v>
      </c>
      <c r="AW292" s="12" t="s">
        <v>38</v>
      </c>
      <c r="AX292" s="12" t="s">
        <v>83</v>
      </c>
      <c r="AY292" s="237" t="s">
        <v>154</v>
      </c>
    </row>
    <row r="293" spans="2:65" s="1" customFormat="1" ht="25.5" customHeight="1">
      <c r="B293" s="40"/>
      <c r="C293" s="191" t="s">
        <v>518</v>
      </c>
      <c r="D293" s="191" t="s">
        <v>156</v>
      </c>
      <c r="E293" s="192" t="s">
        <v>447</v>
      </c>
      <c r="F293" s="193" t="s">
        <v>448</v>
      </c>
      <c r="G293" s="194" t="s">
        <v>237</v>
      </c>
      <c r="H293" s="195">
        <v>14.683</v>
      </c>
      <c r="I293" s="196"/>
      <c r="J293" s="197">
        <f>ROUND(I293*H293,2)</f>
        <v>0</v>
      </c>
      <c r="K293" s="193" t="s">
        <v>160</v>
      </c>
      <c r="L293" s="60"/>
      <c r="M293" s="198" t="s">
        <v>21</v>
      </c>
      <c r="N293" s="199" t="s">
        <v>46</v>
      </c>
      <c r="O293" s="41"/>
      <c r="P293" s="200">
        <f>O293*H293</f>
        <v>0</v>
      </c>
      <c r="Q293" s="200">
        <v>0</v>
      </c>
      <c r="R293" s="200">
        <f>Q293*H293</f>
        <v>0</v>
      </c>
      <c r="S293" s="200">
        <v>0.025</v>
      </c>
      <c r="T293" s="201">
        <f>S293*H293</f>
        <v>0.36707500000000004</v>
      </c>
      <c r="AR293" s="23" t="s">
        <v>161</v>
      </c>
      <c r="AT293" s="23" t="s">
        <v>156</v>
      </c>
      <c r="AU293" s="23" t="s">
        <v>85</v>
      </c>
      <c r="AY293" s="23" t="s">
        <v>154</v>
      </c>
      <c r="BE293" s="202">
        <f>IF(N293="základní",J293,0)</f>
        <v>0</v>
      </c>
      <c r="BF293" s="202">
        <f>IF(N293="snížená",J293,0)</f>
        <v>0</v>
      </c>
      <c r="BG293" s="202">
        <f>IF(N293="zákl. přenesená",J293,0)</f>
        <v>0</v>
      </c>
      <c r="BH293" s="202">
        <f>IF(N293="sníž. přenesená",J293,0)</f>
        <v>0</v>
      </c>
      <c r="BI293" s="202">
        <f>IF(N293="nulová",J293,0)</f>
        <v>0</v>
      </c>
      <c r="BJ293" s="23" t="s">
        <v>83</v>
      </c>
      <c r="BK293" s="202">
        <f>ROUND(I293*H293,2)</f>
        <v>0</v>
      </c>
      <c r="BL293" s="23" t="s">
        <v>161</v>
      </c>
      <c r="BM293" s="23" t="s">
        <v>1485</v>
      </c>
    </row>
    <row r="294" spans="2:47" s="1" customFormat="1" ht="40.5">
      <c r="B294" s="40"/>
      <c r="C294" s="62"/>
      <c r="D294" s="203" t="s">
        <v>163</v>
      </c>
      <c r="E294" s="62"/>
      <c r="F294" s="204" t="s">
        <v>443</v>
      </c>
      <c r="G294" s="62"/>
      <c r="H294" s="62"/>
      <c r="I294" s="162"/>
      <c r="J294" s="62"/>
      <c r="K294" s="62"/>
      <c r="L294" s="60"/>
      <c r="M294" s="205"/>
      <c r="N294" s="41"/>
      <c r="O294" s="41"/>
      <c r="P294" s="41"/>
      <c r="Q294" s="41"/>
      <c r="R294" s="41"/>
      <c r="S294" s="41"/>
      <c r="T294" s="77"/>
      <c r="AT294" s="23" t="s">
        <v>163</v>
      </c>
      <c r="AU294" s="23" t="s">
        <v>85</v>
      </c>
    </row>
    <row r="295" spans="2:51" s="11" customFormat="1" ht="13.5">
      <c r="B295" s="206"/>
      <c r="C295" s="207"/>
      <c r="D295" s="203" t="s">
        <v>165</v>
      </c>
      <c r="E295" s="208" t="s">
        <v>21</v>
      </c>
      <c r="F295" s="209" t="s">
        <v>450</v>
      </c>
      <c r="G295" s="207"/>
      <c r="H295" s="210">
        <v>14.683</v>
      </c>
      <c r="I295" s="211"/>
      <c r="J295" s="207"/>
      <c r="K295" s="207"/>
      <c r="L295" s="212"/>
      <c r="M295" s="213"/>
      <c r="N295" s="214"/>
      <c r="O295" s="214"/>
      <c r="P295" s="214"/>
      <c r="Q295" s="214"/>
      <c r="R295" s="214"/>
      <c r="S295" s="214"/>
      <c r="T295" s="215"/>
      <c r="AT295" s="216" t="s">
        <v>165</v>
      </c>
      <c r="AU295" s="216" t="s">
        <v>85</v>
      </c>
      <c r="AV295" s="11" t="s">
        <v>85</v>
      </c>
      <c r="AW295" s="11" t="s">
        <v>38</v>
      </c>
      <c r="AX295" s="11" t="s">
        <v>83</v>
      </c>
      <c r="AY295" s="216" t="s">
        <v>154</v>
      </c>
    </row>
    <row r="296" spans="2:65" s="1" customFormat="1" ht="25.5" customHeight="1">
      <c r="B296" s="40"/>
      <c r="C296" s="191" t="s">
        <v>524</v>
      </c>
      <c r="D296" s="191" t="s">
        <v>156</v>
      </c>
      <c r="E296" s="192" t="s">
        <v>1164</v>
      </c>
      <c r="F296" s="193" t="s">
        <v>1165</v>
      </c>
      <c r="G296" s="194" t="s">
        <v>366</v>
      </c>
      <c r="H296" s="195">
        <v>1</v>
      </c>
      <c r="I296" s="196"/>
      <c r="J296" s="197">
        <f>ROUND(I296*H296,2)</f>
        <v>0</v>
      </c>
      <c r="K296" s="193" t="s">
        <v>160</v>
      </c>
      <c r="L296" s="60"/>
      <c r="M296" s="198" t="s">
        <v>21</v>
      </c>
      <c r="N296" s="199" t="s">
        <v>46</v>
      </c>
      <c r="O296" s="41"/>
      <c r="P296" s="200">
        <f>O296*H296</f>
        <v>0</v>
      </c>
      <c r="Q296" s="200">
        <v>0</v>
      </c>
      <c r="R296" s="200">
        <f>Q296*H296</f>
        <v>0</v>
      </c>
      <c r="S296" s="200">
        <v>0.119</v>
      </c>
      <c r="T296" s="201">
        <f>S296*H296</f>
        <v>0.119</v>
      </c>
      <c r="AR296" s="23" t="s">
        <v>161</v>
      </c>
      <c r="AT296" s="23" t="s">
        <v>156</v>
      </c>
      <c r="AU296" s="23" t="s">
        <v>85</v>
      </c>
      <c r="AY296" s="23" t="s">
        <v>154</v>
      </c>
      <c r="BE296" s="202">
        <f>IF(N296="základní",J296,0)</f>
        <v>0</v>
      </c>
      <c r="BF296" s="202">
        <f>IF(N296="snížená",J296,0)</f>
        <v>0</v>
      </c>
      <c r="BG296" s="202">
        <f>IF(N296="zákl. přenesená",J296,0)</f>
        <v>0</v>
      </c>
      <c r="BH296" s="202">
        <f>IF(N296="sníž. přenesená",J296,0)</f>
        <v>0</v>
      </c>
      <c r="BI296" s="202">
        <f>IF(N296="nulová",J296,0)</f>
        <v>0</v>
      </c>
      <c r="BJ296" s="23" t="s">
        <v>83</v>
      </c>
      <c r="BK296" s="202">
        <f>ROUND(I296*H296,2)</f>
        <v>0</v>
      </c>
      <c r="BL296" s="23" t="s">
        <v>161</v>
      </c>
      <c r="BM296" s="23" t="s">
        <v>1486</v>
      </c>
    </row>
    <row r="297" spans="2:65" s="1" customFormat="1" ht="25.5" customHeight="1">
      <c r="B297" s="40"/>
      <c r="C297" s="191" t="s">
        <v>533</v>
      </c>
      <c r="D297" s="191" t="s">
        <v>156</v>
      </c>
      <c r="E297" s="192" t="s">
        <v>461</v>
      </c>
      <c r="F297" s="193" t="s">
        <v>462</v>
      </c>
      <c r="G297" s="194" t="s">
        <v>245</v>
      </c>
      <c r="H297" s="195">
        <v>16.44</v>
      </c>
      <c r="I297" s="196"/>
      <c r="J297" s="197">
        <f>ROUND(I297*H297,2)</f>
        <v>0</v>
      </c>
      <c r="K297" s="193" t="s">
        <v>160</v>
      </c>
      <c r="L297" s="60"/>
      <c r="M297" s="198" t="s">
        <v>21</v>
      </c>
      <c r="N297" s="199" t="s">
        <v>46</v>
      </c>
      <c r="O297" s="41"/>
      <c r="P297" s="200">
        <f>O297*H297</f>
        <v>0</v>
      </c>
      <c r="Q297" s="200">
        <v>0</v>
      </c>
      <c r="R297" s="200">
        <f>Q297*H297</f>
        <v>0</v>
      </c>
      <c r="S297" s="200">
        <v>0.008</v>
      </c>
      <c r="T297" s="201">
        <f>S297*H297</f>
        <v>0.13152000000000003</v>
      </c>
      <c r="AR297" s="23" t="s">
        <v>161</v>
      </c>
      <c r="AT297" s="23" t="s">
        <v>156</v>
      </c>
      <c r="AU297" s="23" t="s">
        <v>85</v>
      </c>
      <c r="AY297" s="23" t="s">
        <v>154</v>
      </c>
      <c r="BE297" s="202">
        <f>IF(N297="základní",J297,0)</f>
        <v>0</v>
      </c>
      <c r="BF297" s="202">
        <f>IF(N297="snížená",J297,0)</f>
        <v>0</v>
      </c>
      <c r="BG297" s="202">
        <f>IF(N297="zákl. přenesená",J297,0)</f>
        <v>0</v>
      </c>
      <c r="BH297" s="202">
        <f>IF(N297="sníž. přenesená",J297,0)</f>
        <v>0</v>
      </c>
      <c r="BI297" s="202">
        <f>IF(N297="nulová",J297,0)</f>
        <v>0</v>
      </c>
      <c r="BJ297" s="23" t="s">
        <v>83</v>
      </c>
      <c r="BK297" s="202">
        <f>ROUND(I297*H297,2)</f>
        <v>0</v>
      </c>
      <c r="BL297" s="23" t="s">
        <v>161</v>
      </c>
      <c r="BM297" s="23" t="s">
        <v>1487</v>
      </c>
    </row>
    <row r="298" spans="2:51" s="11" customFormat="1" ht="13.5">
      <c r="B298" s="206"/>
      <c r="C298" s="207"/>
      <c r="D298" s="203" t="s">
        <v>165</v>
      </c>
      <c r="E298" s="208" t="s">
        <v>21</v>
      </c>
      <c r="F298" s="209" t="s">
        <v>1488</v>
      </c>
      <c r="G298" s="207"/>
      <c r="H298" s="210">
        <v>16.44</v>
      </c>
      <c r="I298" s="211"/>
      <c r="J298" s="207"/>
      <c r="K298" s="207"/>
      <c r="L298" s="212"/>
      <c r="M298" s="213"/>
      <c r="N298" s="214"/>
      <c r="O298" s="214"/>
      <c r="P298" s="214"/>
      <c r="Q298" s="214"/>
      <c r="R298" s="214"/>
      <c r="S298" s="214"/>
      <c r="T298" s="215"/>
      <c r="AT298" s="216" t="s">
        <v>165</v>
      </c>
      <c r="AU298" s="216" t="s">
        <v>85</v>
      </c>
      <c r="AV298" s="11" t="s">
        <v>85</v>
      </c>
      <c r="AW298" s="11" t="s">
        <v>38</v>
      </c>
      <c r="AX298" s="11" t="s">
        <v>83</v>
      </c>
      <c r="AY298" s="216" t="s">
        <v>154</v>
      </c>
    </row>
    <row r="299" spans="2:65" s="1" customFormat="1" ht="25.5" customHeight="1">
      <c r="B299" s="40"/>
      <c r="C299" s="191" t="s">
        <v>542</v>
      </c>
      <c r="D299" s="191" t="s">
        <v>156</v>
      </c>
      <c r="E299" s="192" t="s">
        <v>457</v>
      </c>
      <c r="F299" s="193" t="s">
        <v>458</v>
      </c>
      <c r="G299" s="194" t="s">
        <v>245</v>
      </c>
      <c r="H299" s="195">
        <v>60</v>
      </c>
      <c r="I299" s="196"/>
      <c r="J299" s="197">
        <f>ROUND(I299*H299,2)</f>
        <v>0</v>
      </c>
      <c r="K299" s="193" t="s">
        <v>160</v>
      </c>
      <c r="L299" s="60"/>
      <c r="M299" s="198" t="s">
        <v>21</v>
      </c>
      <c r="N299" s="199" t="s">
        <v>46</v>
      </c>
      <c r="O299" s="41"/>
      <c r="P299" s="200">
        <f>O299*H299</f>
        <v>0</v>
      </c>
      <c r="Q299" s="200">
        <v>0</v>
      </c>
      <c r="R299" s="200">
        <f>Q299*H299</f>
        <v>0</v>
      </c>
      <c r="S299" s="200">
        <v>0.002</v>
      </c>
      <c r="T299" s="201">
        <f>S299*H299</f>
        <v>0.12</v>
      </c>
      <c r="AR299" s="23" t="s">
        <v>161</v>
      </c>
      <c r="AT299" s="23" t="s">
        <v>156</v>
      </c>
      <c r="AU299" s="23" t="s">
        <v>85</v>
      </c>
      <c r="AY299" s="23" t="s">
        <v>154</v>
      </c>
      <c r="BE299" s="202">
        <f>IF(N299="základní",J299,0)</f>
        <v>0</v>
      </c>
      <c r="BF299" s="202">
        <f>IF(N299="snížená",J299,0)</f>
        <v>0</v>
      </c>
      <c r="BG299" s="202">
        <f>IF(N299="zákl. přenesená",J299,0)</f>
        <v>0</v>
      </c>
      <c r="BH299" s="202">
        <f>IF(N299="sníž. přenesená",J299,0)</f>
        <v>0</v>
      </c>
      <c r="BI299" s="202">
        <f>IF(N299="nulová",J299,0)</f>
        <v>0</v>
      </c>
      <c r="BJ299" s="23" t="s">
        <v>83</v>
      </c>
      <c r="BK299" s="202">
        <f>ROUND(I299*H299,2)</f>
        <v>0</v>
      </c>
      <c r="BL299" s="23" t="s">
        <v>161</v>
      </c>
      <c r="BM299" s="23" t="s">
        <v>1489</v>
      </c>
    </row>
    <row r="300" spans="2:65" s="1" customFormat="1" ht="25.5" customHeight="1">
      <c r="B300" s="40"/>
      <c r="C300" s="191" t="s">
        <v>547</v>
      </c>
      <c r="D300" s="191" t="s">
        <v>156</v>
      </c>
      <c r="E300" s="192" t="s">
        <v>466</v>
      </c>
      <c r="F300" s="193" t="s">
        <v>467</v>
      </c>
      <c r="G300" s="194" t="s">
        <v>245</v>
      </c>
      <c r="H300" s="195">
        <v>20</v>
      </c>
      <c r="I300" s="196"/>
      <c r="J300" s="197">
        <f>ROUND(I300*H300,2)</f>
        <v>0</v>
      </c>
      <c r="K300" s="193" t="s">
        <v>160</v>
      </c>
      <c r="L300" s="60"/>
      <c r="M300" s="198" t="s">
        <v>21</v>
      </c>
      <c r="N300" s="199" t="s">
        <v>46</v>
      </c>
      <c r="O300" s="41"/>
      <c r="P300" s="200">
        <f>O300*H300</f>
        <v>0</v>
      </c>
      <c r="Q300" s="200">
        <v>0</v>
      </c>
      <c r="R300" s="200">
        <f>Q300*H300</f>
        <v>0</v>
      </c>
      <c r="S300" s="200">
        <v>0.013</v>
      </c>
      <c r="T300" s="201">
        <f>S300*H300</f>
        <v>0.26</v>
      </c>
      <c r="AR300" s="23" t="s">
        <v>161</v>
      </c>
      <c r="AT300" s="23" t="s">
        <v>156</v>
      </c>
      <c r="AU300" s="23" t="s">
        <v>85</v>
      </c>
      <c r="AY300" s="23" t="s">
        <v>154</v>
      </c>
      <c r="BE300" s="202">
        <f>IF(N300="základní",J300,0)</f>
        <v>0</v>
      </c>
      <c r="BF300" s="202">
        <f>IF(N300="snížená",J300,0)</f>
        <v>0</v>
      </c>
      <c r="BG300" s="202">
        <f>IF(N300="zákl. přenesená",J300,0)</f>
        <v>0</v>
      </c>
      <c r="BH300" s="202">
        <f>IF(N300="sníž. přenesená",J300,0)</f>
        <v>0</v>
      </c>
      <c r="BI300" s="202">
        <f>IF(N300="nulová",J300,0)</f>
        <v>0</v>
      </c>
      <c r="BJ300" s="23" t="s">
        <v>83</v>
      </c>
      <c r="BK300" s="202">
        <f>ROUND(I300*H300,2)</f>
        <v>0</v>
      </c>
      <c r="BL300" s="23" t="s">
        <v>161</v>
      </c>
      <c r="BM300" s="23" t="s">
        <v>1490</v>
      </c>
    </row>
    <row r="301" spans="2:65" s="1" customFormat="1" ht="25.5" customHeight="1">
      <c r="B301" s="40"/>
      <c r="C301" s="191" t="s">
        <v>552</v>
      </c>
      <c r="D301" s="191" t="s">
        <v>156</v>
      </c>
      <c r="E301" s="192" t="s">
        <v>470</v>
      </c>
      <c r="F301" s="193" t="s">
        <v>471</v>
      </c>
      <c r="G301" s="194" t="s">
        <v>245</v>
      </c>
      <c r="H301" s="195">
        <v>16</v>
      </c>
      <c r="I301" s="196"/>
      <c r="J301" s="197">
        <f>ROUND(I301*H301,2)</f>
        <v>0</v>
      </c>
      <c r="K301" s="193" t="s">
        <v>160</v>
      </c>
      <c r="L301" s="60"/>
      <c r="M301" s="198" t="s">
        <v>21</v>
      </c>
      <c r="N301" s="199" t="s">
        <v>46</v>
      </c>
      <c r="O301" s="41"/>
      <c r="P301" s="200">
        <f>O301*H301</f>
        <v>0</v>
      </c>
      <c r="Q301" s="200">
        <v>0</v>
      </c>
      <c r="R301" s="200">
        <f>Q301*H301</f>
        <v>0</v>
      </c>
      <c r="S301" s="200">
        <v>0.04</v>
      </c>
      <c r="T301" s="201">
        <f>S301*H301</f>
        <v>0.64</v>
      </c>
      <c r="AR301" s="23" t="s">
        <v>161</v>
      </c>
      <c r="AT301" s="23" t="s">
        <v>156</v>
      </c>
      <c r="AU301" s="23" t="s">
        <v>85</v>
      </c>
      <c r="AY301" s="23" t="s">
        <v>154</v>
      </c>
      <c r="BE301" s="202">
        <f>IF(N301="základní",J301,0)</f>
        <v>0</v>
      </c>
      <c r="BF301" s="202">
        <f>IF(N301="snížená",J301,0)</f>
        <v>0</v>
      </c>
      <c r="BG301" s="202">
        <f>IF(N301="zákl. přenesená",J301,0)</f>
        <v>0</v>
      </c>
      <c r="BH301" s="202">
        <f>IF(N301="sníž. přenesená",J301,0)</f>
        <v>0</v>
      </c>
      <c r="BI301" s="202">
        <f>IF(N301="nulová",J301,0)</f>
        <v>0</v>
      </c>
      <c r="BJ301" s="23" t="s">
        <v>83</v>
      </c>
      <c r="BK301" s="202">
        <f>ROUND(I301*H301,2)</f>
        <v>0</v>
      </c>
      <c r="BL301" s="23" t="s">
        <v>161</v>
      </c>
      <c r="BM301" s="23" t="s">
        <v>1491</v>
      </c>
    </row>
    <row r="302" spans="2:51" s="11" customFormat="1" ht="13.5">
      <c r="B302" s="206"/>
      <c r="C302" s="207"/>
      <c r="D302" s="203" t="s">
        <v>165</v>
      </c>
      <c r="E302" s="208" t="s">
        <v>21</v>
      </c>
      <c r="F302" s="209" t="s">
        <v>1492</v>
      </c>
      <c r="G302" s="207"/>
      <c r="H302" s="210">
        <v>16</v>
      </c>
      <c r="I302" s="211"/>
      <c r="J302" s="207"/>
      <c r="K302" s="207"/>
      <c r="L302" s="212"/>
      <c r="M302" s="213"/>
      <c r="N302" s="214"/>
      <c r="O302" s="214"/>
      <c r="P302" s="214"/>
      <c r="Q302" s="214"/>
      <c r="R302" s="214"/>
      <c r="S302" s="214"/>
      <c r="T302" s="215"/>
      <c r="AT302" s="216" t="s">
        <v>165</v>
      </c>
      <c r="AU302" s="216" t="s">
        <v>85</v>
      </c>
      <c r="AV302" s="11" t="s">
        <v>85</v>
      </c>
      <c r="AW302" s="11" t="s">
        <v>38</v>
      </c>
      <c r="AX302" s="11" t="s">
        <v>83</v>
      </c>
      <c r="AY302" s="216" t="s">
        <v>154</v>
      </c>
    </row>
    <row r="303" spans="2:65" s="1" customFormat="1" ht="25.5" customHeight="1">
      <c r="B303" s="40"/>
      <c r="C303" s="191" t="s">
        <v>557</v>
      </c>
      <c r="D303" s="191" t="s">
        <v>156</v>
      </c>
      <c r="E303" s="192" t="s">
        <v>480</v>
      </c>
      <c r="F303" s="193" t="s">
        <v>481</v>
      </c>
      <c r="G303" s="194" t="s">
        <v>245</v>
      </c>
      <c r="H303" s="195">
        <v>24</v>
      </c>
      <c r="I303" s="196"/>
      <c r="J303" s="197">
        <f>ROUND(I303*H303,2)</f>
        <v>0</v>
      </c>
      <c r="K303" s="193" t="s">
        <v>160</v>
      </c>
      <c r="L303" s="60"/>
      <c r="M303" s="198" t="s">
        <v>21</v>
      </c>
      <c r="N303" s="199" t="s">
        <v>46</v>
      </c>
      <c r="O303" s="41"/>
      <c r="P303" s="200">
        <f>O303*H303</f>
        <v>0</v>
      </c>
      <c r="Q303" s="200">
        <v>0</v>
      </c>
      <c r="R303" s="200">
        <f>Q303*H303</f>
        <v>0</v>
      </c>
      <c r="S303" s="200">
        <v>0.132</v>
      </c>
      <c r="T303" s="201">
        <f>S303*H303</f>
        <v>3.168</v>
      </c>
      <c r="AR303" s="23" t="s">
        <v>161</v>
      </c>
      <c r="AT303" s="23" t="s">
        <v>156</v>
      </c>
      <c r="AU303" s="23" t="s">
        <v>85</v>
      </c>
      <c r="AY303" s="23" t="s">
        <v>154</v>
      </c>
      <c r="BE303" s="202">
        <f>IF(N303="základní",J303,0)</f>
        <v>0</v>
      </c>
      <c r="BF303" s="202">
        <f>IF(N303="snížená",J303,0)</f>
        <v>0</v>
      </c>
      <c r="BG303" s="202">
        <f>IF(N303="zákl. přenesená",J303,0)</f>
        <v>0</v>
      </c>
      <c r="BH303" s="202">
        <f>IF(N303="sníž. přenesená",J303,0)</f>
        <v>0</v>
      </c>
      <c r="BI303" s="202">
        <f>IF(N303="nulová",J303,0)</f>
        <v>0</v>
      </c>
      <c r="BJ303" s="23" t="s">
        <v>83</v>
      </c>
      <c r="BK303" s="202">
        <f>ROUND(I303*H303,2)</f>
        <v>0</v>
      </c>
      <c r="BL303" s="23" t="s">
        <v>161</v>
      </c>
      <c r="BM303" s="23" t="s">
        <v>1493</v>
      </c>
    </row>
    <row r="304" spans="2:65" s="1" customFormat="1" ht="25.5" customHeight="1">
      <c r="B304" s="40"/>
      <c r="C304" s="191" t="s">
        <v>564</v>
      </c>
      <c r="D304" s="191" t="s">
        <v>156</v>
      </c>
      <c r="E304" s="192" t="s">
        <v>483</v>
      </c>
      <c r="F304" s="193" t="s">
        <v>484</v>
      </c>
      <c r="G304" s="194" t="s">
        <v>245</v>
      </c>
      <c r="H304" s="195">
        <v>30</v>
      </c>
      <c r="I304" s="196"/>
      <c r="J304" s="197">
        <f>ROUND(I304*H304,2)</f>
        <v>0</v>
      </c>
      <c r="K304" s="193" t="s">
        <v>160</v>
      </c>
      <c r="L304" s="60"/>
      <c r="M304" s="198" t="s">
        <v>21</v>
      </c>
      <c r="N304" s="199" t="s">
        <v>46</v>
      </c>
      <c r="O304" s="41"/>
      <c r="P304" s="200">
        <f>O304*H304</f>
        <v>0</v>
      </c>
      <c r="Q304" s="200">
        <v>0</v>
      </c>
      <c r="R304" s="200">
        <f>Q304*H304</f>
        <v>0</v>
      </c>
      <c r="S304" s="200">
        <v>0.001</v>
      </c>
      <c r="T304" s="201">
        <f>S304*H304</f>
        <v>0.03</v>
      </c>
      <c r="AR304" s="23" t="s">
        <v>161</v>
      </c>
      <c r="AT304" s="23" t="s">
        <v>156</v>
      </c>
      <c r="AU304" s="23" t="s">
        <v>85</v>
      </c>
      <c r="AY304" s="23" t="s">
        <v>154</v>
      </c>
      <c r="BE304" s="202">
        <f>IF(N304="základní",J304,0)</f>
        <v>0</v>
      </c>
      <c r="BF304" s="202">
        <f>IF(N304="snížená",J304,0)</f>
        <v>0</v>
      </c>
      <c r="BG304" s="202">
        <f>IF(N304="zákl. přenesená",J304,0)</f>
        <v>0</v>
      </c>
      <c r="BH304" s="202">
        <f>IF(N304="sníž. přenesená",J304,0)</f>
        <v>0</v>
      </c>
      <c r="BI304" s="202">
        <f>IF(N304="nulová",J304,0)</f>
        <v>0</v>
      </c>
      <c r="BJ304" s="23" t="s">
        <v>83</v>
      </c>
      <c r="BK304" s="202">
        <f>ROUND(I304*H304,2)</f>
        <v>0</v>
      </c>
      <c r="BL304" s="23" t="s">
        <v>161</v>
      </c>
      <c r="BM304" s="23" t="s">
        <v>1494</v>
      </c>
    </row>
    <row r="305" spans="2:65" s="1" customFormat="1" ht="25.5" customHeight="1">
      <c r="B305" s="40"/>
      <c r="C305" s="191" t="s">
        <v>569</v>
      </c>
      <c r="D305" s="191" t="s">
        <v>156</v>
      </c>
      <c r="E305" s="192" t="s">
        <v>487</v>
      </c>
      <c r="F305" s="193" t="s">
        <v>488</v>
      </c>
      <c r="G305" s="194" t="s">
        <v>237</v>
      </c>
      <c r="H305" s="195">
        <v>32.767</v>
      </c>
      <c r="I305" s="196"/>
      <c r="J305" s="197">
        <f>ROUND(I305*H305,2)</f>
        <v>0</v>
      </c>
      <c r="K305" s="193" t="s">
        <v>160</v>
      </c>
      <c r="L305" s="60"/>
      <c r="M305" s="198" t="s">
        <v>21</v>
      </c>
      <c r="N305" s="199" t="s">
        <v>46</v>
      </c>
      <c r="O305" s="41"/>
      <c r="P305" s="200">
        <f>O305*H305</f>
        <v>0</v>
      </c>
      <c r="Q305" s="200">
        <v>0</v>
      </c>
      <c r="R305" s="200">
        <f>Q305*H305</f>
        <v>0</v>
      </c>
      <c r="S305" s="200">
        <v>0.01</v>
      </c>
      <c r="T305" s="201">
        <f>S305*H305</f>
        <v>0.32767</v>
      </c>
      <c r="AR305" s="23" t="s">
        <v>161</v>
      </c>
      <c r="AT305" s="23" t="s">
        <v>156</v>
      </c>
      <c r="AU305" s="23" t="s">
        <v>85</v>
      </c>
      <c r="AY305" s="23" t="s">
        <v>154</v>
      </c>
      <c r="BE305" s="202">
        <f>IF(N305="základní",J305,0)</f>
        <v>0</v>
      </c>
      <c r="BF305" s="202">
        <f>IF(N305="snížená",J305,0)</f>
        <v>0</v>
      </c>
      <c r="BG305" s="202">
        <f>IF(N305="zákl. přenesená",J305,0)</f>
        <v>0</v>
      </c>
      <c r="BH305" s="202">
        <f>IF(N305="sníž. přenesená",J305,0)</f>
        <v>0</v>
      </c>
      <c r="BI305" s="202">
        <f>IF(N305="nulová",J305,0)</f>
        <v>0</v>
      </c>
      <c r="BJ305" s="23" t="s">
        <v>83</v>
      </c>
      <c r="BK305" s="202">
        <f>ROUND(I305*H305,2)</f>
        <v>0</v>
      </c>
      <c r="BL305" s="23" t="s">
        <v>161</v>
      </c>
      <c r="BM305" s="23" t="s">
        <v>1495</v>
      </c>
    </row>
    <row r="306" spans="2:47" s="1" customFormat="1" ht="27">
      <c r="B306" s="40"/>
      <c r="C306" s="62"/>
      <c r="D306" s="203" t="s">
        <v>163</v>
      </c>
      <c r="E306" s="62"/>
      <c r="F306" s="204" t="s">
        <v>490</v>
      </c>
      <c r="G306" s="62"/>
      <c r="H306" s="62"/>
      <c r="I306" s="162"/>
      <c r="J306" s="62"/>
      <c r="K306" s="62"/>
      <c r="L306" s="60"/>
      <c r="M306" s="205"/>
      <c r="N306" s="41"/>
      <c r="O306" s="41"/>
      <c r="P306" s="41"/>
      <c r="Q306" s="41"/>
      <c r="R306" s="41"/>
      <c r="S306" s="41"/>
      <c r="T306" s="77"/>
      <c r="AT306" s="23" t="s">
        <v>163</v>
      </c>
      <c r="AU306" s="23" t="s">
        <v>85</v>
      </c>
    </row>
    <row r="307" spans="2:65" s="1" customFormat="1" ht="25.5" customHeight="1">
      <c r="B307" s="40"/>
      <c r="C307" s="191" t="s">
        <v>574</v>
      </c>
      <c r="D307" s="191" t="s">
        <v>156</v>
      </c>
      <c r="E307" s="192" t="s">
        <v>491</v>
      </c>
      <c r="F307" s="193" t="s">
        <v>492</v>
      </c>
      <c r="G307" s="194" t="s">
        <v>237</v>
      </c>
      <c r="H307" s="195">
        <v>110.079</v>
      </c>
      <c r="I307" s="196"/>
      <c r="J307" s="197">
        <f>ROUND(I307*H307,2)</f>
        <v>0</v>
      </c>
      <c r="K307" s="193" t="s">
        <v>160</v>
      </c>
      <c r="L307" s="60"/>
      <c r="M307" s="198" t="s">
        <v>21</v>
      </c>
      <c r="N307" s="199" t="s">
        <v>46</v>
      </c>
      <c r="O307" s="41"/>
      <c r="P307" s="200">
        <f>O307*H307</f>
        <v>0</v>
      </c>
      <c r="Q307" s="200">
        <v>0</v>
      </c>
      <c r="R307" s="200">
        <f>Q307*H307</f>
        <v>0</v>
      </c>
      <c r="S307" s="200">
        <v>0.068</v>
      </c>
      <c r="T307" s="201">
        <f>S307*H307</f>
        <v>7.485372</v>
      </c>
      <c r="AR307" s="23" t="s">
        <v>161</v>
      </c>
      <c r="AT307" s="23" t="s">
        <v>156</v>
      </c>
      <c r="AU307" s="23" t="s">
        <v>85</v>
      </c>
      <c r="AY307" s="23" t="s">
        <v>154</v>
      </c>
      <c r="BE307" s="202">
        <f>IF(N307="základní",J307,0)</f>
        <v>0</v>
      </c>
      <c r="BF307" s="202">
        <f>IF(N307="snížená",J307,0)</f>
        <v>0</v>
      </c>
      <c r="BG307" s="202">
        <f>IF(N307="zákl. přenesená",J307,0)</f>
        <v>0</v>
      </c>
      <c r="BH307" s="202">
        <f>IF(N307="sníž. přenesená",J307,0)</f>
        <v>0</v>
      </c>
      <c r="BI307" s="202">
        <f>IF(N307="nulová",J307,0)</f>
        <v>0</v>
      </c>
      <c r="BJ307" s="23" t="s">
        <v>83</v>
      </c>
      <c r="BK307" s="202">
        <f>ROUND(I307*H307,2)</f>
        <v>0</v>
      </c>
      <c r="BL307" s="23" t="s">
        <v>161</v>
      </c>
      <c r="BM307" s="23" t="s">
        <v>1496</v>
      </c>
    </row>
    <row r="308" spans="2:47" s="1" customFormat="1" ht="27">
      <c r="B308" s="40"/>
      <c r="C308" s="62"/>
      <c r="D308" s="203" t="s">
        <v>163</v>
      </c>
      <c r="E308" s="62"/>
      <c r="F308" s="204" t="s">
        <v>438</v>
      </c>
      <c r="G308" s="62"/>
      <c r="H308" s="62"/>
      <c r="I308" s="162"/>
      <c r="J308" s="62"/>
      <c r="K308" s="62"/>
      <c r="L308" s="60"/>
      <c r="M308" s="205"/>
      <c r="N308" s="41"/>
      <c r="O308" s="41"/>
      <c r="P308" s="41"/>
      <c r="Q308" s="41"/>
      <c r="R308" s="41"/>
      <c r="S308" s="41"/>
      <c r="T308" s="77"/>
      <c r="AT308" s="23" t="s">
        <v>163</v>
      </c>
      <c r="AU308" s="23" t="s">
        <v>85</v>
      </c>
    </row>
    <row r="309" spans="2:51" s="11" customFormat="1" ht="13.5">
      <c r="B309" s="206"/>
      <c r="C309" s="207"/>
      <c r="D309" s="203" t="s">
        <v>165</v>
      </c>
      <c r="E309" s="208" t="s">
        <v>21</v>
      </c>
      <c r="F309" s="209" t="s">
        <v>1361</v>
      </c>
      <c r="G309" s="207"/>
      <c r="H309" s="210">
        <v>23.865</v>
      </c>
      <c r="I309" s="211"/>
      <c r="J309" s="207"/>
      <c r="K309" s="207"/>
      <c r="L309" s="212"/>
      <c r="M309" s="213"/>
      <c r="N309" s="214"/>
      <c r="O309" s="214"/>
      <c r="P309" s="214"/>
      <c r="Q309" s="214"/>
      <c r="R309" s="214"/>
      <c r="S309" s="214"/>
      <c r="T309" s="215"/>
      <c r="AT309" s="216" t="s">
        <v>165</v>
      </c>
      <c r="AU309" s="216" t="s">
        <v>85</v>
      </c>
      <c r="AV309" s="11" t="s">
        <v>85</v>
      </c>
      <c r="AW309" s="11" t="s">
        <v>38</v>
      </c>
      <c r="AX309" s="11" t="s">
        <v>75</v>
      </c>
      <c r="AY309" s="216" t="s">
        <v>154</v>
      </c>
    </row>
    <row r="310" spans="2:51" s="11" customFormat="1" ht="13.5">
      <c r="B310" s="206"/>
      <c r="C310" s="207"/>
      <c r="D310" s="203" t="s">
        <v>165</v>
      </c>
      <c r="E310" s="208" t="s">
        <v>21</v>
      </c>
      <c r="F310" s="209" t="s">
        <v>1362</v>
      </c>
      <c r="G310" s="207"/>
      <c r="H310" s="210">
        <v>13.26</v>
      </c>
      <c r="I310" s="211"/>
      <c r="J310" s="207"/>
      <c r="K310" s="207"/>
      <c r="L310" s="212"/>
      <c r="M310" s="213"/>
      <c r="N310" s="214"/>
      <c r="O310" s="214"/>
      <c r="P310" s="214"/>
      <c r="Q310" s="214"/>
      <c r="R310" s="214"/>
      <c r="S310" s="214"/>
      <c r="T310" s="215"/>
      <c r="AT310" s="216" t="s">
        <v>165</v>
      </c>
      <c r="AU310" s="216" t="s">
        <v>85</v>
      </c>
      <c r="AV310" s="11" t="s">
        <v>85</v>
      </c>
      <c r="AW310" s="11" t="s">
        <v>38</v>
      </c>
      <c r="AX310" s="11" t="s">
        <v>75</v>
      </c>
      <c r="AY310" s="216" t="s">
        <v>154</v>
      </c>
    </row>
    <row r="311" spans="2:51" s="11" customFormat="1" ht="13.5">
      <c r="B311" s="206"/>
      <c r="C311" s="207"/>
      <c r="D311" s="203" t="s">
        <v>165</v>
      </c>
      <c r="E311" s="208" t="s">
        <v>21</v>
      </c>
      <c r="F311" s="209" t="s">
        <v>1363</v>
      </c>
      <c r="G311" s="207"/>
      <c r="H311" s="210">
        <v>9.126</v>
      </c>
      <c r="I311" s="211"/>
      <c r="J311" s="207"/>
      <c r="K311" s="207"/>
      <c r="L311" s="212"/>
      <c r="M311" s="213"/>
      <c r="N311" s="214"/>
      <c r="O311" s="214"/>
      <c r="P311" s="214"/>
      <c r="Q311" s="214"/>
      <c r="R311" s="214"/>
      <c r="S311" s="214"/>
      <c r="T311" s="215"/>
      <c r="AT311" s="216" t="s">
        <v>165</v>
      </c>
      <c r="AU311" s="216" t="s">
        <v>85</v>
      </c>
      <c r="AV311" s="11" t="s">
        <v>85</v>
      </c>
      <c r="AW311" s="11" t="s">
        <v>38</v>
      </c>
      <c r="AX311" s="11" t="s">
        <v>75</v>
      </c>
      <c r="AY311" s="216" t="s">
        <v>154</v>
      </c>
    </row>
    <row r="312" spans="2:51" s="11" customFormat="1" ht="13.5">
      <c r="B312" s="206"/>
      <c r="C312" s="207"/>
      <c r="D312" s="203" t="s">
        <v>165</v>
      </c>
      <c r="E312" s="208" t="s">
        <v>21</v>
      </c>
      <c r="F312" s="209" t="s">
        <v>1364</v>
      </c>
      <c r="G312" s="207"/>
      <c r="H312" s="210">
        <v>6.15</v>
      </c>
      <c r="I312" s="211"/>
      <c r="J312" s="207"/>
      <c r="K312" s="207"/>
      <c r="L312" s="212"/>
      <c r="M312" s="213"/>
      <c r="N312" s="214"/>
      <c r="O312" s="214"/>
      <c r="P312" s="214"/>
      <c r="Q312" s="214"/>
      <c r="R312" s="214"/>
      <c r="S312" s="214"/>
      <c r="T312" s="215"/>
      <c r="AT312" s="216" t="s">
        <v>165</v>
      </c>
      <c r="AU312" s="216" t="s">
        <v>85</v>
      </c>
      <c r="AV312" s="11" t="s">
        <v>85</v>
      </c>
      <c r="AW312" s="11" t="s">
        <v>38</v>
      </c>
      <c r="AX312" s="11" t="s">
        <v>75</v>
      </c>
      <c r="AY312" s="216" t="s">
        <v>154</v>
      </c>
    </row>
    <row r="313" spans="2:51" s="11" customFormat="1" ht="13.5">
      <c r="B313" s="206"/>
      <c r="C313" s="207"/>
      <c r="D313" s="203" t="s">
        <v>165</v>
      </c>
      <c r="E313" s="208" t="s">
        <v>21</v>
      </c>
      <c r="F313" s="209" t="s">
        <v>1365</v>
      </c>
      <c r="G313" s="207"/>
      <c r="H313" s="210">
        <v>11.895</v>
      </c>
      <c r="I313" s="211"/>
      <c r="J313" s="207"/>
      <c r="K313" s="207"/>
      <c r="L313" s="212"/>
      <c r="M313" s="213"/>
      <c r="N313" s="214"/>
      <c r="O313" s="214"/>
      <c r="P313" s="214"/>
      <c r="Q313" s="214"/>
      <c r="R313" s="214"/>
      <c r="S313" s="214"/>
      <c r="T313" s="215"/>
      <c r="AT313" s="216" t="s">
        <v>165</v>
      </c>
      <c r="AU313" s="216" t="s">
        <v>85</v>
      </c>
      <c r="AV313" s="11" t="s">
        <v>85</v>
      </c>
      <c r="AW313" s="11" t="s">
        <v>38</v>
      </c>
      <c r="AX313" s="11" t="s">
        <v>75</v>
      </c>
      <c r="AY313" s="216" t="s">
        <v>154</v>
      </c>
    </row>
    <row r="314" spans="2:51" s="11" customFormat="1" ht="13.5">
      <c r="B314" s="206"/>
      <c r="C314" s="207"/>
      <c r="D314" s="203" t="s">
        <v>165</v>
      </c>
      <c r="E314" s="208" t="s">
        <v>21</v>
      </c>
      <c r="F314" s="209" t="s">
        <v>1366</v>
      </c>
      <c r="G314" s="207"/>
      <c r="H314" s="210">
        <v>15.375</v>
      </c>
      <c r="I314" s="211"/>
      <c r="J314" s="207"/>
      <c r="K314" s="207"/>
      <c r="L314" s="212"/>
      <c r="M314" s="213"/>
      <c r="N314" s="214"/>
      <c r="O314" s="214"/>
      <c r="P314" s="214"/>
      <c r="Q314" s="214"/>
      <c r="R314" s="214"/>
      <c r="S314" s="214"/>
      <c r="T314" s="215"/>
      <c r="AT314" s="216" t="s">
        <v>165</v>
      </c>
      <c r="AU314" s="216" t="s">
        <v>85</v>
      </c>
      <c r="AV314" s="11" t="s">
        <v>85</v>
      </c>
      <c r="AW314" s="11" t="s">
        <v>38</v>
      </c>
      <c r="AX314" s="11" t="s">
        <v>75</v>
      </c>
      <c r="AY314" s="216" t="s">
        <v>154</v>
      </c>
    </row>
    <row r="315" spans="2:51" s="11" customFormat="1" ht="13.5">
      <c r="B315" s="206"/>
      <c r="C315" s="207"/>
      <c r="D315" s="203" t="s">
        <v>165</v>
      </c>
      <c r="E315" s="208" t="s">
        <v>21</v>
      </c>
      <c r="F315" s="209" t="s">
        <v>1367</v>
      </c>
      <c r="G315" s="207"/>
      <c r="H315" s="210">
        <v>13.2</v>
      </c>
      <c r="I315" s="211"/>
      <c r="J315" s="207"/>
      <c r="K315" s="207"/>
      <c r="L315" s="212"/>
      <c r="M315" s="213"/>
      <c r="N315" s="214"/>
      <c r="O315" s="214"/>
      <c r="P315" s="214"/>
      <c r="Q315" s="214"/>
      <c r="R315" s="214"/>
      <c r="S315" s="214"/>
      <c r="T315" s="215"/>
      <c r="AT315" s="216" t="s">
        <v>165</v>
      </c>
      <c r="AU315" s="216" t="s">
        <v>85</v>
      </c>
      <c r="AV315" s="11" t="s">
        <v>85</v>
      </c>
      <c r="AW315" s="11" t="s">
        <v>38</v>
      </c>
      <c r="AX315" s="11" t="s">
        <v>75</v>
      </c>
      <c r="AY315" s="216" t="s">
        <v>154</v>
      </c>
    </row>
    <row r="316" spans="2:51" s="11" customFormat="1" ht="13.5">
      <c r="B316" s="206"/>
      <c r="C316" s="207"/>
      <c r="D316" s="203" t="s">
        <v>165</v>
      </c>
      <c r="E316" s="208" t="s">
        <v>21</v>
      </c>
      <c r="F316" s="209" t="s">
        <v>1368</v>
      </c>
      <c r="G316" s="207"/>
      <c r="H316" s="210">
        <v>10.32</v>
      </c>
      <c r="I316" s="211"/>
      <c r="J316" s="207"/>
      <c r="K316" s="207"/>
      <c r="L316" s="212"/>
      <c r="M316" s="213"/>
      <c r="N316" s="214"/>
      <c r="O316" s="214"/>
      <c r="P316" s="214"/>
      <c r="Q316" s="214"/>
      <c r="R316" s="214"/>
      <c r="S316" s="214"/>
      <c r="T316" s="215"/>
      <c r="AT316" s="216" t="s">
        <v>165</v>
      </c>
      <c r="AU316" s="216" t="s">
        <v>85</v>
      </c>
      <c r="AV316" s="11" t="s">
        <v>85</v>
      </c>
      <c r="AW316" s="11" t="s">
        <v>38</v>
      </c>
      <c r="AX316" s="11" t="s">
        <v>75</v>
      </c>
      <c r="AY316" s="216" t="s">
        <v>154</v>
      </c>
    </row>
    <row r="317" spans="2:51" s="11" customFormat="1" ht="13.5">
      <c r="B317" s="206"/>
      <c r="C317" s="207"/>
      <c r="D317" s="203" t="s">
        <v>165</v>
      </c>
      <c r="E317" s="208" t="s">
        <v>21</v>
      </c>
      <c r="F317" s="209" t="s">
        <v>1369</v>
      </c>
      <c r="G317" s="207"/>
      <c r="H317" s="210">
        <v>6.888</v>
      </c>
      <c r="I317" s="211"/>
      <c r="J317" s="207"/>
      <c r="K317" s="207"/>
      <c r="L317" s="212"/>
      <c r="M317" s="213"/>
      <c r="N317" s="214"/>
      <c r="O317" s="214"/>
      <c r="P317" s="214"/>
      <c r="Q317" s="214"/>
      <c r="R317" s="214"/>
      <c r="S317" s="214"/>
      <c r="T317" s="215"/>
      <c r="AT317" s="216" t="s">
        <v>165</v>
      </c>
      <c r="AU317" s="216" t="s">
        <v>85</v>
      </c>
      <c r="AV317" s="11" t="s">
        <v>85</v>
      </c>
      <c r="AW317" s="11" t="s">
        <v>38</v>
      </c>
      <c r="AX317" s="11" t="s">
        <v>75</v>
      </c>
      <c r="AY317" s="216" t="s">
        <v>154</v>
      </c>
    </row>
    <row r="318" spans="2:51" s="12" customFormat="1" ht="13.5">
      <c r="B318" s="227"/>
      <c r="C318" s="228"/>
      <c r="D318" s="203" t="s">
        <v>165</v>
      </c>
      <c r="E318" s="229" t="s">
        <v>21</v>
      </c>
      <c r="F318" s="230" t="s">
        <v>241</v>
      </c>
      <c r="G318" s="228"/>
      <c r="H318" s="231">
        <v>110.079</v>
      </c>
      <c r="I318" s="232"/>
      <c r="J318" s="228"/>
      <c r="K318" s="228"/>
      <c r="L318" s="233"/>
      <c r="M318" s="234"/>
      <c r="N318" s="235"/>
      <c r="O318" s="235"/>
      <c r="P318" s="235"/>
      <c r="Q318" s="235"/>
      <c r="R318" s="235"/>
      <c r="S318" s="235"/>
      <c r="T318" s="236"/>
      <c r="AT318" s="237" t="s">
        <v>165</v>
      </c>
      <c r="AU318" s="237" t="s">
        <v>85</v>
      </c>
      <c r="AV318" s="12" t="s">
        <v>161</v>
      </c>
      <c r="AW318" s="12" t="s">
        <v>38</v>
      </c>
      <c r="AX318" s="12" t="s">
        <v>83</v>
      </c>
      <c r="AY318" s="237" t="s">
        <v>154</v>
      </c>
    </row>
    <row r="319" spans="2:65" s="1" customFormat="1" ht="16.5" customHeight="1">
      <c r="B319" s="40"/>
      <c r="C319" s="191" t="s">
        <v>578</v>
      </c>
      <c r="D319" s="191" t="s">
        <v>156</v>
      </c>
      <c r="E319" s="192" t="s">
        <v>1497</v>
      </c>
      <c r="F319" s="193" t="s">
        <v>1498</v>
      </c>
      <c r="G319" s="194" t="s">
        <v>159</v>
      </c>
      <c r="H319" s="195">
        <v>5.082</v>
      </c>
      <c r="I319" s="196"/>
      <c r="J319" s="197">
        <f>ROUND(I319*H319,2)</f>
        <v>0</v>
      </c>
      <c r="K319" s="193" t="s">
        <v>160</v>
      </c>
      <c r="L319" s="60"/>
      <c r="M319" s="198" t="s">
        <v>21</v>
      </c>
      <c r="N319" s="199" t="s">
        <v>46</v>
      </c>
      <c r="O319" s="41"/>
      <c r="P319" s="200">
        <f>O319*H319</f>
        <v>0</v>
      </c>
      <c r="Q319" s="200">
        <v>0.00095</v>
      </c>
      <c r="R319" s="200">
        <f>Q319*H319</f>
        <v>0.0048278999999999996</v>
      </c>
      <c r="S319" s="200">
        <v>1.8</v>
      </c>
      <c r="T319" s="201">
        <f>S319*H319</f>
        <v>9.1476</v>
      </c>
      <c r="AR319" s="23" t="s">
        <v>161</v>
      </c>
      <c r="AT319" s="23" t="s">
        <v>156</v>
      </c>
      <c r="AU319" s="23" t="s">
        <v>85</v>
      </c>
      <c r="AY319" s="23" t="s">
        <v>154</v>
      </c>
      <c r="BE319" s="202">
        <f>IF(N319="základní",J319,0)</f>
        <v>0</v>
      </c>
      <c r="BF319" s="202">
        <f>IF(N319="snížená",J319,0)</f>
        <v>0</v>
      </c>
      <c r="BG319" s="202">
        <f>IF(N319="zákl. přenesená",J319,0)</f>
        <v>0</v>
      </c>
      <c r="BH319" s="202">
        <f>IF(N319="sníž. přenesená",J319,0)</f>
        <v>0</v>
      </c>
      <c r="BI319" s="202">
        <f>IF(N319="nulová",J319,0)</f>
        <v>0</v>
      </c>
      <c r="BJ319" s="23" t="s">
        <v>83</v>
      </c>
      <c r="BK319" s="202">
        <f>ROUND(I319*H319,2)</f>
        <v>0</v>
      </c>
      <c r="BL319" s="23" t="s">
        <v>161</v>
      </c>
      <c r="BM319" s="23" t="s">
        <v>1499</v>
      </c>
    </row>
    <row r="320" spans="2:47" s="1" customFormat="1" ht="27">
      <c r="B320" s="40"/>
      <c r="C320" s="62"/>
      <c r="D320" s="203" t="s">
        <v>163</v>
      </c>
      <c r="E320" s="62"/>
      <c r="F320" s="204" t="s">
        <v>1500</v>
      </c>
      <c r="G320" s="62"/>
      <c r="H320" s="62"/>
      <c r="I320" s="162"/>
      <c r="J320" s="62"/>
      <c r="K320" s="62"/>
      <c r="L320" s="60"/>
      <c r="M320" s="205"/>
      <c r="N320" s="41"/>
      <c r="O320" s="41"/>
      <c r="P320" s="41"/>
      <c r="Q320" s="41"/>
      <c r="R320" s="41"/>
      <c r="S320" s="41"/>
      <c r="T320" s="77"/>
      <c r="AT320" s="23" t="s">
        <v>163</v>
      </c>
      <c r="AU320" s="23" t="s">
        <v>85</v>
      </c>
    </row>
    <row r="321" spans="2:51" s="11" customFormat="1" ht="13.5">
      <c r="B321" s="206"/>
      <c r="C321" s="207"/>
      <c r="D321" s="203" t="s">
        <v>165</v>
      </c>
      <c r="E321" s="208" t="s">
        <v>21</v>
      </c>
      <c r="F321" s="209" t="s">
        <v>1501</v>
      </c>
      <c r="G321" s="207"/>
      <c r="H321" s="210">
        <v>5.082</v>
      </c>
      <c r="I321" s="211"/>
      <c r="J321" s="207"/>
      <c r="K321" s="207"/>
      <c r="L321" s="212"/>
      <c r="M321" s="213"/>
      <c r="N321" s="214"/>
      <c r="O321" s="214"/>
      <c r="P321" s="214"/>
      <c r="Q321" s="214"/>
      <c r="R321" s="214"/>
      <c r="S321" s="214"/>
      <c r="T321" s="215"/>
      <c r="AT321" s="216" t="s">
        <v>165</v>
      </c>
      <c r="AU321" s="216" t="s">
        <v>85</v>
      </c>
      <c r="AV321" s="11" t="s">
        <v>85</v>
      </c>
      <c r="AW321" s="11" t="s">
        <v>38</v>
      </c>
      <c r="AX321" s="11" t="s">
        <v>83</v>
      </c>
      <c r="AY321" s="216" t="s">
        <v>154</v>
      </c>
    </row>
    <row r="322" spans="2:63" s="10" customFormat="1" ht="29.85" customHeight="1">
      <c r="B322" s="175"/>
      <c r="C322" s="176"/>
      <c r="D322" s="177" t="s">
        <v>74</v>
      </c>
      <c r="E322" s="189" t="s">
        <v>494</v>
      </c>
      <c r="F322" s="189" t="s">
        <v>495</v>
      </c>
      <c r="G322" s="176"/>
      <c r="H322" s="176"/>
      <c r="I322" s="179"/>
      <c r="J322" s="190">
        <f>BK322</f>
        <v>0</v>
      </c>
      <c r="K322" s="176"/>
      <c r="L322" s="181"/>
      <c r="M322" s="182"/>
      <c r="N322" s="183"/>
      <c r="O322" s="183"/>
      <c r="P322" s="184">
        <f>SUM(P323:P332)</f>
        <v>0</v>
      </c>
      <c r="Q322" s="183"/>
      <c r="R322" s="184">
        <f>SUM(R323:R332)</f>
        <v>0</v>
      </c>
      <c r="S322" s="183"/>
      <c r="T322" s="185">
        <f>SUM(T323:T332)</f>
        <v>0</v>
      </c>
      <c r="AR322" s="186" t="s">
        <v>83</v>
      </c>
      <c r="AT322" s="187" t="s">
        <v>74</v>
      </c>
      <c r="AU322" s="187" t="s">
        <v>83</v>
      </c>
      <c r="AY322" s="186" t="s">
        <v>154</v>
      </c>
      <c r="BK322" s="188">
        <f>SUM(BK323:BK332)</f>
        <v>0</v>
      </c>
    </row>
    <row r="323" spans="2:65" s="1" customFormat="1" ht="25.5" customHeight="1">
      <c r="B323" s="40"/>
      <c r="C323" s="191" t="s">
        <v>582</v>
      </c>
      <c r="D323" s="191" t="s">
        <v>156</v>
      </c>
      <c r="E323" s="192" t="s">
        <v>496</v>
      </c>
      <c r="F323" s="193" t="s">
        <v>497</v>
      </c>
      <c r="G323" s="194" t="s">
        <v>192</v>
      </c>
      <c r="H323" s="195">
        <v>43.459</v>
      </c>
      <c r="I323" s="196"/>
      <c r="J323" s="197">
        <f>ROUND(I323*H323,2)</f>
        <v>0</v>
      </c>
      <c r="K323" s="193" t="s">
        <v>160</v>
      </c>
      <c r="L323" s="60"/>
      <c r="M323" s="198" t="s">
        <v>21</v>
      </c>
      <c r="N323" s="199" t="s">
        <v>46</v>
      </c>
      <c r="O323" s="41"/>
      <c r="P323" s="200">
        <f>O323*H323</f>
        <v>0</v>
      </c>
      <c r="Q323" s="200">
        <v>0</v>
      </c>
      <c r="R323" s="200">
        <f>Q323*H323</f>
        <v>0</v>
      </c>
      <c r="S323" s="200">
        <v>0</v>
      </c>
      <c r="T323" s="201">
        <f>S323*H323</f>
        <v>0</v>
      </c>
      <c r="AR323" s="23" t="s">
        <v>161</v>
      </c>
      <c r="AT323" s="23" t="s">
        <v>156</v>
      </c>
      <c r="AU323" s="23" t="s">
        <v>85</v>
      </c>
      <c r="AY323" s="23" t="s">
        <v>154</v>
      </c>
      <c r="BE323" s="202">
        <f>IF(N323="základní",J323,0)</f>
        <v>0</v>
      </c>
      <c r="BF323" s="202">
        <f>IF(N323="snížená",J323,0)</f>
        <v>0</v>
      </c>
      <c r="BG323" s="202">
        <f>IF(N323="zákl. přenesená",J323,0)</f>
        <v>0</v>
      </c>
      <c r="BH323" s="202">
        <f>IF(N323="sníž. přenesená",J323,0)</f>
        <v>0</v>
      </c>
      <c r="BI323" s="202">
        <f>IF(N323="nulová",J323,0)</f>
        <v>0</v>
      </c>
      <c r="BJ323" s="23" t="s">
        <v>83</v>
      </c>
      <c r="BK323" s="202">
        <f>ROUND(I323*H323,2)</f>
        <v>0</v>
      </c>
      <c r="BL323" s="23" t="s">
        <v>161</v>
      </c>
      <c r="BM323" s="23" t="s">
        <v>1502</v>
      </c>
    </row>
    <row r="324" spans="2:47" s="1" customFormat="1" ht="81">
      <c r="B324" s="40"/>
      <c r="C324" s="62"/>
      <c r="D324" s="203" t="s">
        <v>163</v>
      </c>
      <c r="E324" s="62"/>
      <c r="F324" s="204" t="s">
        <v>499</v>
      </c>
      <c r="G324" s="62"/>
      <c r="H324" s="62"/>
      <c r="I324" s="162"/>
      <c r="J324" s="62"/>
      <c r="K324" s="62"/>
      <c r="L324" s="60"/>
      <c r="M324" s="205"/>
      <c r="N324" s="41"/>
      <c r="O324" s="41"/>
      <c r="P324" s="41"/>
      <c r="Q324" s="41"/>
      <c r="R324" s="41"/>
      <c r="S324" s="41"/>
      <c r="T324" s="77"/>
      <c r="AT324" s="23" t="s">
        <v>163</v>
      </c>
      <c r="AU324" s="23" t="s">
        <v>85</v>
      </c>
    </row>
    <row r="325" spans="2:65" s="1" customFormat="1" ht="25.5" customHeight="1">
      <c r="B325" s="40"/>
      <c r="C325" s="191" t="s">
        <v>586</v>
      </c>
      <c r="D325" s="191" t="s">
        <v>156</v>
      </c>
      <c r="E325" s="192" t="s">
        <v>501</v>
      </c>
      <c r="F325" s="193" t="s">
        <v>502</v>
      </c>
      <c r="G325" s="194" t="s">
        <v>192</v>
      </c>
      <c r="H325" s="195">
        <v>608.426</v>
      </c>
      <c r="I325" s="196"/>
      <c r="J325" s="197">
        <f>ROUND(I325*H325,2)</f>
        <v>0</v>
      </c>
      <c r="K325" s="193" t="s">
        <v>160</v>
      </c>
      <c r="L325" s="60"/>
      <c r="M325" s="198" t="s">
        <v>21</v>
      </c>
      <c r="N325" s="199" t="s">
        <v>46</v>
      </c>
      <c r="O325" s="41"/>
      <c r="P325" s="200">
        <f>O325*H325</f>
        <v>0</v>
      </c>
      <c r="Q325" s="200">
        <v>0</v>
      </c>
      <c r="R325" s="200">
        <f>Q325*H325</f>
        <v>0</v>
      </c>
      <c r="S325" s="200">
        <v>0</v>
      </c>
      <c r="T325" s="201">
        <f>S325*H325</f>
        <v>0</v>
      </c>
      <c r="AR325" s="23" t="s">
        <v>161</v>
      </c>
      <c r="AT325" s="23" t="s">
        <v>156</v>
      </c>
      <c r="AU325" s="23" t="s">
        <v>85</v>
      </c>
      <c r="AY325" s="23" t="s">
        <v>154</v>
      </c>
      <c r="BE325" s="202">
        <f>IF(N325="základní",J325,0)</f>
        <v>0</v>
      </c>
      <c r="BF325" s="202">
        <f>IF(N325="snížená",J325,0)</f>
        <v>0</v>
      </c>
      <c r="BG325" s="202">
        <f>IF(N325="zákl. přenesená",J325,0)</f>
        <v>0</v>
      </c>
      <c r="BH325" s="202">
        <f>IF(N325="sníž. přenesená",J325,0)</f>
        <v>0</v>
      </c>
      <c r="BI325" s="202">
        <f>IF(N325="nulová",J325,0)</f>
        <v>0</v>
      </c>
      <c r="BJ325" s="23" t="s">
        <v>83</v>
      </c>
      <c r="BK325" s="202">
        <f>ROUND(I325*H325,2)</f>
        <v>0</v>
      </c>
      <c r="BL325" s="23" t="s">
        <v>161</v>
      </c>
      <c r="BM325" s="23" t="s">
        <v>1503</v>
      </c>
    </row>
    <row r="326" spans="2:47" s="1" customFormat="1" ht="81">
      <c r="B326" s="40"/>
      <c r="C326" s="62"/>
      <c r="D326" s="203" t="s">
        <v>163</v>
      </c>
      <c r="E326" s="62"/>
      <c r="F326" s="204" t="s">
        <v>504</v>
      </c>
      <c r="G326" s="62"/>
      <c r="H326" s="62"/>
      <c r="I326" s="162"/>
      <c r="J326" s="62"/>
      <c r="K326" s="62"/>
      <c r="L326" s="60"/>
      <c r="M326" s="205"/>
      <c r="N326" s="41"/>
      <c r="O326" s="41"/>
      <c r="P326" s="41"/>
      <c r="Q326" s="41"/>
      <c r="R326" s="41"/>
      <c r="S326" s="41"/>
      <c r="T326" s="77"/>
      <c r="AT326" s="23" t="s">
        <v>163</v>
      </c>
      <c r="AU326" s="23" t="s">
        <v>85</v>
      </c>
    </row>
    <row r="327" spans="2:51" s="11" customFormat="1" ht="13.5">
      <c r="B327" s="206"/>
      <c r="C327" s="207"/>
      <c r="D327" s="203" t="s">
        <v>165</v>
      </c>
      <c r="E327" s="207"/>
      <c r="F327" s="209" t="s">
        <v>1504</v>
      </c>
      <c r="G327" s="207"/>
      <c r="H327" s="210">
        <v>608.426</v>
      </c>
      <c r="I327" s="211"/>
      <c r="J327" s="207"/>
      <c r="K327" s="207"/>
      <c r="L327" s="212"/>
      <c r="M327" s="213"/>
      <c r="N327" s="214"/>
      <c r="O327" s="214"/>
      <c r="P327" s="214"/>
      <c r="Q327" s="214"/>
      <c r="R327" s="214"/>
      <c r="S327" s="214"/>
      <c r="T327" s="215"/>
      <c r="AT327" s="216" t="s">
        <v>165</v>
      </c>
      <c r="AU327" s="216" t="s">
        <v>85</v>
      </c>
      <c r="AV327" s="11" t="s">
        <v>85</v>
      </c>
      <c r="AW327" s="11" t="s">
        <v>6</v>
      </c>
      <c r="AX327" s="11" t="s">
        <v>83</v>
      </c>
      <c r="AY327" s="216" t="s">
        <v>154</v>
      </c>
    </row>
    <row r="328" spans="2:65" s="1" customFormat="1" ht="25.5" customHeight="1">
      <c r="B328" s="40"/>
      <c r="C328" s="217" t="s">
        <v>590</v>
      </c>
      <c r="D328" s="217" t="s">
        <v>189</v>
      </c>
      <c r="E328" s="218" t="s">
        <v>507</v>
      </c>
      <c r="F328" s="219" t="s">
        <v>508</v>
      </c>
      <c r="G328" s="220" t="s">
        <v>192</v>
      </c>
      <c r="H328" s="221">
        <v>19.047</v>
      </c>
      <c r="I328" s="222"/>
      <c r="J328" s="223">
        <f>ROUND(I328*H328,2)</f>
        <v>0</v>
      </c>
      <c r="K328" s="219" t="s">
        <v>160</v>
      </c>
      <c r="L328" s="224"/>
      <c r="M328" s="225" t="s">
        <v>21</v>
      </c>
      <c r="N328" s="226" t="s">
        <v>46</v>
      </c>
      <c r="O328" s="41"/>
      <c r="P328" s="200">
        <f>O328*H328</f>
        <v>0</v>
      </c>
      <c r="Q328" s="200">
        <v>0</v>
      </c>
      <c r="R328" s="200">
        <f>Q328*H328</f>
        <v>0</v>
      </c>
      <c r="S328" s="200">
        <v>0</v>
      </c>
      <c r="T328" s="201">
        <f>S328*H328</f>
        <v>0</v>
      </c>
      <c r="AR328" s="23" t="s">
        <v>193</v>
      </c>
      <c r="AT328" s="23" t="s">
        <v>189</v>
      </c>
      <c r="AU328" s="23" t="s">
        <v>85</v>
      </c>
      <c r="AY328" s="23" t="s">
        <v>154</v>
      </c>
      <c r="BE328" s="202">
        <f>IF(N328="základní",J328,0)</f>
        <v>0</v>
      </c>
      <c r="BF328" s="202">
        <f>IF(N328="snížená",J328,0)</f>
        <v>0</v>
      </c>
      <c r="BG328" s="202">
        <f>IF(N328="zákl. přenesená",J328,0)</f>
        <v>0</v>
      </c>
      <c r="BH328" s="202">
        <f>IF(N328="sníž. přenesená",J328,0)</f>
        <v>0</v>
      </c>
      <c r="BI328" s="202">
        <f>IF(N328="nulová",J328,0)</f>
        <v>0</v>
      </c>
      <c r="BJ328" s="23" t="s">
        <v>83</v>
      </c>
      <c r="BK328" s="202">
        <f>ROUND(I328*H328,2)</f>
        <v>0</v>
      </c>
      <c r="BL328" s="23" t="s">
        <v>161</v>
      </c>
      <c r="BM328" s="23" t="s">
        <v>1505</v>
      </c>
    </row>
    <row r="329" spans="2:65" s="1" customFormat="1" ht="16.5" customHeight="1">
      <c r="B329" s="40"/>
      <c r="C329" s="217" t="s">
        <v>594</v>
      </c>
      <c r="D329" s="217" t="s">
        <v>189</v>
      </c>
      <c r="E329" s="218" t="s">
        <v>511</v>
      </c>
      <c r="F329" s="219" t="s">
        <v>512</v>
      </c>
      <c r="G329" s="220" t="s">
        <v>192</v>
      </c>
      <c r="H329" s="221">
        <v>3.698</v>
      </c>
      <c r="I329" s="222"/>
      <c r="J329" s="223">
        <f>ROUND(I329*H329,2)</f>
        <v>0</v>
      </c>
      <c r="K329" s="219" t="s">
        <v>160</v>
      </c>
      <c r="L329" s="224"/>
      <c r="M329" s="225" t="s">
        <v>21</v>
      </c>
      <c r="N329" s="226" t="s">
        <v>46</v>
      </c>
      <c r="O329" s="41"/>
      <c r="P329" s="200">
        <f>O329*H329</f>
        <v>0</v>
      </c>
      <c r="Q329" s="200">
        <v>0</v>
      </c>
      <c r="R329" s="200">
        <f>Q329*H329</f>
        <v>0</v>
      </c>
      <c r="S329" s="200">
        <v>0</v>
      </c>
      <c r="T329" s="201">
        <f>S329*H329</f>
        <v>0</v>
      </c>
      <c r="AR329" s="23" t="s">
        <v>193</v>
      </c>
      <c r="AT329" s="23" t="s">
        <v>189</v>
      </c>
      <c r="AU329" s="23" t="s">
        <v>85</v>
      </c>
      <c r="AY329" s="23" t="s">
        <v>154</v>
      </c>
      <c r="BE329" s="202">
        <f>IF(N329="základní",J329,0)</f>
        <v>0</v>
      </c>
      <c r="BF329" s="202">
        <f>IF(N329="snížená",J329,0)</f>
        <v>0</v>
      </c>
      <c r="BG329" s="202">
        <f>IF(N329="zákl. přenesená",J329,0)</f>
        <v>0</v>
      </c>
      <c r="BH329" s="202">
        <f>IF(N329="sníž. přenesená",J329,0)</f>
        <v>0</v>
      </c>
      <c r="BI329" s="202">
        <f>IF(N329="nulová",J329,0)</f>
        <v>0</v>
      </c>
      <c r="BJ329" s="23" t="s">
        <v>83</v>
      </c>
      <c r="BK329" s="202">
        <f>ROUND(I329*H329,2)</f>
        <v>0</v>
      </c>
      <c r="BL329" s="23" t="s">
        <v>161</v>
      </c>
      <c r="BM329" s="23" t="s">
        <v>1506</v>
      </c>
    </row>
    <row r="330" spans="2:65" s="1" customFormat="1" ht="25.5" customHeight="1">
      <c r="B330" s="40"/>
      <c r="C330" s="217" t="s">
        <v>598</v>
      </c>
      <c r="D330" s="217" t="s">
        <v>189</v>
      </c>
      <c r="E330" s="218" t="s">
        <v>515</v>
      </c>
      <c r="F330" s="219" t="s">
        <v>516</v>
      </c>
      <c r="G330" s="220" t="s">
        <v>192</v>
      </c>
      <c r="H330" s="221">
        <v>9.638</v>
      </c>
      <c r="I330" s="222"/>
      <c r="J330" s="223">
        <f>ROUND(I330*H330,2)</f>
        <v>0</v>
      </c>
      <c r="K330" s="219" t="s">
        <v>160</v>
      </c>
      <c r="L330" s="224"/>
      <c r="M330" s="225" t="s">
        <v>21</v>
      </c>
      <c r="N330" s="226" t="s">
        <v>46</v>
      </c>
      <c r="O330" s="41"/>
      <c r="P330" s="200">
        <f>O330*H330</f>
        <v>0</v>
      </c>
      <c r="Q330" s="200">
        <v>0</v>
      </c>
      <c r="R330" s="200">
        <f>Q330*H330</f>
        <v>0</v>
      </c>
      <c r="S330" s="200">
        <v>0</v>
      </c>
      <c r="T330" s="201">
        <f>S330*H330</f>
        <v>0</v>
      </c>
      <c r="AR330" s="23" t="s">
        <v>193</v>
      </c>
      <c r="AT330" s="23" t="s">
        <v>189</v>
      </c>
      <c r="AU330" s="23" t="s">
        <v>85</v>
      </c>
      <c r="AY330" s="23" t="s">
        <v>154</v>
      </c>
      <c r="BE330" s="202">
        <f>IF(N330="základní",J330,0)</f>
        <v>0</v>
      </c>
      <c r="BF330" s="202">
        <f>IF(N330="snížená",J330,0)</f>
        <v>0</v>
      </c>
      <c r="BG330" s="202">
        <f>IF(N330="zákl. přenesená",J330,0)</f>
        <v>0</v>
      </c>
      <c r="BH330" s="202">
        <f>IF(N330="sníž. přenesená",J330,0)</f>
        <v>0</v>
      </c>
      <c r="BI330" s="202">
        <f>IF(N330="nulová",J330,0)</f>
        <v>0</v>
      </c>
      <c r="BJ330" s="23" t="s">
        <v>83</v>
      </c>
      <c r="BK330" s="202">
        <f>ROUND(I330*H330,2)</f>
        <v>0</v>
      </c>
      <c r="BL330" s="23" t="s">
        <v>161</v>
      </c>
      <c r="BM330" s="23" t="s">
        <v>1507</v>
      </c>
    </row>
    <row r="331" spans="2:65" s="1" customFormat="1" ht="25.5" customHeight="1">
      <c r="B331" s="40"/>
      <c r="C331" s="217" t="s">
        <v>602</v>
      </c>
      <c r="D331" s="217" t="s">
        <v>189</v>
      </c>
      <c r="E331" s="218" t="s">
        <v>519</v>
      </c>
      <c r="F331" s="219" t="s">
        <v>520</v>
      </c>
      <c r="G331" s="220" t="s">
        <v>192</v>
      </c>
      <c r="H331" s="221">
        <v>1.085</v>
      </c>
      <c r="I331" s="222"/>
      <c r="J331" s="223">
        <f>ROUND(I331*H331,2)</f>
        <v>0</v>
      </c>
      <c r="K331" s="219" t="s">
        <v>160</v>
      </c>
      <c r="L331" s="224"/>
      <c r="M331" s="225" t="s">
        <v>21</v>
      </c>
      <c r="N331" s="226" t="s">
        <v>46</v>
      </c>
      <c r="O331" s="41"/>
      <c r="P331" s="200">
        <f>O331*H331</f>
        <v>0</v>
      </c>
      <c r="Q331" s="200">
        <v>0</v>
      </c>
      <c r="R331" s="200">
        <f>Q331*H331</f>
        <v>0</v>
      </c>
      <c r="S331" s="200">
        <v>0</v>
      </c>
      <c r="T331" s="201">
        <f>S331*H331</f>
        <v>0</v>
      </c>
      <c r="AR331" s="23" t="s">
        <v>193</v>
      </c>
      <c r="AT331" s="23" t="s">
        <v>189</v>
      </c>
      <c r="AU331" s="23" t="s">
        <v>85</v>
      </c>
      <c r="AY331" s="23" t="s">
        <v>154</v>
      </c>
      <c r="BE331" s="202">
        <f>IF(N331="základní",J331,0)</f>
        <v>0</v>
      </c>
      <c r="BF331" s="202">
        <f>IF(N331="snížená",J331,0)</f>
        <v>0</v>
      </c>
      <c r="BG331" s="202">
        <f>IF(N331="zákl. přenesená",J331,0)</f>
        <v>0</v>
      </c>
      <c r="BH331" s="202">
        <f>IF(N331="sníž. přenesená",J331,0)</f>
        <v>0</v>
      </c>
      <c r="BI331" s="202">
        <f>IF(N331="nulová",J331,0)</f>
        <v>0</v>
      </c>
      <c r="BJ331" s="23" t="s">
        <v>83</v>
      </c>
      <c r="BK331" s="202">
        <f>ROUND(I331*H331,2)</f>
        <v>0</v>
      </c>
      <c r="BL331" s="23" t="s">
        <v>161</v>
      </c>
      <c r="BM331" s="23" t="s">
        <v>1508</v>
      </c>
    </row>
    <row r="332" spans="2:65" s="1" customFormat="1" ht="16.5" customHeight="1">
      <c r="B332" s="40"/>
      <c r="C332" s="217" t="s">
        <v>606</v>
      </c>
      <c r="D332" s="217" t="s">
        <v>189</v>
      </c>
      <c r="E332" s="218" t="s">
        <v>1509</v>
      </c>
      <c r="F332" s="219" t="s">
        <v>1510</v>
      </c>
      <c r="G332" s="220" t="s">
        <v>192</v>
      </c>
      <c r="H332" s="221">
        <v>9.991</v>
      </c>
      <c r="I332" s="222"/>
      <c r="J332" s="223">
        <f>ROUND(I332*H332,2)</f>
        <v>0</v>
      </c>
      <c r="K332" s="219" t="s">
        <v>160</v>
      </c>
      <c r="L332" s="224"/>
      <c r="M332" s="225" t="s">
        <v>21</v>
      </c>
      <c r="N332" s="226" t="s">
        <v>46</v>
      </c>
      <c r="O332" s="41"/>
      <c r="P332" s="200">
        <f>O332*H332</f>
        <v>0</v>
      </c>
      <c r="Q332" s="200">
        <v>0</v>
      </c>
      <c r="R332" s="200">
        <f>Q332*H332</f>
        <v>0</v>
      </c>
      <c r="S332" s="200">
        <v>0</v>
      </c>
      <c r="T332" s="201">
        <f>S332*H332</f>
        <v>0</v>
      </c>
      <c r="AR332" s="23" t="s">
        <v>193</v>
      </c>
      <c r="AT332" s="23" t="s">
        <v>189</v>
      </c>
      <c r="AU332" s="23" t="s">
        <v>85</v>
      </c>
      <c r="AY332" s="23" t="s">
        <v>154</v>
      </c>
      <c r="BE332" s="202">
        <f>IF(N332="základní",J332,0)</f>
        <v>0</v>
      </c>
      <c r="BF332" s="202">
        <f>IF(N332="snížená",J332,0)</f>
        <v>0</v>
      </c>
      <c r="BG332" s="202">
        <f>IF(N332="zákl. přenesená",J332,0)</f>
        <v>0</v>
      </c>
      <c r="BH332" s="202">
        <f>IF(N332="sníž. přenesená",J332,0)</f>
        <v>0</v>
      </c>
      <c r="BI332" s="202">
        <f>IF(N332="nulová",J332,0)</f>
        <v>0</v>
      </c>
      <c r="BJ332" s="23" t="s">
        <v>83</v>
      </c>
      <c r="BK332" s="202">
        <f>ROUND(I332*H332,2)</f>
        <v>0</v>
      </c>
      <c r="BL332" s="23" t="s">
        <v>161</v>
      </c>
      <c r="BM332" s="23" t="s">
        <v>1511</v>
      </c>
    </row>
    <row r="333" spans="2:63" s="10" customFormat="1" ht="29.85" customHeight="1">
      <c r="B333" s="175"/>
      <c r="C333" s="176"/>
      <c r="D333" s="177" t="s">
        <v>74</v>
      </c>
      <c r="E333" s="189" t="s">
        <v>522</v>
      </c>
      <c r="F333" s="189" t="s">
        <v>523</v>
      </c>
      <c r="G333" s="176"/>
      <c r="H333" s="176"/>
      <c r="I333" s="179"/>
      <c r="J333" s="190">
        <f>BK333</f>
        <v>0</v>
      </c>
      <c r="K333" s="176"/>
      <c r="L333" s="181"/>
      <c r="M333" s="182"/>
      <c r="N333" s="183"/>
      <c r="O333" s="183"/>
      <c r="P333" s="184">
        <f>SUM(P334:P335)</f>
        <v>0</v>
      </c>
      <c r="Q333" s="183"/>
      <c r="R333" s="184">
        <f>SUM(R334:R335)</f>
        <v>0</v>
      </c>
      <c r="S333" s="183"/>
      <c r="T333" s="185">
        <f>SUM(T334:T335)</f>
        <v>0</v>
      </c>
      <c r="AR333" s="186" t="s">
        <v>83</v>
      </c>
      <c r="AT333" s="187" t="s">
        <v>74</v>
      </c>
      <c r="AU333" s="187" t="s">
        <v>83</v>
      </c>
      <c r="AY333" s="186" t="s">
        <v>154</v>
      </c>
      <c r="BK333" s="188">
        <f>SUM(BK334:BK335)</f>
        <v>0</v>
      </c>
    </row>
    <row r="334" spans="2:65" s="1" customFormat="1" ht="38.25" customHeight="1">
      <c r="B334" s="40"/>
      <c r="C334" s="191" t="s">
        <v>610</v>
      </c>
      <c r="D334" s="191" t="s">
        <v>156</v>
      </c>
      <c r="E334" s="192" t="s">
        <v>1512</v>
      </c>
      <c r="F334" s="193" t="s">
        <v>1513</v>
      </c>
      <c r="G334" s="194" t="s">
        <v>192</v>
      </c>
      <c r="H334" s="195">
        <v>68.352</v>
      </c>
      <c r="I334" s="196"/>
      <c r="J334" s="197">
        <f>ROUND(I334*H334,2)</f>
        <v>0</v>
      </c>
      <c r="K334" s="193" t="s">
        <v>160</v>
      </c>
      <c r="L334" s="60"/>
      <c r="M334" s="198" t="s">
        <v>21</v>
      </c>
      <c r="N334" s="199" t="s">
        <v>46</v>
      </c>
      <c r="O334" s="41"/>
      <c r="P334" s="200">
        <f>O334*H334</f>
        <v>0</v>
      </c>
      <c r="Q334" s="200">
        <v>0</v>
      </c>
      <c r="R334" s="200">
        <f>Q334*H334</f>
        <v>0</v>
      </c>
      <c r="S334" s="200">
        <v>0</v>
      </c>
      <c r="T334" s="201">
        <f>S334*H334</f>
        <v>0</v>
      </c>
      <c r="AR334" s="23" t="s">
        <v>161</v>
      </c>
      <c r="AT334" s="23" t="s">
        <v>156</v>
      </c>
      <c r="AU334" s="23" t="s">
        <v>85</v>
      </c>
      <c r="AY334" s="23" t="s">
        <v>154</v>
      </c>
      <c r="BE334" s="202">
        <f>IF(N334="základní",J334,0)</f>
        <v>0</v>
      </c>
      <c r="BF334" s="202">
        <f>IF(N334="snížená",J334,0)</f>
        <v>0</v>
      </c>
      <c r="BG334" s="202">
        <f>IF(N334="zákl. přenesená",J334,0)</f>
        <v>0</v>
      </c>
      <c r="BH334" s="202">
        <f>IF(N334="sníž. přenesená",J334,0)</f>
        <v>0</v>
      </c>
      <c r="BI334" s="202">
        <f>IF(N334="nulová",J334,0)</f>
        <v>0</v>
      </c>
      <c r="BJ334" s="23" t="s">
        <v>83</v>
      </c>
      <c r="BK334" s="202">
        <f>ROUND(I334*H334,2)</f>
        <v>0</v>
      </c>
      <c r="BL334" s="23" t="s">
        <v>161</v>
      </c>
      <c r="BM334" s="23" t="s">
        <v>1514</v>
      </c>
    </row>
    <row r="335" spans="2:47" s="1" customFormat="1" ht="81">
      <c r="B335" s="40"/>
      <c r="C335" s="62"/>
      <c r="D335" s="203" t="s">
        <v>163</v>
      </c>
      <c r="E335" s="62"/>
      <c r="F335" s="204" t="s">
        <v>528</v>
      </c>
      <c r="G335" s="62"/>
      <c r="H335" s="62"/>
      <c r="I335" s="162"/>
      <c r="J335" s="62"/>
      <c r="K335" s="62"/>
      <c r="L335" s="60"/>
      <c r="M335" s="205"/>
      <c r="N335" s="41"/>
      <c r="O335" s="41"/>
      <c r="P335" s="41"/>
      <c r="Q335" s="41"/>
      <c r="R335" s="41"/>
      <c r="S335" s="41"/>
      <c r="T335" s="77"/>
      <c r="AT335" s="23" t="s">
        <v>163</v>
      </c>
      <c r="AU335" s="23" t="s">
        <v>85</v>
      </c>
    </row>
    <row r="336" spans="2:63" s="10" customFormat="1" ht="37.35" customHeight="1">
      <c r="B336" s="175"/>
      <c r="C336" s="176"/>
      <c r="D336" s="177" t="s">
        <v>74</v>
      </c>
      <c r="E336" s="178" t="s">
        <v>529</v>
      </c>
      <c r="F336" s="178" t="s">
        <v>530</v>
      </c>
      <c r="G336" s="176"/>
      <c r="H336" s="176"/>
      <c r="I336" s="179"/>
      <c r="J336" s="180">
        <f>BK336</f>
        <v>0</v>
      </c>
      <c r="K336" s="176"/>
      <c r="L336" s="181"/>
      <c r="M336" s="182"/>
      <c r="N336" s="183"/>
      <c r="O336" s="183"/>
      <c r="P336" s="184">
        <f>P337+P354+P368+P400+P420+P441+P460+P481+P490+P497+P513+P528+P554+P560</f>
        <v>0</v>
      </c>
      <c r="Q336" s="183"/>
      <c r="R336" s="184">
        <f>R337+R354+R368+R400+R420+R441+R460+R481+R490+R497+R513+R528+R554+R560</f>
        <v>4.38989798</v>
      </c>
      <c r="S336" s="183"/>
      <c r="T336" s="185">
        <f>T337+T354+T368+T400+T420+T441+T460+T481+T490+T497+T513+T528+T554+T560</f>
        <v>0.20595415</v>
      </c>
      <c r="AR336" s="186" t="s">
        <v>85</v>
      </c>
      <c r="AT336" s="187" t="s">
        <v>74</v>
      </c>
      <c r="AU336" s="187" t="s">
        <v>75</v>
      </c>
      <c r="AY336" s="186" t="s">
        <v>154</v>
      </c>
      <c r="BK336" s="188">
        <f>BK337+BK354+BK368+BK400+BK420+BK441+BK460+BK481+BK490+BK497+BK513+BK528+BK554+BK560</f>
        <v>0</v>
      </c>
    </row>
    <row r="337" spans="2:63" s="10" customFormat="1" ht="19.9" customHeight="1">
      <c r="B337" s="175"/>
      <c r="C337" s="176"/>
      <c r="D337" s="177" t="s">
        <v>74</v>
      </c>
      <c r="E337" s="189" t="s">
        <v>531</v>
      </c>
      <c r="F337" s="189" t="s">
        <v>532</v>
      </c>
      <c r="G337" s="176"/>
      <c r="H337" s="176"/>
      <c r="I337" s="179"/>
      <c r="J337" s="190">
        <f>BK337</f>
        <v>0</v>
      </c>
      <c r="K337" s="176"/>
      <c r="L337" s="181"/>
      <c r="M337" s="182"/>
      <c r="N337" s="183"/>
      <c r="O337" s="183"/>
      <c r="P337" s="184">
        <f>SUM(P338:P353)</f>
        <v>0</v>
      </c>
      <c r="Q337" s="183"/>
      <c r="R337" s="184">
        <f>SUM(R338:R353)</f>
        <v>0.22590892</v>
      </c>
      <c r="S337" s="183"/>
      <c r="T337" s="185">
        <f>SUM(T338:T353)</f>
        <v>0</v>
      </c>
      <c r="AR337" s="186" t="s">
        <v>85</v>
      </c>
      <c r="AT337" s="187" t="s">
        <v>74</v>
      </c>
      <c r="AU337" s="187" t="s">
        <v>83</v>
      </c>
      <c r="AY337" s="186" t="s">
        <v>154</v>
      </c>
      <c r="BK337" s="188">
        <f>SUM(BK338:BK353)</f>
        <v>0</v>
      </c>
    </row>
    <row r="338" spans="2:65" s="1" customFormat="1" ht="25.5" customHeight="1">
      <c r="B338" s="40"/>
      <c r="C338" s="191" t="s">
        <v>614</v>
      </c>
      <c r="D338" s="191" t="s">
        <v>156</v>
      </c>
      <c r="E338" s="192" t="s">
        <v>534</v>
      </c>
      <c r="F338" s="193" t="s">
        <v>535</v>
      </c>
      <c r="G338" s="194" t="s">
        <v>237</v>
      </c>
      <c r="H338" s="195">
        <v>43.79</v>
      </c>
      <c r="I338" s="196"/>
      <c r="J338" s="197">
        <f>ROUND(I338*H338,2)</f>
        <v>0</v>
      </c>
      <c r="K338" s="193" t="s">
        <v>160</v>
      </c>
      <c r="L338" s="60"/>
      <c r="M338" s="198" t="s">
        <v>21</v>
      </c>
      <c r="N338" s="199" t="s">
        <v>46</v>
      </c>
      <c r="O338" s="41"/>
      <c r="P338" s="200">
        <f>O338*H338</f>
        <v>0</v>
      </c>
      <c r="Q338" s="200">
        <v>0</v>
      </c>
      <c r="R338" s="200">
        <f>Q338*H338</f>
        <v>0</v>
      </c>
      <c r="S338" s="200">
        <v>0</v>
      </c>
      <c r="T338" s="201">
        <f>S338*H338</f>
        <v>0</v>
      </c>
      <c r="AR338" s="23" t="s">
        <v>242</v>
      </c>
      <c r="AT338" s="23" t="s">
        <v>156</v>
      </c>
      <c r="AU338" s="23" t="s">
        <v>85</v>
      </c>
      <c r="AY338" s="23" t="s">
        <v>154</v>
      </c>
      <c r="BE338" s="202">
        <f>IF(N338="základní",J338,0)</f>
        <v>0</v>
      </c>
      <c r="BF338" s="202">
        <f>IF(N338="snížená",J338,0)</f>
        <v>0</v>
      </c>
      <c r="BG338" s="202">
        <f>IF(N338="zákl. přenesená",J338,0)</f>
        <v>0</v>
      </c>
      <c r="BH338" s="202">
        <f>IF(N338="sníž. přenesená",J338,0)</f>
        <v>0</v>
      </c>
      <c r="BI338" s="202">
        <f>IF(N338="nulová",J338,0)</f>
        <v>0</v>
      </c>
      <c r="BJ338" s="23" t="s">
        <v>83</v>
      </c>
      <c r="BK338" s="202">
        <f>ROUND(I338*H338,2)</f>
        <v>0</v>
      </c>
      <c r="BL338" s="23" t="s">
        <v>242</v>
      </c>
      <c r="BM338" s="23" t="s">
        <v>1515</v>
      </c>
    </row>
    <row r="339" spans="2:47" s="1" customFormat="1" ht="40.5">
      <c r="B339" s="40"/>
      <c r="C339" s="62"/>
      <c r="D339" s="203" t="s">
        <v>163</v>
      </c>
      <c r="E339" s="62"/>
      <c r="F339" s="204" t="s">
        <v>537</v>
      </c>
      <c r="G339" s="62"/>
      <c r="H339" s="62"/>
      <c r="I339" s="162"/>
      <c r="J339" s="62"/>
      <c r="K339" s="62"/>
      <c r="L339" s="60"/>
      <c r="M339" s="205"/>
      <c r="N339" s="41"/>
      <c r="O339" s="41"/>
      <c r="P339" s="41"/>
      <c r="Q339" s="41"/>
      <c r="R339" s="41"/>
      <c r="S339" s="41"/>
      <c r="T339" s="77"/>
      <c r="AT339" s="23" t="s">
        <v>163</v>
      </c>
      <c r="AU339" s="23" t="s">
        <v>85</v>
      </c>
    </row>
    <row r="340" spans="2:47" s="1" customFormat="1" ht="27">
      <c r="B340" s="40"/>
      <c r="C340" s="62"/>
      <c r="D340" s="203" t="s">
        <v>538</v>
      </c>
      <c r="E340" s="62"/>
      <c r="F340" s="204" t="s">
        <v>539</v>
      </c>
      <c r="G340" s="62"/>
      <c r="H340" s="62"/>
      <c r="I340" s="162"/>
      <c r="J340" s="62"/>
      <c r="K340" s="62"/>
      <c r="L340" s="60"/>
      <c r="M340" s="205"/>
      <c r="N340" s="41"/>
      <c r="O340" s="41"/>
      <c r="P340" s="41"/>
      <c r="Q340" s="41"/>
      <c r="R340" s="41"/>
      <c r="S340" s="41"/>
      <c r="T340" s="77"/>
      <c r="AT340" s="23" t="s">
        <v>538</v>
      </c>
      <c r="AU340" s="23" t="s">
        <v>85</v>
      </c>
    </row>
    <row r="341" spans="2:51" s="11" customFormat="1" ht="13.5">
      <c r="B341" s="206"/>
      <c r="C341" s="207"/>
      <c r="D341" s="203" t="s">
        <v>165</v>
      </c>
      <c r="E341" s="208" t="s">
        <v>21</v>
      </c>
      <c r="F341" s="209" t="s">
        <v>540</v>
      </c>
      <c r="G341" s="207"/>
      <c r="H341" s="210">
        <v>11.7</v>
      </c>
      <c r="I341" s="211"/>
      <c r="J341" s="207"/>
      <c r="K341" s="207"/>
      <c r="L341" s="212"/>
      <c r="M341" s="213"/>
      <c r="N341" s="214"/>
      <c r="O341" s="214"/>
      <c r="P341" s="214"/>
      <c r="Q341" s="214"/>
      <c r="R341" s="214"/>
      <c r="S341" s="214"/>
      <c r="T341" s="215"/>
      <c r="AT341" s="216" t="s">
        <v>165</v>
      </c>
      <c r="AU341" s="216" t="s">
        <v>85</v>
      </c>
      <c r="AV341" s="11" t="s">
        <v>85</v>
      </c>
      <c r="AW341" s="11" t="s">
        <v>38</v>
      </c>
      <c r="AX341" s="11" t="s">
        <v>75</v>
      </c>
      <c r="AY341" s="216" t="s">
        <v>154</v>
      </c>
    </row>
    <row r="342" spans="2:51" s="11" customFormat="1" ht="13.5">
      <c r="B342" s="206"/>
      <c r="C342" s="207"/>
      <c r="D342" s="203" t="s">
        <v>165</v>
      </c>
      <c r="E342" s="208" t="s">
        <v>21</v>
      </c>
      <c r="F342" s="209" t="s">
        <v>541</v>
      </c>
      <c r="G342" s="207"/>
      <c r="H342" s="210">
        <v>24</v>
      </c>
      <c r="I342" s="211"/>
      <c r="J342" s="207"/>
      <c r="K342" s="207"/>
      <c r="L342" s="212"/>
      <c r="M342" s="213"/>
      <c r="N342" s="214"/>
      <c r="O342" s="214"/>
      <c r="P342" s="214"/>
      <c r="Q342" s="214"/>
      <c r="R342" s="214"/>
      <c r="S342" s="214"/>
      <c r="T342" s="215"/>
      <c r="AT342" s="216" t="s">
        <v>165</v>
      </c>
      <c r="AU342" s="216" t="s">
        <v>85</v>
      </c>
      <c r="AV342" s="11" t="s">
        <v>85</v>
      </c>
      <c r="AW342" s="11" t="s">
        <v>38</v>
      </c>
      <c r="AX342" s="11" t="s">
        <v>75</v>
      </c>
      <c r="AY342" s="216" t="s">
        <v>154</v>
      </c>
    </row>
    <row r="343" spans="2:51" s="11" customFormat="1" ht="13.5">
      <c r="B343" s="206"/>
      <c r="C343" s="207"/>
      <c r="D343" s="203" t="s">
        <v>165</v>
      </c>
      <c r="E343" s="208" t="s">
        <v>21</v>
      </c>
      <c r="F343" s="209" t="s">
        <v>1516</v>
      </c>
      <c r="G343" s="207"/>
      <c r="H343" s="210">
        <v>8.09</v>
      </c>
      <c r="I343" s="211"/>
      <c r="J343" s="207"/>
      <c r="K343" s="207"/>
      <c r="L343" s="212"/>
      <c r="M343" s="213"/>
      <c r="N343" s="214"/>
      <c r="O343" s="214"/>
      <c r="P343" s="214"/>
      <c r="Q343" s="214"/>
      <c r="R343" s="214"/>
      <c r="S343" s="214"/>
      <c r="T343" s="215"/>
      <c r="AT343" s="216" t="s">
        <v>165</v>
      </c>
      <c r="AU343" s="216" t="s">
        <v>85</v>
      </c>
      <c r="AV343" s="11" t="s">
        <v>85</v>
      </c>
      <c r="AW343" s="11" t="s">
        <v>38</v>
      </c>
      <c r="AX343" s="11" t="s">
        <v>75</v>
      </c>
      <c r="AY343" s="216" t="s">
        <v>154</v>
      </c>
    </row>
    <row r="344" spans="2:51" s="12" customFormat="1" ht="13.5">
      <c r="B344" s="227"/>
      <c r="C344" s="228"/>
      <c r="D344" s="203" t="s">
        <v>165</v>
      </c>
      <c r="E344" s="229" t="s">
        <v>21</v>
      </c>
      <c r="F344" s="230" t="s">
        <v>241</v>
      </c>
      <c r="G344" s="228"/>
      <c r="H344" s="231">
        <v>43.79</v>
      </c>
      <c r="I344" s="232"/>
      <c r="J344" s="228"/>
      <c r="K344" s="228"/>
      <c r="L344" s="233"/>
      <c r="M344" s="234"/>
      <c r="N344" s="235"/>
      <c r="O344" s="235"/>
      <c r="P344" s="235"/>
      <c r="Q344" s="235"/>
      <c r="R344" s="235"/>
      <c r="S344" s="235"/>
      <c r="T344" s="236"/>
      <c r="AT344" s="237" t="s">
        <v>165</v>
      </c>
      <c r="AU344" s="237" t="s">
        <v>85</v>
      </c>
      <c r="AV344" s="12" t="s">
        <v>161</v>
      </c>
      <c r="AW344" s="12" t="s">
        <v>38</v>
      </c>
      <c r="AX344" s="12" t="s">
        <v>83</v>
      </c>
      <c r="AY344" s="237" t="s">
        <v>154</v>
      </c>
    </row>
    <row r="345" spans="2:65" s="1" customFormat="1" ht="16.5" customHeight="1">
      <c r="B345" s="40"/>
      <c r="C345" s="217" t="s">
        <v>619</v>
      </c>
      <c r="D345" s="217" t="s">
        <v>189</v>
      </c>
      <c r="E345" s="218" t="s">
        <v>543</v>
      </c>
      <c r="F345" s="219" t="s">
        <v>544</v>
      </c>
      <c r="G345" s="220" t="s">
        <v>192</v>
      </c>
      <c r="H345" s="221">
        <v>0.013</v>
      </c>
      <c r="I345" s="222"/>
      <c r="J345" s="223">
        <f>ROUND(I345*H345,2)</f>
        <v>0</v>
      </c>
      <c r="K345" s="219" t="s">
        <v>160</v>
      </c>
      <c r="L345" s="224"/>
      <c r="M345" s="225" t="s">
        <v>21</v>
      </c>
      <c r="N345" s="226" t="s">
        <v>46</v>
      </c>
      <c r="O345" s="41"/>
      <c r="P345" s="200">
        <f>O345*H345</f>
        <v>0</v>
      </c>
      <c r="Q345" s="200">
        <v>1</v>
      </c>
      <c r="R345" s="200">
        <f>Q345*H345</f>
        <v>0.013</v>
      </c>
      <c r="S345" s="200">
        <v>0</v>
      </c>
      <c r="T345" s="201">
        <f>S345*H345</f>
        <v>0</v>
      </c>
      <c r="AR345" s="23" t="s">
        <v>331</v>
      </c>
      <c r="AT345" s="23" t="s">
        <v>189</v>
      </c>
      <c r="AU345" s="23" t="s">
        <v>85</v>
      </c>
      <c r="AY345" s="23" t="s">
        <v>154</v>
      </c>
      <c r="BE345" s="202">
        <f>IF(N345="základní",J345,0)</f>
        <v>0</v>
      </c>
      <c r="BF345" s="202">
        <f>IF(N345="snížená",J345,0)</f>
        <v>0</v>
      </c>
      <c r="BG345" s="202">
        <f>IF(N345="zákl. přenesená",J345,0)</f>
        <v>0</v>
      </c>
      <c r="BH345" s="202">
        <f>IF(N345="sníž. přenesená",J345,0)</f>
        <v>0</v>
      </c>
      <c r="BI345" s="202">
        <f>IF(N345="nulová",J345,0)</f>
        <v>0</v>
      </c>
      <c r="BJ345" s="23" t="s">
        <v>83</v>
      </c>
      <c r="BK345" s="202">
        <f>ROUND(I345*H345,2)</f>
        <v>0</v>
      </c>
      <c r="BL345" s="23" t="s">
        <v>242</v>
      </c>
      <c r="BM345" s="23" t="s">
        <v>1517</v>
      </c>
    </row>
    <row r="346" spans="2:51" s="11" customFormat="1" ht="13.5">
      <c r="B346" s="206"/>
      <c r="C346" s="207"/>
      <c r="D346" s="203" t="s">
        <v>165</v>
      </c>
      <c r="E346" s="207"/>
      <c r="F346" s="209" t="s">
        <v>1518</v>
      </c>
      <c r="G346" s="207"/>
      <c r="H346" s="210">
        <v>0.013</v>
      </c>
      <c r="I346" s="211"/>
      <c r="J346" s="207"/>
      <c r="K346" s="207"/>
      <c r="L346" s="212"/>
      <c r="M346" s="213"/>
      <c r="N346" s="214"/>
      <c r="O346" s="214"/>
      <c r="P346" s="214"/>
      <c r="Q346" s="214"/>
      <c r="R346" s="214"/>
      <c r="S346" s="214"/>
      <c r="T346" s="215"/>
      <c r="AT346" s="216" t="s">
        <v>165</v>
      </c>
      <c r="AU346" s="216" t="s">
        <v>85</v>
      </c>
      <c r="AV346" s="11" t="s">
        <v>85</v>
      </c>
      <c r="AW346" s="11" t="s">
        <v>6</v>
      </c>
      <c r="AX346" s="11" t="s">
        <v>83</v>
      </c>
      <c r="AY346" s="216" t="s">
        <v>154</v>
      </c>
    </row>
    <row r="347" spans="2:65" s="1" customFormat="1" ht="25.5" customHeight="1">
      <c r="B347" s="40"/>
      <c r="C347" s="191" t="s">
        <v>623</v>
      </c>
      <c r="D347" s="191" t="s">
        <v>156</v>
      </c>
      <c r="E347" s="192" t="s">
        <v>548</v>
      </c>
      <c r="F347" s="193" t="s">
        <v>549</v>
      </c>
      <c r="G347" s="194" t="s">
        <v>237</v>
      </c>
      <c r="H347" s="195">
        <v>43.79</v>
      </c>
      <c r="I347" s="196"/>
      <c r="J347" s="197">
        <f>ROUND(I347*H347,2)</f>
        <v>0</v>
      </c>
      <c r="K347" s="193" t="s">
        <v>160</v>
      </c>
      <c r="L347" s="60"/>
      <c r="M347" s="198" t="s">
        <v>21</v>
      </c>
      <c r="N347" s="199" t="s">
        <v>46</v>
      </c>
      <c r="O347" s="41"/>
      <c r="P347" s="200">
        <f>O347*H347</f>
        <v>0</v>
      </c>
      <c r="Q347" s="200">
        <v>0.0004</v>
      </c>
      <c r="R347" s="200">
        <f>Q347*H347</f>
        <v>0.017516</v>
      </c>
      <c r="S347" s="200">
        <v>0</v>
      </c>
      <c r="T347" s="201">
        <f>S347*H347</f>
        <v>0</v>
      </c>
      <c r="AR347" s="23" t="s">
        <v>242</v>
      </c>
      <c r="AT347" s="23" t="s">
        <v>156</v>
      </c>
      <c r="AU347" s="23" t="s">
        <v>85</v>
      </c>
      <c r="AY347" s="23" t="s">
        <v>154</v>
      </c>
      <c r="BE347" s="202">
        <f>IF(N347="základní",J347,0)</f>
        <v>0</v>
      </c>
      <c r="BF347" s="202">
        <f>IF(N347="snížená",J347,0)</f>
        <v>0</v>
      </c>
      <c r="BG347" s="202">
        <f>IF(N347="zákl. přenesená",J347,0)</f>
        <v>0</v>
      </c>
      <c r="BH347" s="202">
        <f>IF(N347="sníž. přenesená",J347,0)</f>
        <v>0</v>
      </c>
      <c r="BI347" s="202">
        <f>IF(N347="nulová",J347,0)</f>
        <v>0</v>
      </c>
      <c r="BJ347" s="23" t="s">
        <v>83</v>
      </c>
      <c r="BK347" s="202">
        <f>ROUND(I347*H347,2)</f>
        <v>0</v>
      </c>
      <c r="BL347" s="23" t="s">
        <v>242</v>
      </c>
      <c r="BM347" s="23" t="s">
        <v>1519</v>
      </c>
    </row>
    <row r="348" spans="2:47" s="1" customFormat="1" ht="40.5">
      <c r="B348" s="40"/>
      <c r="C348" s="62"/>
      <c r="D348" s="203" t="s">
        <v>163</v>
      </c>
      <c r="E348" s="62"/>
      <c r="F348" s="204" t="s">
        <v>551</v>
      </c>
      <c r="G348" s="62"/>
      <c r="H348" s="62"/>
      <c r="I348" s="162"/>
      <c r="J348" s="62"/>
      <c r="K348" s="62"/>
      <c r="L348" s="60"/>
      <c r="M348" s="205"/>
      <c r="N348" s="41"/>
      <c r="O348" s="41"/>
      <c r="P348" s="41"/>
      <c r="Q348" s="41"/>
      <c r="R348" s="41"/>
      <c r="S348" s="41"/>
      <c r="T348" s="77"/>
      <c r="AT348" s="23" t="s">
        <v>163</v>
      </c>
      <c r="AU348" s="23" t="s">
        <v>85</v>
      </c>
    </row>
    <row r="349" spans="2:47" s="1" customFormat="1" ht="27">
      <c r="B349" s="40"/>
      <c r="C349" s="62"/>
      <c r="D349" s="203" t="s">
        <v>538</v>
      </c>
      <c r="E349" s="62"/>
      <c r="F349" s="204" t="s">
        <v>539</v>
      </c>
      <c r="G349" s="62"/>
      <c r="H349" s="62"/>
      <c r="I349" s="162"/>
      <c r="J349" s="62"/>
      <c r="K349" s="62"/>
      <c r="L349" s="60"/>
      <c r="M349" s="205"/>
      <c r="N349" s="41"/>
      <c r="O349" s="41"/>
      <c r="P349" s="41"/>
      <c r="Q349" s="41"/>
      <c r="R349" s="41"/>
      <c r="S349" s="41"/>
      <c r="T349" s="77"/>
      <c r="AT349" s="23" t="s">
        <v>538</v>
      </c>
      <c r="AU349" s="23" t="s">
        <v>85</v>
      </c>
    </row>
    <row r="350" spans="2:65" s="1" customFormat="1" ht="16.5" customHeight="1">
      <c r="B350" s="40"/>
      <c r="C350" s="217" t="s">
        <v>627</v>
      </c>
      <c r="D350" s="217" t="s">
        <v>189</v>
      </c>
      <c r="E350" s="218" t="s">
        <v>553</v>
      </c>
      <c r="F350" s="219" t="s">
        <v>554</v>
      </c>
      <c r="G350" s="220" t="s">
        <v>237</v>
      </c>
      <c r="H350" s="221">
        <v>50.359</v>
      </c>
      <c r="I350" s="222"/>
      <c r="J350" s="223">
        <f>ROUND(I350*H350,2)</f>
        <v>0</v>
      </c>
      <c r="K350" s="219" t="s">
        <v>160</v>
      </c>
      <c r="L350" s="224"/>
      <c r="M350" s="225" t="s">
        <v>21</v>
      </c>
      <c r="N350" s="226" t="s">
        <v>46</v>
      </c>
      <c r="O350" s="41"/>
      <c r="P350" s="200">
        <f>O350*H350</f>
        <v>0</v>
      </c>
      <c r="Q350" s="200">
        <v>0.00388</v>
      </c>
      <c r="R350" s="200">
        <f>Q350*H350</f>
        <v>0.19539292000000003</v>
      </c>
      <c r="S350" s="200">
        <v>0</v>
      </c>
      <c r="T350" s="201">
        <f>S350*H350</f>
        <v>0</v>
      </c>
      <c r="AR350" s="23" t="s">
        <v>331</v>
      </c>
      <c r="AT350" s="23" t="s">
        <v>189</v>
      </c>
      <c r="AU350" s="23" t="s">
        <v>85</v>
      </c>
      <c r="AY350" s="23" t="s">
        <v>154</v>
      </c>
      <c r="BE350" s="202">
        <f>IF(N350="základní",J350,0)</f>
        <v>0</v>
      </c>
      <c r="BF350" s="202">
        <f>IF(N350="snížená",J350,0)</f>
        <v>0</v>
      </c>
      <c r="BG350" s="202">
        <f>IF(N350="zákl. přenesená",J350,0)</f>
        <v>0</v>
      </c>
      <c r="BH350" s="202">
        <f>IF(N350="sníž. přenesená",J350,0)</f>
        <v>0</v>
      </c>
      <c r="BI350" s="202">
        <f>IF(N350="nulová",J350,0)</f>
        <v>0</v>
      </c>
      <c r="BJ350" s="23" t="s">
        <v>83</v>
      </c>
      <c r="BK350" s="202">
        <f>ROUND(I350*H350,2)</f>
        <v>0</v>
      </c>
      <c r="BL350" s="23" t="s">
        <v>242</v>
      </c>
      <c r="BM350" s="23" t="s">
        <v>1520</v>
      </c>
    </row>
    <row r="351" spans="2:51" s="11" customFormat="1" ht="13.5">
      <c r="B351" s="206"/>
      <c r="C351" s="207"/>
      <c r="D351" s="203" t="s">
        <v>165</v>
      </c>
      <c r="E351" s="207"/>
      <c r="F351" s="209" t="s">
        <v>1521</v>
      </c>
      <c r="G351" s="207"/>
      <c r="H351" s="210">
        <v>50.359</v>
      </c>
      <c r="I351" s="211"/>
      <c r="J351" s="207"/>
      <c r="K351" s="207"/>
      <c r="L351" s="212"/>
      <c r="M351" s="213"/>
      <c r="N351" s="214"/>
      <c r="O351" s="214"/>
      <c r="P351" s="214"/>
      <c r="Q351" s="214"/>
      <c r="R351" s="214"/>
      <c r="S351" s="214"/>
      <c r="T351" s="215"/>
      <c r="AT351" s="216" t="s">
        <v>165</v>
      </c>
      <c r="AU351" s="216" t="s">
        <v>85</v>
      </c>
      <c r="AV351" s="11" t="s">
        <v>85</v>
      </c>
      <c r="AW351" s="11" t="s">
        <v>6</v>
      </c>
      <c r="AX351" s="11" t="s">
        <v>83</v>
      </c>
      <c r="AY351" s="216" t="s">
        <v>154</v>
      </c>
    </row>
    <row r="352" spans="2:65" s="1" customFormat="1" ht="38.25" customHeight="1">
      <c r="B352" s="40"/>
      <c r="C352" s="191" t="s">
        <v>631</v>
      </c>
      <c r="D352" s="191" t="s">
        <v>156</v>
      </c>
      <c r="E352" s="192" t="s">
        <v>558</v>
      </c>
      <c r="F352" s="193" t="s">
        <v>559</v>
      </c>
      <c r="G352" s="194" t="s">
        <v>192</v>
      </c>
      <c r="H352" s="195">
        <v>0.226</v>
      </c>
      <c r="I352" s="196"/>
      <c r="J352" s="197">
        <f>ROUND(I352*H352,2)</f>
        <v>0</v>
      </c>
      <c r="K352" s="193" t="s">
        <v>160</v>
      </c>
      <c r="L352" s="60"/>
      <c r="M352" s="198" t="s">
        <v>21</v>
      </c>
      <c r="N352" s="199" t="s">
        <v>46</v>
      </c>
      <c r="O352" s="41"/>
      <c r="P352" s="200">
        <f>O352*H352</f>
        <v>0</v>
      </c>
      <c r="Q352" s="200">
        <v>0</v>
      </c>
      <c r="R352" s="200">
        <f>Q352*H352</f>
        <v>0</v>
      </c>
      <c r="S352" s="200">
        <v>0</v>
      </c>
      <c r="T352" s="201">
        <f>S352*H352</f>
        <v>0</v>
      </c>
      <c r="AR352" s="23" t="s">
        <v>242</v>
      </c>
      <c r="AT352" s="23" t="s">
        <v>156</v>
      </c>
      <c r="AU352" s="23" t="s">
        <v>85</v>
      </c>
      <c r="AY352" s="23" t="s">
        <v>154</v>
      </c>
      <c r="BE352" s="202">
        <f>IF(N352="základní",J352,0)</f>
        <v>0</v>
      </c>
      <c r="BF352" s="202">
        <f>IF(N352="snížená",J352,0)</f>
        <v>0</v>
      </c>
      <c r="BG352" s="202">
        <f>IF(N352="zákl. přenesená",J352,0)</f>
        <v>0</v>
      </c>
      <c r="BH352" s="202">
        <f>IF(N352="sníž. přenesená",J352,0)</f>
        <v>0</v>
      </c>
      <c r="BI352" s="202">
        <f>IF(N352="nulová",J352,0)</f>
        <v>0</v>
      </c>
      <c r="BJ352" s="23" t="s">
        <v>83</v>
      </c>
      <c r="BK352" s="202">
        <f>ROUND(I352*H352,2)</f>
        <v>0</v>
      </c>
      <c r="BL352" s="23" t="s">
        <v>242</v>
      </c>
      <c r="BM352" s="23" t="s">
        <v>1522</v>
      </c>
    </row>
    <row r="353" spans="2:47" s="1" customFormat="1" ht="121.5">
      <c r="B353" s="40"/>
      <c r="C353" s="62"/>
      <c r="D353" s="203" t="s">
        <v>163</v>
      </c>
      <c r="E353" s="62"/>
      <c r="F353" s="204" t="s">
        <v>561</v>
      </c>
      <c r="G353" s="62"/>
      <c r="H353" s="62"/>
      <c r="I353" s="162"/>
      <c r="J353" s="62"/>
      <c r="K353" s="62"/>
      <c r="L353" s="60"/>
      <c r="M353" s="205"/>
      <c r="N353" s="41"/>
      <c r="O353" s="41"/>
      <c r="P353" s="41"/>
      <c r="Q353" s="41"/>
      <c r="R353" s="41"/>
      <c r="S353" s="41"/>
      <c r="T353" s="77"/>
      <c r="AT353" s="23" t="s">
        <v>163</v>
      </c>
      <c r="AU353" s="23" t="s">
        <v>85</v>
      </c>
    </row>
    <row r="354" spans="2:63" s="10" customFormat="1" ht="29.85" customHeight="1">
      <c r="B354" s="175"/>
      <c r="C354" s="176"/>
      <c r="D354" s="177" t="s">
        <v>74</v>
      </c>
      <c r="E354" s="189" t="s">
        <v>1523</v>
      </c>
      <c r="F354" s="189" t="s">
        <v>1524</v>
      </c>
      <c r="G354" s="176"/>
      <c r="H354" s="176"/>
      <c r="I354" s="179"/>
      <c r="J354" s="190">
        <f>BK354</f>
        <v>0</v>
      </c>
      <c r="K354" s="176"/>
      <c r="L354" s="181"/>
      <c r="M354" s="182"/>
      <c r="N354" s="183"/>
      <c r="O354" s="183"/>
      <c r="P354" s="184">
        <f>SUM(P355:P367)</f>
        <v>0</v>
      </c>
      <c r="Q354" s="183"/>
      <c r="R354" s="184">
        <f>SUM(R355:R367)</f>
        <v>0.12869999999999998</v>
      </c>
      <c r="S354" s="183"/>
      <c r="T354" s="185">
        <f>SUM(T355:T367)</f>
        <v>0</v>
      </c>
      <c r="AR354" s="186" t="s">
        <v>85</v>
      </c>
      <c r="AT354" s="187" t="s">
        <v>74</v>
      </c>
      <c r="AU354" s="187" t="s">
        <v>83</v>
      </c>
      <c r="AY354" s="186" t="s">
        <v>154</v>
      </c>
      <c r="BK354" s="188">
        <f>SUM(BK355:BK367)</f>
        <v>0</v>
      </c>
    </row>
    <row r="355" spans="2:65" s="1" customFormat="1" ht="25.5" customHeight="1">
      <c r="B355" s="40"/>
      <c r="C355" s="191" t="s">
        <v>636</v>
      </c>
      <c r="D355" s="191" t="s">
        <v>156</v>
      </c>
      <c r="E355" s="192" t="s">
        <v>1525</v>
      </c>
      <c r="F355" s="193" t="s">
        <v>1526</v>
      </c>
      <c r="G355" s="194" t="s">
        <v>237</v>
      </c>
      <c r="H355" s="195">
        <v>10</v>
      </c>
      <c r="I355" s="196"/>
      <c r="J355" s="197">
        <f>ROUND(I355*H355,2)</f>
        <v>0</v>
      </c>
      <c r="K355" s="193" t="s">
        <v>160</v>
      </c>
      <c r="L355" s="60"/>
      <c r="M355" s="198" t="s">
        <v>21</v>
      </c>
      <c r="N355" s="199" t="s">
        <v>46</v>
      </c>
      <c r="O355" s="41"/>
      <c r="P355" s="200">
        <f>O355*H355</f>
        <v>0</v>
      </c>
      <c r="Q355" s="200">
        <v>0</v>
      </c>
      <c r="R355" s="200">
        <f>Q355*H355</f>
        <v>0</v>
      </c>
      <c r="S355" s="200">
        <v>0</v>
      </c>
      <c r="T355" s="201">
        <f>S355*H355</f>
        <v>0</v>
      </c>
      <c r="AR355" s="23" t="s">
        <v>242</v>
      </c>
      <c r="AT355" s="23" t="s">
        <v>156</v>
      </c>
      <c r="AU355" s="23" t="s">
        <v>85</v>
      </c>
      <c r="AY355" s="23" t="s">
        <v>154</v>
      </c>
      <c r="BE355" s="202">
        <f>IF(N355="základní",J355,0)</f>
        <v>0</v>
      </c>
      <c r="BF355" s="202">
        <f>IF(N355="snížená",J355,0)</f>
        <v>0</v>
      </c>
      <c r="BG355" s="202">
        <f>IF(N355="zákl. přenesená",J355,0)</f>
        <v>0</v>
      </c>
      <c r="BH355" s="202">
        <f>IF(N355="sníž. přenesená",J355,0)</f>
        <v>0</v>
      </c>
      <c r="BI355" s="202">
        <f>IF(N355="nulová",J355,0)</f>
        <v>0</v>
      </c>
      <c r="BJ355" s="23" t="s">
        <v>83</v>
      </c>
      <c r="BK355" s="202">
        <f>ROUND(I355*H355,2)</f>
        <v>0</v>
      </c>
      <c r="BL355" s="23" t="s">
        <v>242</v>
      </c>
      <c r="BM355" s="23" t="s">
        <v>1527</v>
      </c>
    </row>
    <row r="356" spans="2:47" s="1" customFormat="1" ht="40.5">
      <c r="B356" s="40"/>
      <c r="C356" s="62"/>
      <c r="D356" s="203" t="s">
        <v>163</v>
      </c>
      <c r="E356" s="62"/>
      <c r="F356" s="204" t="s">
        <v>1528</v>
      </c>
      <c r="G356" s="62"/>
      <c r="H356" s="62"/>
      <c r="I356" s="162"/>
      <c r="J356" s="62"/>
      <c r="K356" s="62"/>
      <c r="L356" s="60"/>
      <c r="M356" s="205"/>
      <c r="N356" s="41"/>
      <c r="O356" s="41"/>
      <c r="P356" s="41"/>
      <c r="Q356" s="41"/>
      <c r="R356" s="41"/>
      <c r="S356" s="41"/>
      <c r="T356" s="77"/>
      <c r="AT356" s="23" t="s">
        <v>163</v>
      </c>
      <c r="AU356" s="23" t="s">
        <v>85</v>
      </c>
    </row>
    <row r="357" spans="2:47" s="1" customFormat="1" ht="27">
      <c r="B357" s="40"/>
      <c r="C357" s="62"/>
      <c r="D357" s="203" t="s">
        <v>538</v>
      </c>
      <c r="E357" s="62"/>
      <c r="F357" s="204" t="s">
        <v>1529</v>
      </c>
      <c r="G357" s="62"/>
      <c r="H357" s="62"/>
      <c r="I357" s="162"/>
      <c r="J357" s="62"/>
      <c r="K357" s="62"/>
      <c r="L357" s="60"/>
      <c r="M357" s="205"/>
      <c r="N357" s="41"/>
      <c r="O357" s="41"/>
      <c r="P357" s="41"/>
      <c r="Q357" s="41"/>
      <c r="R357" s="41"/>
      <c r="S357" s="41"/>
      <c r="T357" s="77"/>
      <c r="AT357" s="23" t="s">
        <v>538</v>
      </c>
      <c r="AU357" s="23" t="s">
        <v>85</v>
      </c>
    </row>
    <row r="358" spans="2:65" s="1" customFormat="1" ht="16.5" customHeight="1">
      <c r="B358" s="40"/>
      <c r="C358" s="217" t="s">
        <v>381</v>
      </c>
      <c r="D358" s="217" t="s">
        <v>189</v>
      </c>
      <c r="E358" s="218" t="s">
        <v>543</v>
      </c>
      <c r="F358" s="219" t="s">
        <v>544</v>
      </c>
      <c r="G358" s="220" t="s">
        <v>192</v>
      </c>
      <c r="H358" s="221">
        <v>0.003</v>
      </c>
      <c r="I358" s="222"/>
      <c r="J358" s="223">
        <f>ROUND(I358*H358,2)</f>
        <v>0</v>
      </c>
      <c r="K358" s="219" t="s">
        <v>160</v>
      </c>
      <c r="L358" s="224"/>
      <c r="M358" s="225" t="s">
        <v>21</v>
      </c>
      <c r="N358" s="226" t="s">
        <v>46</v>
      </c>
      <c r="O358" s="41"/>
      <c r="P358" s="200">
        <f>O358*H358</f>
        <v>0</v>
      </c>
      <c r="Q358" s="200">
        <v>1</v>
      </c>
      <c r="R358" s="200">
        <f>Q358*H358</f>
        <v>0.003</v>
      </c>
      <c r="S358" s="200">
        <v>0</v>
      </c>
      <c r="T358" s="201">
        <f>S358*H358</f>
        <v>0</v>
      </c>
      <c r="AR358" s="23" t="s">
        <v>331</v>
      </c>
      <c r="AT358" s="23" t="s">
        <v>189</v>
      </c>
      <c r="AU358" s="23" t="s">
        <v>85</v>
      </c>
      <c r="AY358" s="23" t="s">
        <v>154</v>
      </c>
      <c r="BE358" s="202">
        <f>IF(N358="základní",J358,0)</f>
        <v>0</v>
      </c>
      <c r="BF358" s="202">
        <f>IF(N358="snížená",J358,0)</f>
        <v>0</v>
      </c>
      <c r="BG358" s="202">
        <f>IF(N358="zákl. přenesená",J358,0)</f>
        <v>0</v>
      </c>
      <c r="BH358" s="202">
        <f>IF(N358="sníž. přenesená",J358,0)</f>
        <v>0</v>
      </c>
      <c r="BI358" s="202">
        <f>IF(N358="nulová",J358,0)</f>
        <v>0</v>
      </c>
      <c r="BJ358" s="23" t="s">
        <v>83</v>
      </c>
      <c r="BK358" s="202">
        <f>ROUND(I358*H358,2)</f>
        <v>0</v>
      </c>
      <c r="BL358" s="23" t="s">
        <v>242</v>
      </c>
      <c r="BM358" s="23" t="s">
        <v>1530</v>
      </c>
    </row>
    <row r="359" spans="2:51" s="11" customFormat="1" ht="13.5">
      <c r="B359" s="206"/>
      <c r="C359" s="207"/>
      <c r="D359" s="203" t="s">
        <v>165</v>
      </c>
      <c r="E359" s="207"/>
      <c r="F359" s="209" t="s">
        <v>1531</v>
      </c>
      <c r="G359" s="207"/>
      <c r="H359" s="210">
        <v>0.003</v>
      </c>
      <c r="I359" s="211"/>
      <c r="J359" s="207"/>
      <c r="K359" s="207"/>
      <c r="L359" s="212"/>
      <c r="M359" s="213"/>
      <c r="N359" s="214"/>
      <c r="O359" s="214"/>
      <c r="P359" s="214"/>
      <c r="Q359" s="214"/>
      <c r="R359" s="214"/>
      <c r="S359" s="214"/>
      <c r="T359" s="215"/>
      <c r="AT359" s="216" t="s">
        <v>165</v>
      </c>
      <c r="AU359" s="216" t="s">
        <v>85</v>
      </c>
      <c r="AV359" s="11" t="s">
        <v>85</v>
      </c>
      <c r="AW359" s="11" t="s">
        <v>6</v>
      </c>
      <c r="AX359" s="11" t="s">
        <v>83</v>
      </c>
      <c r="AY359" s="216" t="s">
        <v>154</v>
      </c>
    </row>
    <row r="360" spans="2:65" s="1" customFormat="1" ht="25.5" customHeight="1">
      <c r="B360" s="40"/>
      <c r="C360" s="191" t="s">
        <v>388</v>
      </c>
      <c r="D360" s="191" t="s">
        <v>156</v>
      </c>
      <c r="E360" s="192" t="s">
        <v>1532</v>
      </c>
      <c r="F360" s="193" t="s">
        <v>1533</v>
      </c>
      <c r="G360" s="194" t="s">
        <v>237</v>
      </c>
      <c r="H360" s="195">
        <v>20</v>
      </c>
      <c r="I360" s="196"/>
      <c r="J360" s="197">
        <f>ROUND(I360*H360,2)</f>
        <v>0</v>
      </c>
      <c r="K360" s="193" t="s">
        <v>160</v>
      </c>
      <c r="L360" s="60"/>
      <c r="M360" s="198" t="s">
        <v>21</v>
      </c>
      <c r="N360" s="199" t="s">
        <v>46</v>
      </c>
      <c r="O360" s="41"/>
      <c r="P360" s="200">
        <f>O360*H360</f>
        <v>0</v>
      </c>
      <c r="Q360" s="200">
        <v>0.00088</v>
      </c>
      <c r="R360" s="200">
        <f>Q360*H360</f>
        <v>0.0176</v>
      </c>
      <c r="S360" s="200">
        <v>0</v>
      </c>
      <c r="T360" s="201">
        <f>S360*H360</f>
        <v>0</v>
      </c>
      <c r="AR360" s="23" t="s">
        <v>242</v>
      </c>
      <c r="AT360" s="23" t="s">
        <v>156</v>
      </c>
      <c r="AU360" s="23" t="s">
        <v>85</v>
      </c>
      <c r="AY360" s="23" t="s">
        <v>154</v>
      </c>
      <c r="BE360" s="202">
        <f>IF(N360="základní",J360,0)</f>
        <v>0</v>
      </c>
      <c r="BF360" s="202">
        <f>IF(N360="snížená",J360,0)</f>
        <v>0</v>
      </c>
      <c r="BG360" s="202">
        <f>IF(N360="zákl. přenesená",J360,0)</f>
        <v>0</v>
      </c>
      <c r="BH360" s="202">
        <f>IF(N360="sníž. přenesená",J360,0)</f>
        <v>0</v>
      </c>
      <c r="BI360" s="202">
        <f>IF(N360="nulová",J360,0)</f>
        <v>0</v>
      </c>
      <c r="BJ360" s="23" t="s">
        <v>83</v>
      </c>
      <c r="BK360" s="202">
        <f>ROUND(I360*H360,2)</f>
        <v>0</v>
      </c>
      <c r="BL360" s="23" t="s">
        <v>242</v>
      </c>
      <c r="BM360" s="23" t="s">
        <v>1534</v>
      </c>
    </row>
    <row r="361" spans="2:47" s="1" customFormat="1" ht="40.5">
      <c r="B361" s="40"/>
      <c r="C361" s="62"/>
      <c r="D361" s="203" t="s">
        <v>163</v>
      </c>
      <c r="E361" s="62"/>
      <c r="F361" s="204" t="s">
        <v>1535</v>
      </c>
      <c r="G361" s="62"/>
      <c r="H361" s="62"/>
      <c r="I361" s="162"/>
      <c r="J361" s="62"/>
      <c r="K361" s="62"/>
      <c r="L361" s="60"/>
      <c r="M361" s="205"/>
      <c r="N361" s="41"/>
      <c r="O361" s="41"/>
      <c r="P361" s="41"/>
      <c r="Q361" s="41"/>
      <c r="R361" s="41"/>
      <c r="S361" s="41"/>
      <c r="T361" s="77"/>
      <c r="AT361" s="23" t="s">
        <v>163</v>
      </c>
      <c r="AU361" s="23" t="s">
        <v>85</v>
      </c>
    </row>
    <row r="362" spans="2:65" s="1" customFormat="1" ht="16.5" customHeight="1">
      <c r="B362" s="40"/>
      <c r="C362" s="217" t="s">
        <v>395</v>
      </c>
      <c r="D362" s="217" t="s">
        <v>189</v>
      </c>
      <c r="E362" s="218" t="s">
        <v>1536</v>
      </c>
      <c r="F362" s="219" t="s">
        <v>1537</v>
      </c>
      <c r="G362" s="220" t="s">
        <v>237</v>
      </c>
      <c r="H362" s="221">
        <v>11.5</v>
      </c>
      <c r="I362" s="222"/>
      <c r="J362" s="223">
        <f>ROUND(I362*H362,2)</f>
        <v>0</v>
      </c>
      <c r="K362" s="219" t="s">
        <v>160</v>
      </c>
      <c r="L362" s="224"/>
      <c r="M362" s="225" t="s">
        <v>21</v>
      </c>
      <c r="N362" s="226" t="s">
        <v>46</v>
      </c>
      <c r="O362" s="41"/>
      <c r="P362" s="200">
        <f>O362*H362</f>
        <v>0</v>
      </c>
      <c r="Q362" s="200">
        <v>0.0045</v>
      </c>
      <c r="R362" s="200">
        <f>Q362*H362</f>
        <v>0.05175</v>
      </c>
      <c r="S362" s="200">
        <v>0</v>
      </c>
      <c r="T362" s="201">
        <f>S362*H362</f>
        <v>0</v>
      </c>
      <c r="AR362" s="23" t="s">
        <v>331</v>
      </c>
      <c r="AT362" s="23" t="s">
        <v>189</v>
      </c>
      <c r="AU362" s="23" t="s">
        <v>85</v>
      </c>
      <c r="AY362" s="23" t="s">
        <v>154</v>
      </c>
      <c r="BE362" s="202">
        <f>IF(N362="základní",J362,0)</f>
        <v>0</v>
      </c>
      <c r="BF362" s="202">
        <f>IF(N362="snížená",J362,0)</f>
        <v>0</v>
      </c>
      <c r="BG362" s="202">
        <f>IF(N362="zákl. přenesená",J362,0)</f>
        <v>0</v>
      </c>
      <c r="BH362" s="202">
        <f>IF(N362="sníž. přenesená",J362,0)</f>
        <v>0</v>
      </c>
      <c r="BI362" s="202">
        <f>IF(N362="nulová",J362,0)</f>
        <v>0</v>
      </c>
      <c r="BJ362" s="23" t="s">
        <v>83</v>
      </c>
      <c r="BK362" s="202">
        <f>ROUND(I362*H362,2)</f>
        <v>0</v>
      </c>
      <c r="BL362" s="23" t="s">
        <v>242</v>
      </c>
      <c r="BM362" s="23" t="s">
        <v>1538</v>
      </c>
    </row>
    <row r="363" spans="2:51" s="11" customFormat="1" ht="13.5">
      <c r="B363" s="206"/>
      <c r="C363" s="207"/>
      <c r="D363" s="203" t="s">
        <v>165</v>
      </c>
      <c r="E363" s="207"/>
      <c r="F363" s="209" t="s">
        <v>1539</v>
      </c>
      <c r="G363" s="207"/>
      <c r="H363" s="210">
        <v>11.5</v>
      </c>
      <c r="I363" s="211"/>
      <c r="J363" s="207"/>
      <c r="K363" s="207"/>
      <c r="L363" s="212"/>
      <c r="M363" s="213"/>
      <c r="N363" s="214"/>
      <c r="O363" s="214"/>
      <c r="P363" s="214"/>
      <c r="Q363" s="214"/>
      <c r="R363" s="214"/>
      <c r="S363" s="214"/>
      <c r="T363" s="215"/>
      <c r="AT363" s="216" t="s">
        <v>165</v>
      </c>
      <c r="AU363" s="216" t="s">
        <v>85</v>
      </c>
      <c r="AV363" s="11" t="s">
        <v>85</v>
      </c>
      <c r="AW363" s="11" t="s">
        <v>6</v>
      </c>
      <c r="AX363" s="11" t="s">
        <v>83</v>
      </c>
      <c r="AY363" s="216" t="s">
        <v>154</v>
      </c>
    </row>
    <row r="364" spans="2:65" s="1" customFormat="1" ht="25.5" customHeight="1">
      <c r="B364" s="40"/>
      <c r="C364" s="217" t="s">
        <v>652</v>
      </c>
      <c r="D364" s="217" t="s">
        <v>189</v>
      </c>
      <c r="E364" s="218" t="s">
        <v>1540</v>
      </c>
      <c r="F364" s="219" t="s">
        <v>1541</v>
      </c>
      <c r="G364" s="220" t="s">
        <v>237</v>
      </c>
      <c r="H364" s="221">
        <v>11.5</v>
      </c>
      <c r="I364" s="222"/>
      <c r="J364" s="223">
        <f>ROUND(I364*H364,2)</f>
        <v>0</v>
      </c>
      <c r="K364" s="219" t="s">
        <v>160</v>
      </c>
      <c r="L364" s="224"/>
      <c r="M364" s="225" t="s">
        <v>21</v>
      </c>
      <c r="N364" s="226" t="s">
        <v>46</v>
      </c>
      <c r="O364" s="41"/>
      <c r="P364" s="200">
        <f>O364*H364</f>
        <v>0</v>
      </c>
      <c r="Q364" s="200">
        <v>0.0049</v>
      </c>
      <c r="R364" s="200">
        <f>Q364*H364</f>
        <v>0.05635</v>
      </c>
      <c r="S364" s="200">
        <v>0</v>
      </c>
      <c r="T364" s="201">
        <f>S364*H364</f>
        <v>0</v>
      </c>
      <c r="AR364" s="23" t="s">
        <v>331</v>
      </c>
      <c r="AT364" s="23" t="s">
        <v>189</v>
      </c>
      <c r="AU364" s="23" t="s">
        <v>85</v>
      </c>
      <c r="AY364" s="23" t="s">
        <v>154</v>
      </c>
      <c r="BE364" s="202">
        <f>IF(N364="základní",J364,0)</f>
        <v>0</v>
      </c>
      <c r="BF364" s="202">
        <f>IF(N364="snížená",J364,0)</f>
        <v>0</v>
      </c>
      <c r="BG364" s="202">
        <f>IF(N364="zákl. přenesená",J364,0)</f>
        <v>0</v>
      </c>
      <c r="BH364" s="202">
        <f>IF(N364="sníž. přenesená",J364,0)</f>
        <v>0</v>
      </c>
      <c r="BI364" s="202">
        <f>IF(N364="nulová",J364,0)</f>
        <v>0</v>
      </c>
      <c r="BJ364" s="23" t="s">
        <v>83</v>
      </c>
      <c r="BK364" s="202">
        <f>ROUND(I364*H364,2)</f>
        <v>0</v>
      </c>
      <c r="BL364" s="23" t="s">
        <v>242</v>
      </c>
      <c r="BM364" s="23" t="s">
        <v>1542</v>
      </c>
    </row>
    <row r="365" spans="2:51" s="11" customFormat="1" ht="13.5">
      <c r="B365" s="206"/>
      <c r="C365" s="207"/>
      <c r="D365" s="203" t="s">
        <v>165</v>
      </c>
      <c r="E365" s="207"/>
      <c r="F365" s="209" t="s">
        <v>1539</v>
      </c>
      <c r="G365" s="207"/>
      <c r="H365" s="210">
        <v>11.5</v>
      </c>
      <c r="I365" s="211"/>
      <c r="J365" s="207"/>
      <c r="K365" s="207"/>
      <c r="L365" s="212"/>
      <c r="M365" s="213"/>
      <c r="N365" s="214"/>
      <c r="O365" s="214"/>
      <c r="P365" s="214"/>
      <c r="Q365" s="214"/>
      <c r="R365" s="214"/>
      <c r="S365" s="214"/>
      <c r="T365" s="215"/>
      <c r="AT365" s="216" t="s">
        <v>165</v>
      </c>
      <c r="AU365" s="216" t="s">
        <v>85</v>
      </c>
      <c r="AV365" s="11" t="s">
        <v>85</v>
      </c>
      <c r="AW365" s="11" t="s">
        <v>6</v>
      </c>
      <c r="AX365" s="11" t="s">
        <v>83</v>
      </c>
      <c r="AY365" s="216" t="s">
        <v>154</v>
      </c>
    </row>
    <row r="366" spans="2:65" s="1" customFormat="1" ht="38.25" customHeight="1">
      <c r="B366" s="40"/>
      <c r="C366" s="191" t="s">
        <v>657</v>
      </c>
      <c r="D366" s="191" t="s">
        <v>156</v>
      </c>
      <c r="E366" s="192" t="s">
        <v>1543</v>
      </c>
      <c r="F366" s="193" t="s">
        <v>1544</v>
      </c>
      <c r="G366" s="194" t="s">
        <v>192</v>
      </c>
      <c r="H366" s="195">
        <v>0.129</v>
      </c>
      <c r="I366" s="196"/>
      <c r="J366" s="197">
        <f>ROUND(I366*H366,2)</f>
        <v>0</v>
      </c>
      <c r="K366" s="193" t="s">
        <v>160</v>
      </c>
      <c r="L366" s="60"/>
      <c r="M366" s="198" t="s">
        <v>21</v>
      </c>
      <c r="N366" s="199" t="s">
        <v>46</v>
      </c>
      <c r="O366" s="41"/>
      <c r="P366" s="200">
        <f>O366*H366</f>
        <v>0</v>
      </c>
      <c r="Q366" s="200">
        <v>0</v>
      </c>
      <c r="R366" s="200">
        <f>Q366*H366</f>
        <v>0</v>
      </c>
      <c r="S366" s="200">
        <v>0</v>
      </c>
      <c r="T366" s="201">
        <f>S366*H366</f>
        <v>0</v>
      </c>
      <c r="AR366" s="23" t="s">
        <v>242</v>
      </c>
      <c r="AT366" s="23" t="s">
        <v>156</v>
      </c>
      <c r="AU366" s="23" t="s">
        <v>85</v>
      </c>
      <c r="AY366" s="23" t="s">
        <v>154</v>
      </c>
      <c r="BE366" s="202">
        <f>IF(N366="základní",J366,0)</f>
        <v>0</v>
      </c>
      <c r="BF366" s="202">
        <f>IF(N366="snížená",J366,0)</f>
        <v>0</v>
      </c>
      <c r="BG366" s="202">
        <f>IF(N366="zákl. přenesená",J366,0)</f>
        <v>0</v>
      </c>
      <c r="BH366" s="202">
        <f>IF(N366="sníž. přenesená",J366,0)</f>
        <v>0</v>
      </c>
      <c r="BI366" s="202">
        <f>IF(N366="nulová",J366,0)</f>
        <v>0</v>
      </c>
      <c r="BJ366" s="23" t="s">
        <v>83</v>
      </c>
      <c r="BK366" s="202">
        <f>ROUND(I366*H366,2)</f>
        <v>0</v>
      </c>
      <c r="BL366" s="23" t="s">
        <v>242</v>
      </c>
      <c r="BM366" s="23" t="s">
        <v>1545</v>
      </c>
    </row>
    <row r="367" spans="2:47" s="1" customFormat="1" ht="121.5">
      <c r="B367" s="40"/>
      <c r="C367" s="62"/>
      <c r="D367" s="203" t="s">
        <v>163</v>
      </c>
      <c r="E367" s="62"/>
      <c r="F367" s="204" t="s">
        <v>688</v>
      </c>
      <c r="G367" s="62"/>
      <c r="H367" s="62"/>
      <c r="I367" s="162"/>
      <c r="J367" s="62"/>
      <c r="K367" s="62"/>
      <c r="L367" s="60"/>
      <c r="M367" s="205"/>
      <c r="N367" s="41"/>
      <c r="O367" s="41"/>
      <c r="P367" s="41"/>
      <c r="Q367" s="41"/>
      <c r="R367" s="41"/>
      <c r="S367" s="41"/>
      <c r="T367" s="77"/>
      <c r="AT367" s="23" t="s">
        <v>163</v>
      </c>
      <c r="AU367" s="23" t="s">
        <v>85</v>
      </c>
    </row>
    <row r="368" spans="2:63" s="10" customFormat="1" ht="29.85" customHeight="1">
      <c r="B368" s="175"/>
      <c r="C368" s="176"/>
      <c r="D368" s="177" t="s">
        <v>74</v>
      </c>
      <c r="E368" s="189" t="s">
        <v>562</v>
      </c>
      <c r="F368" s="189" t="s">
        <v>563</v>
      </c>
      <c r="G368" s="176"/>
      <c r="H368" s="176"/>
      <c r="I368" s="179"/>
      <c r="J368" s="190">
        <f>BK368</f>
        <v>0</v>
      </c>
      <c r="K368" s="176"/>
      <c r="L368" s="181"/>
      <c r="M368" s="182"/>
      <c r="N368" s="183"/>
      <c r="O368" s="183"/>
      <c r="P368" s="184">
        <f>SUM(P369:P399)</f>
        <v>0</v>
      </c>
      <c r="Q368" s="183"/>
      <c r="R368" s="184">
        <f>SUM(R369:R399)</f>
        <v>0.09077</v>
      </c>
      <c r="S368" s="183"/>
      <c r="T368" s="185">
        <f>SUM(T369:T399)</f>
        <v>0</v>
      </c>
      <c r="AR368" s="186" t="s">
        <v>85</v>
      </c>
      <c r="AT368" s="187" t="s">
        <v>74</v>
      </c>
      <c r="AU368" s="187" t="s">
        <v>83</v>
      </c>
      <c r="AY368" s="186" t="s">
        <v>154</v>
      </c>
      <c r="BK368" s="188">
        <f>SUM(BK369:BK399)</f>
        <v>0</v>
      </c>
    </row>
    <row r="369" spans="2:65" s="1" customFormat="1" ht="16.5" customHeight="1">
      <c r="B369" s="40"/>
      <c r="C369" s="191" t="s">
        <v>661</v>
      </c>
      <c r="D369" s="191" t="s">
        <v>156</v>
      </c>
      <c r="E369" s="192" t="s">
        <v>570</v>
      </c>
      <c r="F369" s="193" t="s">
        <v>571</v>
      </c>
      <c r="G369" s="194" t="s">
        <v>245</v>
      </c>
      <c r="H369" s="195">
        <v>2</v>
      </c>
      <c r="I369" s="196"/>
      <c r="J369" s="197">
        <f>ROUND(I369*H369,2)</f>
        <v>0</v>
      </c>
      <c r="K369" s="193" t="s">
        <v>160</v>
      </c>
      <c r="L369" s="60"/>
      <c r="M369" s="198" t="s">
        <v>21</v>
      </c>
      <c r="N369" s="199" t="s">
        <v>46</v>
      </c>
      <c r="O369" s="41"/>
      <c r="P369" s="200">
        <f>O369*H369</f>
        <v>0</v>
      </c>
      <c r="Q369" s="200">
        <v>0.00125</v>
      </c>
      <c r="R369" s="200">
        <f>Q369*H369</f>
        <v>0.0025</v>
      </c>
      <c r="S369" s="200">
        <v>0</v>
      </c>
      <c r="T369" s="201">
        <f>S369*H369</f>
        <v>0</v>
      </c>
      <c r="AR369" s="23" t="s">
        <v>242</v>
      </c>
      <c r="AT369" s="23" t="s">
        <v>156</v>
      </c>
      <c r="AU369" s="23" t="s">
        <v>85</v>
      </c>
      <c r="AY369" s="23" t="s">
        <v>154</v>
      </c>
      <c r="BE369" s="202">
        <f>IF(N369="základní",J369,0)</f>
        <v>0</v>
      </c>
      <c r="BF369" s="202">
        <f>IF(N369="snížená",J369,0)</f>
        <v>0</v>
      </c>
      <c r="BG369" s="202">
        <f>IF(N369="zákl. přenesená",J369,0)</f>
        <v>0</v>
      </c>
      <c r="BH369" s="202">
        <f>IF(N369="sníž. přenesená",J369,0)</f>
        <v>0</v>
      </c>
      <c r="BI369" s="202">
        <f>IF(N369="nulová",J369,0)</f>
        <v>0</v>
      </c>
      <c r="BJ369" s="23" t="s">
        <v>83</v>
      </c>
      <c r="BK369" s="202">
        <f>ROUND(I369*H369,2)</f>
        <v>0</v>
      </c>
      <c r="BL369" s="23" t="s">
        <v>242</v>
      </c>
      <c r="BM369" s="23" t="s">
        <v>1546</v>
      </c>
    </row>
    <row r="370" spans="2:47" s="1" customFormat="1" ht="67.5">
      <c r="B370" s="40"/>
      <c r="C370" s="62"/>
      <c r="D370" s="203" t="s">
        <v>163</v>
      </c>
      <c r="E370" s="62"/>
      <c r="F370" s="204" t="s">
        <v>573</v>
      </c>
      <c r="G370" s="62"/>
      <c r="H370" s="62"/>
      <c r="I370" s="162"/>
      <c r="J370" s="62"/>
      <c r="K370" s="62"/>
      <c r="L370" s="60"/>
      <c r="M370" s="205"/>
      <c r="N370" s="41"/>
      <c r="O370" s="41"/>
      <c r="P370" s="41"/>
      <c r="Q370" s="41"/>
      <c r="R370" s="41"/>
      <c r="S370" s="41"/>
      <c r="T370" s="77"/>
      <c r="AT370" s="23" t="s">
        <v>163</v>
      </c>
      <c r="AU370" s="23" t="s">
        <v>85</v>
      </c>
    </row>
    <row r="371" spans="2:65" s="1" customFormat="1" ht="16.5" customHeight="1">
      <c r="B371" s="40"/>
      <c r="C371" s="191" t="s">
        <v>666</v>
      </c>
      <c r="D371" s="191" t="s">
        <v>156</v>
      </c>
      <c r="E371" s="192" t="s">
        <v>575</v>
      </c>
      <c r="F371" s="193" t="s">
        <v>576</v>
      </c>
      <c r="G371" s="194" t="s">
        <v>245</v>
      </c>
      <c r="H371" s="195">
        <v>20</v>
      </c>
      <c r="I371" s="196"/>
      <c r="J371" s="197">
        <f>ROUND(I371*H371,2)</f>
        <v>0</v>
      </c>
      <c r="K371" s="193" t="s">
        <v>160</v>
      </c>
      <c r="L371" s="60"/>
      <c r="M371" s="198" t="s">
        <v>21</v>
      </c>
      <c r="N371" s="199" t="s">
        <v>46</v>
      </c>
      <c r="O371" s="41"/>
      <c r="P371" s="200">
        <f>O371*H371</f>
        <v>0</v>
      </c>
      <c r="Q371" s="200">
        <v>0.00176</v>
      </c>
      <c r="R371" s="200">
        <f>Q371*H371</f>
        <v>0.0352</v>
      </c>
      <c r="S371" s="200">
        <v>0</v>
      </c>
      <c r="T371" s="201">
        <f>S371*H371</f>
        <v>0</v>
      </c>
      <c r="AR371" s="23" t="s">
        <v>242</v>
      </c>
      <c r="AT371" s="23" t="s">
        <v>156</v>
      </c>
      <c r="AU371" s="23" t="s">
        <v>85</v>
      </c>
      <c r="AY371" s="23" t="s">
        <v>154</v>
      </c>
      <c r="BE371" s="202">
        <f>IF(N371="základní",J371,0)</f>
        <v>0</v>
      </c>
      <c r="BF371" s="202">
        <f>IF(N371="snížená",J371,0)</f>
        <v>0</v>
      </c>
      <c r="BG371" s="202">
        <f>IF(N371="zákl. přenesená",J371,0)</f>
        <v>0</v>
      </c>
      <c r="BH371" s="202">
        <f>IF(N371="sníž. přenesená",J371,0)</f>
        <v>0</v>
      </c>
      <c r="BI371" s="202">
        <f>IF(N371="nulová",J371,0)</f>
        <v>0</v>
      </c>
      <c r="BJ371" s="23" t="s">
        <v>83</v>
      </c>
      <c r="BK371" s="202">
        <f>ROUND(I371*H371,2)</f>
        <v>0</v>
      </c>
      <c r="BL371" s="23" t="s">
        <v>242</v>
      </c>
      <c r="BM371" s="23" t="s">
        <v>1547</v>
      </c>
    </row>
    <row r="372" spans="2:47" s="1" customFormat="1" ht="67.5">
      <c r="B372" s="40"/>
      <c r="C372" s="62"/>
      <c r="D372" s="203" t="s">
        <v>163</v>
      </c>
      <c r="E372" s="62"/>
      <c r="F372" s="204" t="s">
        <v>573</v>
      </c>
      <c r="G372" s="62"/>
      <c r="H372" s="62"/>
      <c r="I372" s="162"/>
      <c r="J372" s="62"/>
      <c r="K372" s="62"/>
      <c r="L372" s="60"/>
      <c r="M372" s="205"/>
      <c r="N372" s="41"/>
      <c r="O372" s="41"/>
      <c r="P372" s="41"/>
      <c r="Q372" s="41"/>
      <c r="R372" s="41"/>
      <c r="S372" s="41"/>
      <c r="T372" s="77"/>
      <c r="AT372" s="23" t="s">
        <v>163</v>
      </c>
      <c r="AU372" s="23" t="s">
        <v>85</v>
      </c>
    </row>
    <row r="373" spans="2:65" s="1" customFormat="1" ht="16.5" customHeight="1">
      <c r="B373" s="40"/>
      <c r="C373" s="191" t="s">
        <v>670</v>
      </c>
      <c r="D373" s="191" t="s">
        <v>156</v>
      </c>
      <c r="E373" s="192" t="s">
        <v>579</v>
      </c>
      <c r="F373" s="193" t="s">
        <v>580</v>
      </c>
      <c r="G373" s="194" t="s">
        <v>245</v>
      </c>
      <c r="H373" s="195">
        <v>2</v>
      </c>
      <c r="I373" s="196"/>
      <c r="J373" s="197">
        <f>ROUND(I373*H373,2)</f>
        <v>0</v>
      </c>
      <c r="K373" s="193" t="s">
        <v>160</v>
      </c>
      <c r="L373" s="60"/>
      <c r="M373" s="198" t="s">
        <v>21</v>
      </c>
      <c r="N373" s="199" t="s">
        <v>46</v>
      </c>
      <c r="O373" s="41"/>
      <c r="P373" s="200">
        <f>O373*H373</f>
        <v>0</v>
      </c>
      <c r="Q373" s="200">
        <v>0.00277</v>
      </c>
      <c r="R373" s="200">
        <f>Q373*H373</f>
        <v>0.00554</v>
      </c>
      <c r="S373" s="200">
        <v>0</v>
      </c>
      <c r="T373" s="201">
        <f>S373*H373</f>
        <v>0</v>
      </c>
      <c r="AR373" s="23" t="s">
        <v>242</v>
      </c>
      <c r="AT373" s="23" t="s">
        <v>156</v>
      </c>
      <c r="AU373" s="23" t="s">
        <v>85</v>
      </c>
      <c r="AY373" s="23" t="s">
        <v>154</v>
      </c>
      <c r="BE373" s="202">
        <f>IF(N373="základní",J373,0)</f>
        <v>0</v>
      </c>
      <c r="BF373" s="202">
        <f>IF(N373="snížená",J373,0)</f>
        <v>0</v>
      </c>
      <c r="BG373" s="202">
        <f>IF(N373="zákl. přenesená",J373,0)</f>
        <v>0</v>
      </c>
      <c r="BH373" s="202">
        <f>IF(N373="sníž. přenesená",J373,0)</f>
        <v>0</v>
      </c>
      <c r="BI373" s="202">
        <f>IF(N373="nulová",J373,0)</f>
        <v>0</v>
      </c>
      <c r="BJ373" s="23" t="s">
        <v>83</v>
      </c>
      <c r="BK373" s="202">
        <f>ROUND(I373*H373,2)</f>
        <v>0</v>
      </c>
      <c r="BL373" s="23" t="s">
        <v>242</v>
      </c>
      <c r="BM373" s="23" t="s">
        <v>1548</v>
      </c>
    </row>
    <row r="374" spans="2:47" s="1" customFormat="1" ht="67.5">
      <c r="B374" s="40"/>
      <c r="C374" s="62"/>
      <c r="D374" s="203" t="s">
        <v>163</v>
      </c>
      <c r="E374" s="62"/>
      <c r="F374" s="204" t="s">
        <v>573</v>
      </c>
      <c r="G374" s="62"/>
      <c r="H374" s="62"/>
      <c r="I374" s="162"/>
      <c r="J374" s="62"/>
      <c r="K374" s="62"/>
      <c r="L374" s="60"/>
      <c r="M374" s="205"/>
      <c r="N374" s="41"/>
      <c r="O374" s="41"/>
      <c r="P374" s="41"/>
      <c r="Q374" s="41"/>
      <c r="R374" s="41"/>
      <c r="S374" s="41"/>
      <c r="T374" s="77"/>
      <c r="AT374" s="23" t="s">
        <v>163</v>
      </c>
      <c r="AU374" s="23" t="s">
        <v>85</v>
      </c>
    </row>
    <row r="375" spans="2:65" s="1" customFormat="1" ht="16.5" customHeight="1">
      <c r="B375" s="40"/>
      <c r="C375" s="191" t="s">
        <v>675</v>
      </c>
      <c r="D375" s="191" t="s">
        <v>156</v>
      </c>
      <c r="E375" s="192" t="s">
        <v>587</v>
      </c>
      <c r="F375" s="193" t="s">
        <v>588</v>
      </c>
      <c r="G375" s="194" t="s">
        <v>245</v>
      </c>
      <c r="H375" s="195">
        <v>2</v>
      </c>
      <c r="I375" s="196"/>
      <c r="J375" s="197">
        <f>ROUND(I375*H375,2)</f>
        <v>0</v>
      </c>
      <c r="K375" s="193" t="s">
        <v>160</v>
      </c>
      <c r="L375" s="60"/>
      <c r="M375" s="198" t="s">
        <v>21</v>
      </c>
      <c r="N375" s="199" t="s">
        <v>46</v>
      </c>
      <c r="O375" s="41"/>
      <c r="P375" s="200">
        <f>O375*H375</f>
        <v>0</v>
      </c>
      <c r="Q375" s="200">
        <v>0.00059</v>
      </c>
      <c r="R375" s="200">
        <f>Q375*H375</f>
        <v>0.00118</v>
      </c>
      <c r="S375" s="200">
        <v>0</v>
      </c>
      <c r="T375" s="201">
        <f>S375*H375</f>
        <v>0</v>
      </c>
      <c r="AR375" s="23" t="s">
        <v>242</v>
      </c>
      <c r="AT375" s="23" t="s">
        <v>156</v>
      </c>
      <c r="AU375" s="23" t="s">
        <v>85</v>
      </c>
      <c r="AY375" s="23" t="s">
        <v>154</v>
      </c>
      <c r="BE375" s="202">
        <f>IF(N375="základní",J375,0)</f>
        <v>0</v>
      </c>
      <c r="BF375" s="202">
        <f>IF(N375="snížená",J375,0)</f>
        <v>0</v>
      </c>
      <c r="BG375" s="202">
        <f>IF(N375="zákl. přenesená",J375,0)</f>
        <v>0</v>
      </c>
      <c r="BH375" s="202">
        <f>IF(N375="sníž. přenesená",J375,0)</f>
        <v>0</v>
      </c>
      <c r="BI375" s="202">
        <f>IF(N375="nulová",J375,0)</f>
        <v>0</v>
      </c>
      <c r="BJ375" s="23" t="s">
        <v>83</v>
      </c>
      <c r="BK375" s="202">
        <f>ROUND(I375*H375,2)</f>
        <v>0</v>
      </c>
      <c r="BL375" s="23" t="s">
        <v>242</v>
      </c>
      <c r="BM375" s="23" t="s">
        <v>1549</v>
      </c>
    </row>
    <row r="376" spans="2:47" s="1" customFormat="1" ht="67.5">
      <c r="B376" s="40"/>
      <c r="C376" s="62"/>
      <c r="D376" s="203" t="s">
        <v>163</v>
      </c>
      <c r="E376" s="62"/>
      <c r="F376" s="204" t="s">
        <v>573</v>
      </c>
      <c r="G376" s="62"/>
      <c r="H376" s="62"/>
      <c r="I376" s="162"/>
      <c r="J376" s="62"/>
      <c r="K376" s="62"/>
      <c r="L376" s="60"/>
      <c r="M376" s="205"/>
      <c r="N376" s="41"/>
      <c r="O376" s="41"/>
      <c r="P376" s="41"/>
      <c r="Q376" s="41"/>
      <c r="R376" s="41"/>
      <c r="S376" s="41"/>
      <c r="T376" s="77"/>
      <c r="AT376" s="23" t="s">
        <v>163</v>
      </c>
      <c r="AU376" s="23" t="s">
        <v>85</v>
      </c>
    </row>
    <row r="377" spans="2:65" s="1" customFormat="1" ht="16.5" customHeight="1">
      <c r="B377" s="40"/>
      <c r="C377" s="191" t="s">
        <v>679</v>
      </c>
      <c r="D377" s="191" t="s">
        <v>156</v>
      </c>
      <c r="E377" s="192" t="s">
        <v>591</v>
      </c>
      <c r="F377" s="193" t="s">
        <v>592</v>
      </c>
      <c r="G377" s="194" t="s">
        <v>245</v>
      </c>
      <c r="H377" s="195">
        <v>12</v>
      </c>
      <c r="I377" s="196"/>
      <c r="J377" s="197">
        <f>ROUND(I377*H377,2)</f>
        <v>0</v>
      </c>
      <c r="K377" s="193" t="s">
        <v>160</v>
      </c>
      <c r="L377" s="60"/>
      <c r="M377" s="198" t="s">
        <v>21</v>
      </c>
      <c r="N377" s="199" t="s">
        <v>46</v>
      </c>
      <c r="O377" s="41"/>
      <c r="P377" s="200">
        <f>O377*H377</f>
        <v>0</v>
      </c>
      <c r="Q377" s="200">
        <v>0.00121</v>
      </c>
      <c r="R377" s="200">
        <f>Q377*H377</f>
        <v>0.014519999999999998</v>
      </c>
      <c r="S377" s="200">
        <v>0</v>
      </c>
      <c r="T377" s="201">
        <f>S377*H377</f>
        <v>0</v>
      </c>
      <c r="AR377" s="23" t="s">
        <v>242</v>
      </c>
      <c r="AT377" s="23" t="s">
        <v>156</v>
      </c>
      <c r="AU377" s="23" t="s">
        <v>85</v>
      </c>
      <c r="AY377" s="23" t="s">
        <v>154</v>
      </c>
      <c r="BE377" s="202">
        <f>IF(N377="základní",J377,0)</f>
        <v>0</v>
      </c>
      <c r="BF377" s="202">
        <f>IF(N377="snížená",J377,0)</f>
        <v>0</v>
      </c>
      <c r="BG377" s="202">
        <f>IF(N377="zákl. přenesená",J377,0)</f>
        <v>0</v>
      </c>
      <c r="BH377" s="202">
        <f>IF(N377="sníž. přenesená",J377,0)</f>
        <v>0</v>
      </c>
      <c r="BI377" s="202">
        <f>IF(N377="nulová",J377,0)</f>
        <v>0</v>
      </c>
      <c r="BJ377" s="23" t="s">
        <v>83</v>
      </c>
      <c r="BK377" s="202">
        <f>ROUND(I377*H377,2)</f>
        <v>0</v>
      </c>
      <c r="BL377" s="23" t="s">
        <v>242</v>
      </c>
      <c r="BM377" s="23" t="s">
        <v>1550</v>
      </c>
    </row>
    <row r="378" spans="2:47" s="1" customFormat="1" ht="67.5">
      <c r="B378" s="40"/>
      <c r="C378" s="62"/>
      <c r="D378" s="203" t="s">
        <v>163</v>
      </c>
      <c r="E378" s="62"/>
      <c r="F378" s="204" t="s">
        <v>573</v>
      </c>
      <c r="G378" s="62"/>
      <c r="H378" s="62"/>
      <c r="I378" s="162"/>
      <c r="J378" s="62"/>
      <c r="K378" s="62"/>
      <c r="L378" s="60"/>
      <c r="M378" s="205"/>
      <c r="N378" s="41"/>
      <c r="O378" s="41"/>
      <c r="P378" s="41"/>
      <c r="Q378" s="41"/>
      <c r="R378" s="41"/>
      <c r="S378" s="41"/>
      <c r="T378" s="77"/>
      <c r="AT378" s="23" t="s">
        <v>163</v>
      </c>
      <c r="AU378" s="23" t="s">
        <v>85</v>
      </c>
    </row>
    <row r="379" spans="2:65" s="1" customFormat="1" ht="16.5" customHeight="1">
      <c r="B379" s="40"/>
      <c r="C379" s="191" t="s">
        <v>684</v>
      </c>
      <c r="D379" s="191" t="s">
        <v>156</v>
      </c>
      <c r="E379" s="192" t="s">
        <v>595</v>
      </c>
      <c r="F379" s="193" t="s">
        <v>596</v>
      </c>
      <c r="G379" s="194" t="s">
        <v>245</v>
      </c>
      <c r="H379" s="195">
        <v>10</v>
      </c>
      <c r="I379" s="196"/>
      <c r="J379" s="197">
        <f>ROUND(I379*H379,2)</f>
        <v>0</v>
      </c>
      <c r="K379" s="193" t="s">
        <v>160</v>
      </c>
      <c r="L379" s="60"/>
      <c r="M379" s="198" t="s">
        <v>21</v>
      </c>
      <c r="N379" s="199" t="s">
        <v>46</v>
      </c>
      <c r="O379" s="41"/>
      <c r="P379" s="200">
        <f>O379*H379</f>
        <v>0</v>
      </c>
      <c r="Q379" s="200">
        <v>0.00029</v>
      </c>
      <c r="R379" s="200">
        <f>Q379*H379</f>
        <v>0.0029</v>
      </c>
      <c r="S379" s="200">
        <v>0</v>
      </c>
      <c r="T379" s="201">
        <f>S379*H379</f>
        <v>0</v>
      </c>
      <c r="AR379" s="23" t="s">
        <v>242</v>
      </c>
      <c r="AT379" s="23" t="s">
        <v>156</v>
      </c>
      <c r="AU379" s="23" t="s">
        <v>85</v>
      </c>
      <c r="AY379" s="23" t="s">
        <v>154</v>
      </c>
      <c r="BE379" s="202">
        <f>IF(N379="základní",J379,0)</f>
        <v>0</v>
      </c>
      <c r="BF379" s="202">
        <f>IF(N379="snížená",J379,0)</f>
        <v>0</v>
      </c>
      <c r="BG379" s="202">
        <f>IF(N379="zákl. přenesená",J379,0)</f>
        <v>0</v>
      </c>
      <c r="BH379" s="202">
        <f>IF(N379="sníž. přenesená",J379,0)</f>
        <v>0</v>
      </c>
      <c r="BI379" s="202">
        <f>IF(N379="nulová",J379,0)</f>
        <v>0</v>
      </c>
      <c r="BJ379" s="23" t="s">
        <v>83</v>
      </c>
      <c r="BK379" s="202">
        <f>ROUND(I379*H379,2)</f>
        <v>0</v>
      </c>
      <c r="BL379" s="23" t="s">
        <v>242</v>
      </c>
      <c r="BM379" s="23" t="s">
        <v>1551</v>
      </c>
    </row>
    <row r="380" spans="2:47" s="1" customFormat="1" ht="67.5">
      <c r="B380" s="40"/>
      <c r="C380" s="62"/>
      <c r="D380" s="203" t="s">
        <v>163</v>
      </c>
      <c r="E380" s="62"/>
      <c r="F380" s="204" t="s">
        <v>573</v>
      </c>
      <c r="G380" s="62"/>
      <c r="H380" s="62"/>
      <c r="I380" s="162"/>
      <c r="J380" s="62"/>
      <c r="K380" s="62"/>
      <c r="L380" s="60"/>
      <c r="M380" s="205"/>
      <c r="N380" s="41"/>
      <c r="O380" s="41"/>
      <c r="P380" s="41"/>
      <c r="Q380" s="41"/>
      <c r="R380" s="41"/>
      <c r="S380" s="41"/>
      <c r="T380" s="77"/>
      <c r="AT380" s="23" t="s">
        <v>163</v>
      </c>
      <c r="AU380" s="23" t="s">
        <v>85</v>
      </c>
    </row>
    <row r="381" spans="2:65" s="1" customFormat="1" ht="16.5" customHeight="1">
      <c r="B381" s="40"/>
      <c r="C381" s="191" t="s">
        <v>691</v>
      </c>
      <c r="D381" s="191" t="s">
        <v>156</v>
      </c>
      <c r="E381" s="192" t="s">
        <v>599</v>
      </c>
      <c r="F381" s="193" t="s">
        <v>600</v>
      </c>
      <c r="G381" s="194" t="s">
        <v>245</v>
      </c>
      <c r="H381" s="195">
        <v>14</v>
      </c>
      <c r="I381" s="196"/>
      <c r="J381" s="197">
        <f>ROUND(I381*H381,2)</f>
        <v>0</v>
      </c>
      <c r="K381" s="193" t="s">
        <v>160</v>
      </c>
      <c r="L381" s="60"/>
      <c r="M381" s="198" t="s">
        <v>21</v>
      </c>
      <c r="N381" s="199" t="s">
        <v>46</v>
      </c>
      <c r="O381" s="41"/>
      <c r="P381" s="200">
        <f>O381*H381</f>
        <v>0</v>
      </c>
      <c r="Q381" s="200">
        <v>0.00035</v>
      </c>
      <c r="R381" s="200">
        <f>Q381*H381</f>
        <v>0.0049</v>
      </c>
      <c r="S381" s="200">
        <v>0</v>
      </c>
      <c r="T381" s="201">
        <f>S381*H381</f>
        <v>0</v>
      </c>
      <c r="AR381" s="23" t="s">
        <v>242</v>
      </c>
      <c r="AT381" s="23" t="s">
        <v>156</v>
      </c>
      <c r="AU381" s="23" t="s">
        <v>85</v>
      </c>
      <c r="AY381" s="23" t="s">
        <v>154</v>
      </c>
      <c r="BE381" s="202">
        <f>IF(N381="základní",J381,0)</f>
        <v>0</v>
      </c>
      <c r="BF381" s="202">
        <f>IF(N381="snížená",J381,0)</f>
        <v>0</v>
      </c>
      <c r="BG381" s="202">
        <f>IF(N381="zákl. přenesená",J381,0)</f>
        <v>0</v>
      </c>
      <c r="BH381" s="202">
        <f>IF(N381="sníž. přenesená",J381,0)</f>
        <v>0</v>
      </c>
      <c r="BI381" s="202">
        <f>IF(N381="nulová",J381,0)</f>
        <v>0</v>
      </c>
      <c r="BJ381" s="23" t="s">
        <v>83</v>
      </c>
      <c r="BK381" s="202">
        <f>ROUND(I381*H381,2)</f>
        <v>0</v>
      </c>
      <c r="BL381" s="23" t="s">
        <v>242</v>
      </c>
      <c r="BM381" s="23" t="s">
        <v>1552</v>
      </c>
    </row>
    <row r="382" spans="2:47" s="1" customFormat="1" ht="67.5">
      <c r="B382" s="40"/>
      <c r="C382" s="62"/>
      <c r="D382" s="203" t="s">
        <v>163</v>
      </c>
      <c r="E382" s="62"/>
      <c r="F382" s="204" t="s">
        <v>573</v>
      </c>
      <c r="G382" s="62"/>
      <c r="H382" s="62"/>
      <c r="I382" s="162"/>
      <c r="J382" s="62"/>
      <c r="K382" s="62"/>
      <c r="L382" s="60"/>
      <c r="M382" s="205"/>
      <c r="N382" s="41"/>
      <c r="O382" s="41"/>
      <c r="P382" s="41"/>
      <c r="Q382" s="41"/>
      <c r="R382" s="41"/>
      <c r="S382" s="41"/>
      <c r="T382" s="77"/>
      <c r="AT382" s="23" t="s">
        <v>163</v>
      </c>
      <c r="AU382" s="23" t="s">
        <v>85</v>
      </c>
    </row>
    <row r="383" spans="2:65" s="1" customFormat="1" ht="16.5" customHeight="1">
      <c r="B383" s="40"/>
      <c r="C383" s="191" t="s">
        <v>696</v>
      </c>
      <c r="D383" s="191" t="s">
        <v>156</v>
      </c>
      <c r="E383" s="192" t="s">
        <v>603</v>
      </c>
      <c r="F383" s="193" t="s">
        <v>604</v>
      </c>
      <c r="G383" s="194" t="s">
        <v>245</v>
      </c>
      <c r="H383" s="195">
        <v>4</v>
      </c>
      <c r="I383" s="196"/>
      <c r="J383" s="197">
        <f>ROUND(I383*H383,2)</f>
        <v>0</v>
      </c>
      <c r="K383" s="193" t="s">
        <v>160</v>
      </c>
      <c r="L383" s="60"/>
      <c r="M383" s="198" t="s">
        <v>21</v>
      </c>
      <c r="N383" s="199" t="s">
        <v>46</v>
      </c>
      <c r="O383" s="41"/>
      <c r="P383" s="200">
        <f>O383*H383</f>
        <v>0</v>
      </c>
      <c r="Q383" s="200">
        <v>0.00057</v>
      </c>
      <c r="R383" s="200">
        <f>Q383*H383</f>
        <v>0.00228</v>
      </c>
      <c r="S383" s="200">
        <v>0</v>
      </c>
      <c r="T383" s="201">
        <f>S383*H383</f>
        <v>0</v>
      </c>
      <c r="AR383" s="23" t="s">
        <v>242</v>
      </c>
      <c r="AT383" s="23" t="s">
        <v>156</v>
      </c>
      <c r="AU383" s="23" t="s">
        <v>85</v>
      </c>
      <c r="AY383" s="23" t="s">
        <v>154</v>
      </c>
      <c r="BE383" s="202">
        <f>IF(N383="základní",J383,0)</f>
        <v>0</v>
      </c>
      <c r="BF383" s="202">
        <f>IF(N383="snížená",J383,0)</f>
        <v>0</v>
      </c>
      <c r="BG383" s="202">
        <f>IF(N383="zákl. přenesená",J383,0)</f>
        <v>0</v>
      </c>
      <c r="BH383" s="202">
        <f>IF(N383="sníž. přenesená",J383,0)</f>
        <v>0</v>
      </c>
      <c r="BI383" s="202">
        <f>IF(N383="nulová",J383,0)</f>
        <v>0</v>
      </c>
      <c r="BJ383" s="23" t="s">
        <v>83</v>
      </c>
      <c r="BK383" s="202">
        <f>ROUND(I383*H383,2)</f>
        <v>0</v>
      </c>
      <c r="BL383" s="23" t="s">
        <v>242</v>
      </c>
      <c r="BM383" s="23" t="s">
        <v>1553</v>
      </c>
    </row>
    <row r="384" spans="2:47" s="1" customFormat="1" ht="67.5">
      <c r="B384" s="40"/>
      <c r="C384" s="62"/>
      <c r="D384" s="203" t="s">
        <v>163</v>
      </c>
      <c r="E384" s="62"/>
      <c r="F384" s="204" t="s">
        <v>573</v>
      </c>
      <c r="G384" s="62"/>
      <c r="H384" s="62"/>
      <c r="I384" s="162"/>
      <c r="J384" s="62"/>
      <c r="K384" s="62"/>
      <c r="L384" s="60"/>
      <c r="M384" s="205"/>
      <c r="N384" s="41"/>
      <c r="O384" s="41"/>
      <c r="P384" s="41"/>
      <c r="Q384" s="41"/>
      <c r="R384" s="41"/>
      <c r="S384" s="41"/>
      <c r="T384" s="77"/>
      <c r="AT384" s="23" t="s">
        <v>163</v>
      </c>
      <c r="AU384" s="23" t="s">
        <v>85</v>
      </c>
    </row>
    <row r="385" spans="2:65" s="1" customFormat="1" ht="16.5" customHeight="1">
      <c r="B385" s="40"/>
      <c r="C385" s="191" t="s">
        <v>700</v>
      </c>
      <c r="D385" s="191" t="s">
        <v>156</v>
      </c>
      <c r="E385" s="192" t="s">
        <v>607</v>
      </c>
      <c r="F385" s="193" t="s">
        <v>608</v>
      </c>
      <c r="G385" s="194" t="s">
        <v>245</v>
      </c>
      <c r="H385" s="195">
        <v>15</v>
      </c>
      <c r="I385" s="196"/>
      <c r="J385" s="197">
        <f>ROUND(I385*H385,2)</f>
        <v>0</v>
      </c>
      <c r="K385" s="193" t="s">
        <v>160</v>
      </c>
      <c r="L385" s="60"/>
      <c r="M385" s="198" t="s">
        <v>21</v>
      </c>
      <c r="N385" s="199" t="s">
        <v>46</v>
      </c>
      <c r="O385" s="41"/>
      <c r="P385" s="200">
        <f>O385*H385</f>
        <v>0</v>
      </c>
      <c r="Q385" s="200">
        <v>0.00114</v>
      </c>
      <c r="R385" s="200">
        <f>Q385*H385</f>
        <v>0.0171</v>
      </c>
      <c r="S385" s="200">
        <v>0</v>
      </c>
      <c r="T385" s="201">
        <f>S385*H385</f>
        <v>0</v>
      </c>
      <c r="AR385" s="23" t="s">
        <v>242</v>
      </c>
      <c r="AT385" s="23" t="s">
        <v>156</v>
      </c>
      <c r="AU385" s="23" t="s">
        <v>85</v>
      </c>
      <c r="AY385" s="23" t="s">
        <v>154</v>
      </c>
      <c r="BE385" s="202">
        <f>IF(N385="základní",J385,0)</f>
        <v>0</v>
      </c>
      <c r="BF385" s="202">
        <f>IF(N385="snížená",J385,0)</f>
        <v>0</v>
      </c>
      <c r="BG385" s="202">
        <f>IF(N385="zákl. přenesená",J385,0)</f>
        <v>0</v>
      </c>
      <c r="BH385" s="202">
        <f>IF(N385="sníž. přenesená",J385,0)</f>
        <v>0</v>
      </c>
      <c r="BI385" s="202">
        <f>IF(N385="nulová",J385,0)</f>
        <v>0</v>
      </c>
      <c r="BJ385" s="23" t="s">
        <v>83</v>
      </c>
      <c r="BK385" s="202">
        <f>ROUND(I385*H385,2)</f>
        <v>0</v>
      </c>
      <c r="BL385" s="23" t="s">
        <v>242</v>
      </c>
      <c r="BM385" s="23" t="s">
        <v>1554</v>
      </c>
    </row>
    <row r="386" spans="2:47" s="1" customFormat="1" ht="67.5">
      <c r="B386" s="40"/>
      <c r="C386" s="62"/>
      <c r="D386" s="203" t="s">
        <v>163</v>
      </c>
      <c r="E386" s="62"/>
      <c r="F386" s="204" t="s">
        <v>573</v>
      </c>
      <c r="G386" s="62"/>
      <c r="H386" s="62"/>
      <c r="I386" s="162"/>
      <c r="J386" s="62"/>
      <c r="K386" s="62"/>
      <c r="L386" s="60"/>
      <c r="M386" s="205"/>
      <c r="N386" s="41"/>
      <c r="O386" s="41"/>
      <c r="P386" s="41"/>
      <c r="Q386" s="41"/>
      <c r="R386" s="41"/>
      <c r="S386" s="41"/>
      <c r="T386" s="77"/>
      <c r="AT386" s="23" t="s">
        <v>163</v>
      </c>
      <c r="AU386" s="23" t="s">
        <v>85</v>
      </c>
    </row>
    <row r="387" spans="2:65" s="1" customFormat="1" ht="16.5" customHeight="1">
      <c r="B387" s="40"/>
      <c r="C387" s="191" t="s">
        <v>705</v>
      </c>
      <c r="D387" s="191" t="s">
        <v>156</v>
      </c>
      <c r="E387" s="192" t="s">
        <v>611</v>
      </c>
      <c r="F387" s="193" t="s">
        <v>612</v>
      </c>
      <c r="G387" s="194" t="s">
        <v>245</v>
      </c>
      <c r="H387" s="195">
        <v>4</v>
      </c>
      <c r="I387" s="196"/>
      <c r="J387" s="197">
        <f>ROUND(I387*H387,2)</f>
        <v>0</v>
      </c>
      <c r="K387" s="193" t="s">
        <v>160</v>
      </c>
      <c r="L387" s="60"/>
      <c r="M387" s="198" t="s">
        <v>21</v>
      </c>
      <c r="N387" s="199" t="s">
        <v>46</v>
      </c>
      <c r="O387" s="41"/>
      <c r="P387" s="200">
        <f>O387*H387</f>
        <v>0</v>
      </c>
      <c r="Q387" s="200">
        <v>0.00109</v>
      </c>
      <c r="R387" s="200">
        <f>Q387*H387</f>
        <v>0.00436</v>
      </c>
      <c r="S387" s="200">
        <v>0</v>
      </c>
      <c r="T387" s="201">
        <f>S387*H387</f>
        <v>0</v>
      </c>
      <c r="AR387" s="23" t="s">
        <v>242</v>
      </c>
      <c r="AT387" s="23" t="s">
        <v>156</v>
      </c>
      <c r="AU387" s="23" t="s">
        <v>85</v>
      </c>
      <c r="AY387" s="23" t="s">
        <v>154</v>
      </c>
      <c r="BE387" s="202">
        <f>IF(N387="základní",J387,0)</f>
        <v>0</v>
      </c>
      <c r="BF387" s="202">
        <f>IF(N387="snížená",J387,0)</f>
        <v>0</v>
      </c>
      <c r="BG387" s="202">
        <f>IF(N387="zákl. přenesená",J387,0)</f>
        <v>0</v>
      </c>
      <c r="BH387" s="202">
        <f>IF(N387="sníž. přenesená",J387,0)</f>
        <v>0</v>
      </c>
      <c r="BI387" s="202">
        <f>IF(N387="nulová",J387,0)</f>
        <v>0</v>
      </c>
      <c r="BJ387" s="23" t="s">
        <v>83</v>
      </c>
      <c r="BK387" s="202">
        <f>ROUND(I387*H387,2)</f>
        <v>0</v>
      </c>
      <c r="BL387" s="23" t="s">
        <v>242</v>
      </c>
      <c r="BM387" s="23" t="s">
        <v>1555</v>
      </c>
    </row>
    <row r="388" spans="2:47" s="1" customFormat="1" ht="67.5">
      <c r="B388" s="40"/>
      <c r="C388" s="62"/>
      <c r="D388" s="203" t="s">
        <v>163</v>
      </c>
      <c r="E388" s="62"/>
      <c r="F388" s="204" t="s">
        <v>573</v>
      </c>
      <c r="G388" s="62"/>
      <c r="H388" s="62"/>
      <c r="I388" s="162"/>
      <c r="J388" s="62"/>
      <c r="K388" s="62"/>
      <c r="L388" s="60"/>
      <c r="M388" s="205"/>
      <c r="N388" s="41"/>
      <c r="O388" s="41"/>
      <c r="P388" s="41"/>
      <c r="Q388" s="41"/>
      <c r="R388" s="41"/>
      <c r="S388" s="41"/>
      <c r="T388" s="77"/>
      <c r="AT388" s="23" t="s">
        <v>163</v>
      </c>
      <c r="AU388" s="23" t="s">
        <v>85</v>
      </c>
    </row>
    <row r="389" spans="2:65" s="1" customFormat="1" ht="25.5" customHeight="1">
      <c r="B389" s="40"/>
      <c r="C389" s="191" t="s">
        <v>710</v>
      </c>
      <c r="D389" s="191" t="s">
        <v>156</v>
      </c>
      <c r="E389" s="192" t="s">
        <v>615</v>
      </c>
      <c r="F389" s="193" t="s">
        <v>616</v>
      </c>
      <c r="G389" s="194" t="s">
        <v>366</v>
      </c>
      <c r="H389" s="195">
        <v>10</v>
      </c>
      <c r="I389" s="196"/>
      <c r="J389" s="197">
        <f>ROUND(I389*H389,2)</f>
        <v>0</v>
      </c>
      <c r="K389" s="193" t="s">
        <v>160</v>
      </c>
      <c r="L389" s="60"/>
      <c r="M389" s="198" t="s">
        <v>21</v>
      </c>
      <c r="N389" s="199" t="s">
        <v>46</v>
      </c>
      <c r="O389" s="41"/>
      <c r="P389" s="200">
        <f>O389*H389</f>
        <v>0</v>
      </c>
      <c r="Q389" s="200">
        <v>0</v>
      </c>
      <c r="R389" s="200">
        <f>Q389*H389</f>
        <v>0</v>
      </c>
      <c r="S389" s="200">
        <v>0</v>
      </c>
      <c r="T389" s="201">
        <f>S389*H389</f>
        <v>0</v>
      </c>
      <c r="AR389" s="23" t="s">
        <v>242</v>
      </c>
      <c r="AT389" s="23" t="s">
        <v>156</v>
      </c>
      <c r="AU389" s="23" t="s">
        <v>85</v>
      </c>
      <c r="AY389" s="23" t="s">
        <v>154</v>
      </c>
      <c r="BE389" s="202">
        <f>IF(N389="základní",J389,0)</f>
        <v>0</v>
      </c>
      <c r="BF389" s="202">
        <f>IF(N389="snížená",J389,0)</f>
        <v>0</v>
      </c>
      <c r="BG389" s="202">
        <f>IF(N389="zákl. přenesená",J389,0)</f>
        <v>0</v>
      </c>
      <c r="BH389" s="202">
        <f>IF(N389="sníž. přenesená",J389,0)</f>
        <v>0</v>
      </c>
      <c r="BI389" s="202">
        <f>IF(N389="nulová",J389,0)</f>
        <v>0</v>
      </c>
      <c r="BJ389" s="23" t="s">
        <v>83</v>
      </c>
      <c r="BK389" s="202">
        <f>ROUND(I389*H389,2)</f>
        <v>0</v>
      </c>
      <c r="BL389" s="23" t="s">
        <v>242</v>
      </c>
      <c r="BM389" s="23" t="s">
        <v>1556</v>
      </c>
    </row>
    <row r="390" spans="2:47" s="1" customFormat="1" ht="54">
      <c r="B390" s="40"/>
      <c r="C390" s="62"/>
      <c r="D390" s="203" t="s">
        <v>163</v>
      </c>
      <c r="E390" s="62"/>
      <c r="F390" s="204" t="s">
        <v>618</v>
      </c>
      <c r="G390" s="62"/>
      <c r="H390" s="62"/>
      <c r="I390" s="162"/>
      <c r="J390" s="62"/>
      <c r="K390" s="62"/>
      <c r="L390" s="60"/>
      <c r="M390" s="205"/>
      <c r="N390" s="41"/>
      <c r="O390" s="41"/>
      <c r="P390" s="41"/>
      <c r="Q390" s="41"/>
      <c r="R390" s="41"/>
      <c r="S390" s="41"/>
      <c r="T390" s="77"/>
      <c r="AT390" s="23" t="s">
        <v>163</v>
      </c>
      <c r="AU390" s="23" t="s">
        <v>85</v>
      </c>
    </row>
    <row r="391" spans="2:65" s="1" customFormat="1" ht="25.5" customHeight="1">
      <c r="B391" s="40"/>
      <c r="C391" s="191" t="s">
        <v>714</v>
      </c>
      <c r="D391" s="191" t="s">
        <v>156</v>
      </c>
      <c r="E391" s="192" t="s">
        <v>620</v>
      </c>
      <c r="F391" s="193" t="s">
        <v>621</v>
      </c>
      <c r="G391" s="194" t="s">
        <v>366</v>
      </c>
      <c r="H391" s="195">
        <v>3</v>
      </c>
      <c r="I391" s="196"/>
      <c r="J391" s="197">
        <f>ROUND(I391*H391,2)</f>
        <v>0</v>
      </c>
      <c r="K391" s="193" t="s">
        <v>160</v>
      </c>
      <c r="L391" s="60"/>
      <c r="M391" s="198" t="s">
        <v>21</v>
      </c>
      <c r="N391" s="199" t="s">
        <v>46</v>
      </c>
      <c r="O391" s="41"/>
      <c r="P391" s="200">
        <f>O391*H391</f>
        <v>0</v>
      </c>
      <c r="Q391" s="200">
        <v>0</v>
      </c>
      <c r="R391" s="200">
        <f>Q391*H391</f>
        <v>0</v>
      </c>
      <c r="S391" s="200">
        <v>0</v>
      </c>
      <c r="T391" s="201">
        <f>S391*H391</f>
        <v>0</v>
      </c>
      <c r="AR391" s="23" t="s">
        <v>242</v>
      </c>
      <c r="AT391" s="23" t="s">
        <v>156</v>
      </c>
      <c r="AU391" s="23" t="s">
        <v>85</v>
      </c>
      <c r="AY391" s="23" t="s">
        <v>154</v>
      </c>
      <c r="BE391" s="202">
        <f>IF(N391="základní",J391,0)</f>
        <v>0</v>
      </c>
      <c r="BF391" s="202">
        <f>IF(N391="snížená",J391,0)</f>
        <v>0</v>
      </c>
      <c r="BG391" s="202">
        <f>IF(N391="zákl. přenesená",J391,0)</f>
        <v>0</v>
      </c>
      <c r="BH391" s="202">
        <f>IF(N391="sníž. přenesená",J391,0)</f>
        <v>0</v>
      </c>
      <c r="BI391" s="202">
        <f>IF(N391="nulová",J391,0)</f>
        <v>0</v>
      </c>
      <c r="BJ391" s="23" t="s">
        <v>83</v>
      </c>
      <c r="BK391" s="202">
        <f>ROUND(I391*H391,2)</f>
        <v>0</v>
      </c>
      <c r="BL391" s="23" t="s">
        <v>242</v>
      </c>
      <c r="BM391" s="23" t="s">
        <v>1557</v>
      </c>
    </row>
    <row r="392" spans="2:47" s="1" customFormat="1" ht="54">
      <c r="B392" s="40"/>
      <c r="C392" s="62"/>
      <c r="D392" s="203" t="s">
        <v>163</v>
      </c>
      <c r="E392" s="62"/>
      <c r="F392" s="204" t="s">
        <v>618</v>
      </c>
      <c r="G392" s="62"/>
      <c r="H392" s="62"/>
      <c r="I392" s="162"/>
      <c r="J392" s="62"/>
      <c r="K392" s="62"/>
      <c r="L392" s="60"/>
      <c r="M392" s="205"/>
      <c r="N392" s="41"/>
      <c r="O392" s="41"/>
      <c r="P392" s="41"/>
      <c r="Q392" s="41"/>
      <c r="R392" s="41"/>
      <c r="S392" s="41"/>
      <c r="T392" s="77"/>
      <c r="AT392" s="23" t="s">
        <v>163</v>
      </c>
      <c r="AU392" s="23" t="s">
        <v>85</v>
      </c>
    </row>
    <row r="393" spans="2:65" s="1" customFormat="1" ht="25.5" customHeight="1">
      <c r="B393" s="40"/>
      <c r="C393" s="191" t="s">
        <v>718</v>
      </c>
      <c r="D393" s="191" t="s">
        <v>156</v>
      </c>
      <c r="E393" s="192" t="s">
        <v>624</v>
      </c>
      <c r="F393" s="193" t="s">
        <v>625</v>
      </c>
      <c r="G393" s="194" t="s">
        <v>366</v>
      </c>
      <c r="H393" s="195">
        <v>7</v>
      </c>
      <c r="I393" s="196"/>
      <c r="J393" s="197">
        <f>ROUND(I393*H393,2)</f>
        <v>0</v>
      </c>
      <c r="K393" s="193" t="s">
        <v>160</v>
      </c>
      <c r="L393" s="60"/>
      <c r="M393" s="198" t="s">
        <v>21</v>
      </c>
      <c r="N393" s="199" t="s">
        <v>46</v>
      </c>
      <c r="O393" s="41"/>
      <c r="P393" s="200">
        <f>O393*H393</f>
        <v>0</v>
      </c>
      <c r="Q393" s="200">
        <v>0</v>
      </c>
      <c r="R393" s="200">
        <f>Q393*H393</f>
        <v>0</v>
      </c>
      <c r="S393" s="200">
        <v>0</v>
      </c>
      <c r="T393" s="201">
        <f>S393*H393</f>
        <v>0</v>
      </c>
      <c r="AR393" s="23" t="s">
        <v>242</v>
      </c>
      <c r="AT393" s="23" t="s">
        <v>156</v>
      </c>
      <c r="AU393" s="23" t="s">
        <v>85</v>
      </c>
      <c r="AY393" s="23" t="s">
        <v>154</v>
      </c>
      <c r="BE393" s="202">
        <f>IF(N393="základní",J393,0)</f>
        <v>0</v>
      </c>
      <c r="BF393" s="202">
        <f>IF(N393="snížená",J393,0)</f>
        <v>0</v>
      </c>
      <c r="BG393" s="202">
        <f>IF(N393="zákl. přenesená",J393,0)</f>
        <v>0</v>
      </c>
      <c r="BH393" s="202">
        <f>IF(N393="sníž. přenesená",J393,0)</f>
        <v>0</v>
      </c>
      <c r="BI393" s="202">
        <f>IF(N393="nulová",J393,0)</f>
        <v>0</v>
      </c>
      <c r="BJ393" s="23" t="s">
        <v>83</v>
      </c>
      <c r="BK393" s="202">
        <f>ROUND(I393*H393,2)</f>
        <v>0</v>
      </c>
      <c r="BL393" s="23" t="s">
        <v>242</v>
      </c>
      <c r="BM393" s="23" t="s">
        <v>1558</v>
      </c>
    </row>
    <row r="394" spans="2:47" s="1" customFormat="1" ht="54">
      <c r="B394" s="40"/>
      <c r="C394" s="62"/>
      <c r="D394" s="203" t="s">
        <v>163</v>
      </c>
      <c r="E394" s="62"/>
      <c r="F394" s="204" t="s">
        <v>618</v>
      </c>
      <c r="G394" s="62"/>
      <c r="H394" s="62"/>
      <c r="I394" s="162"/>
      <c r="J394" s="62"/>
      <c r="K394" s="62"/>
      <c r="L394" s="60"/>
      <c r="M394" s="205"/>
      <c r="N394" s="41"/>
      <c r="O394" s="41"/>
      <c r="P394" s="41"/>
      <c r="Q394" s="41"/>
      <c r="R394" s="41"/>
      <c r="S394" s="41"/>
      <c r="T394" s="77"/>
      <c r="AT394" s="23" t="s">
        <v>163</v>
      </c>
      <c r="AU394" s="23" t="s">
        <v>85</v>
      </c>
    </row>
    <row r="395" spans="2:65" s="1" customFormat="1" ht="16.5" customHeight="1">
      <c r="B395" s="40"/>
      <c r="C395" s="191" t="s">
        <v>722</v>
      </c>
      <c r="D395" s="191" t="s">
        <v>156</v>
      </c>
      <c r="E395" s="192" t="s">
        <v>628</v>
      </c>
      <c r="F395" s="193" t="s">
        <v>629</v>
      </c>
      <c r="G395" s="194" t="s">
        <v>366</v>
      </c>
      <c r="H395" s="195">
        <v>1</v>
      </c>
      <c r="I395" s="196"/>
      <c r="J395" s="197">
        <f>ROUND(I395*H395,2)</f>
        <v>0</v>
      </c>
      <c r="K395" s="193" t="s">
        <v>160</v>
      </c>
      <c r="L395" s="60"/>
      <c r="M395" s="198" t="s">
        <v>21</v>
      </c>
      <c r="N395" s="199" t="s">
        <v>46</v>
      </c>
      <c r="O395" s="41"/>
      <c r="P395" s="200">
        <f>O395*H395</f>
        <v>0</v>
      </c>
      <c r="Q395" s="200">
        <v>0.00029</v>
      </c>
      <c r="R395" s="200">
        <f>Q395*H395</f>
        <v>0.00029</v>
      </c>
      <c r="S395" s="200">
        <v>0</v>
      </c>
      <c r="T395" s="201">
        <f>S395*H395</f>
        <v>0</v>
      </c>
      <c r="AR395" s="23" t="s">
        <v>242</v>
      </c>
      <c r="AT395" s="23" t="s">
        <v>156</v>
      </c>
      <c r="AU395" s="23" t="s">
        <v>85</v>
      </c>
      <c r="AY395" s="23" t="s">
        <v>154</v>
      </c>
      <c r="BE395" s="202">
        <f>IF(N395="základní",J395,0)</f>
        <v>0</v>
      </c>
      <c r="BF395" s="202">
        <f>IF(N395="snížená",J395,0)</f>
        <v>0</v>
      </c>
      <c r="BG395" s="202">
        <f>IF(N395="zákl. přenesená",J395,0)</f>
        <v>0</v>
      </c>
      <c r="BH395" s="202">
        <f>IF(N395="sníž. přenesená",J395,0)</f>
        <v>0</v>
      </c>
      <c r="BI395" s="202">
        <f>IF(N395="nulová",J395,0)</f>
        <v>0</v>
      </c>
      <c r="BJ395" s="23" t="s">
        <v>83</v>
      </c>
      <c r="BK395" s="202">
        <f>ROUND(I395*H395,2)</f>
        <v>0</v>
      </c>
      <c r="BL395" s="23" t="s">
        <v>242</v>
      </c>
      <c r="BM395" s="23" t="s">
        <v>1559</v>
      </c>
    </row>
    <row r="396" spans="2:65" s="1" customFormat="1" ht="16.5" customHeight="1">
      <c r="B396" s="40"/>
      <c r="C396" s="191" t="s">
        <v>726</v>
      </c>
      <c r="D396" s="191" t="s">
        <v>156</v>
      </c>
      <c r="E396" s="192" t="s">
        <v>632</v>
      </c>
      <c r="F396" s="193" t="s">
        <v>633</v>
      </c>
      <c r="G396" s="194" t="s">
        <v>245</v>
      </c>
      <c r="H396" s="195">
        <v>85</v>
      </c>
      <c r="I396" s="196"/>
      <c r="J396" s="197">
        <f>ROUND(I396*H396,2)</f>
        <v>0</v>
      </c>
      <c r="K396" s="193" t="s">
        <v>160</v>
      </c>
      <c r="L396" s="60"/>
      <c r="M396" s="198" t="s">
        <v>21</v>
      </c>
      <c r="N396" s="199" t="s">
        <v>46</v>
      </c>
      <c r="O396" s="41"/>
      <c r="P396" s="200">
        <f>O396*H396</f>
        <v>0</v>
      </c>
      <c r="Q396" s="200">
        <v>0</v>
      </c>
      <c r="R396" s="200">
        <f>Q396*H396</f>
        <v>0</v>
      </c>
      <c r="S396" s="200">
        <v>0</v>
      </c>
      <c r="T396" s="201">
        <f>S396*H396</f>
        <v>0</v>
      </c>
      <c r="AR396" s="23" t="s">
        <v>242</v>
      </c>
      <c r="AT396" s="23" t="s">
        <v>156</v>
      </c>
      <c r="AU396" s="23" t="s">
        <v>85</v>
      </c>
      <c r="AY396" s="23" t="s">
        <v>154</v>
      </c>
      <c r="BE396" s="202">
        <f>IF(N396="základní",J396,0)</f>
        <v>0</v>
      </c>
      <c r="BF396" s="202">
        <f>IF(N396="snížená",J396,0)</f>
        <v>0</v>
      </c>
      <c r="BG396" s="202">
        <f>IF(N396="zákl. přenesená",J396,0)</f>
        <v>0</v>
      </c>
      <c r="BH396" s="202">
        <f>IF(N396="sníž. přenesená",J396,0)</f>
        <v>0</v>
      </c>
      <c r="BI396" s="202">
        <f>IF(N396="nulová",J396,0)</f>
        <v>0</v>
      </c>
      <c r="BJ396" s="23" t="s">
        <v>83</v>
      </c>
      <c r="BK396" s="202">
        <f>ROUND(I396*H396,2)</f>
        <v>0</v>
      </c>
      <c r="BL396" s="23" t="s">
        <v>242</v>
      </c>
      <c r="BM396" s="23" t="s">
        <v>1560</v>
      </c>
    </row>
    <row r="397" spans="2:47" s="1" customFormat="1" ht="27">
      <c r="B397" s="40"/>
      <c r="C397" s="62"/>
      <c r="D397" s="203" t="s">
        <v>163</v>
      </c>
      <c r="E397" s="62"/>
      <c r="F397" s="204" t="s">
        <v>635</v>
      </c>
      <c r="G397" s="62"/>
      <c r="H397" s="62"/>
      <c r="I397" s="162"/>
      <c r="J397" s="62"/>
      <c r="K397" s="62"/>
      <c r="L397" s="60"/>
      <c r="M397" s="205"/>
      <c r="N397" s="41"/>
      <c r="O397" s="41"/>
      <c r="P397" s="41"/>
      <c r="Q397" s="41"/>
      <c r="R397" s="41"/>
      <c r="S397" s="41"/>
      <c r="T397" s="77"/>
      <c r="AT397" s="23" t="s">
        <v>163</v>
      </c>
      <c r="AU397" s="23" t="s">
        <v>85</v>
      </c>
    </row>
    <row r="398" spans="2:65" s="1" customFormat="1" ht="38.25" customHeight="1">
      <c r="B398" s="40"/>
      <c r="C398" s="191" t="s">
        <v>730</v>
      </c>
      <c r="D398" s="191" t="s">
        <v>156</v>
      </c>
      <c r="E398" s="192" t="s">
        <v>637</v>
      </c>
      <c r="F398" s="193" t="s">
        <v>638</v>
      </c>
      <c r="G398" s="194" t="s">
        <v>192</v>
      </c>
      <c r="H398" s="195">
        <v>0.091</v>
      </c>
      <c r="I398" s="196"/>
      <c r="J398" s="197">
        <f>ROUND(I398*H398,2)</f>
        <v>0</v>
      </c>
      <c r="K398" s="193" t="s">
        <v>160</v>
      </c>
      <c r="L398" s="60"/>
      <c r="M398" s="198" t="s">
        <v>21</v>
      </c>
      <c r="N398" s="199" t="s">
        <v>46</v>
      </c>
      <c r="O398" s="41"/>
      <c r="P398" s="200">
        <f>O398*H398</f>
        <v>0</v>
      </c>
      <c r="Q398" s="200">
        <v>0</v>
      </c>
      <c r="R398" s="200">
        <f>Q398*H398</f>
        <v>0</v>
      </c>
      <c r="S398" s="200">
        <v>0</v>
      </c>
      <c r="T398" s="201">
        <f>S398*H398</f>
        <v>0</v>
      </c>
      <c r="AR398" s="23" t="s">
        <v>242</v>
      </c>
      <c r="AT398" s="23" t="s">
        <v>156</v>
      </c>
      <c r="AU398" s="23" t="s">
        <v>85</v>
      </c>
      <c r="AY398" s="23" t="s">
        <v>154</v>
      </c>
      <c r="BE398" s="202">
        <f>IF(N398="základní",J398,0)</f>
        <v>0</v>
      </c>
      <c r="BF398" s="202">
        <f>IF(N398="snížená",J398,0)</f>
        <v>0</v>
      </c>
      <c r="BG398" s="202">
        <f>IF(N398="zákl. přenesená",J398,0)</f>
        <v>0</v>
      </c>
      <c r="BH398" s="202">
        <f>IF(N398="sníž. přenesená",J398,0)</f>
        <v>0</v>
      </c>
      <c r="BI398" s="202">
        <f>IF(N398="nulová",J398,0)</f>
        <v>0</v>
      </c>
      <c r="BJ398" s="23" t="s">
        <v>83</v>
      </c>
      <c r="BK398" s="202">
        <f>ROUND(I398*H398,2)</f>
        <v>0</v>
      </c>
      <c r="BL398" s="23" t="s">
        <v>242</v>
      </c>
      <c r="BM398" s="23" t="s">
        <v>1561</v>
      </c>
    </row>
    <row r="399" spans="2:47" s="1" customFormat="1" ht="121.5">
      <c r="B399" s="40"/>
      <c r="C399" s="62"/>
      <c r="D399" s="203" t="s">
        <v>163</v>
      </c>
      <c r="E399" s="62"/>
      <c r="F399" s="204" t="s">
        <v>561</v>
      </c>
      <c r="G399" s="62"/>
      <c r="H399" s="62"/>
      <c r="I399" s="162"/>
      <c r="J399" s="62"/>
      <c r="K399" s="62"/>
      <c r="L399" s="60"/>
      <c r="M399" s="205"/>
      <c r="N399" s="41"/>
      <c r="O399" s="41"/>
      <c r="P399" s="41"/>
      <c r="Q399" s="41"/>
      <c r="R399" s="41"/>
      <c r="S399" s="41"/>
      <c r="T399" s="77"/>
      <c r="AT399" s="23" t="s">
        <v>163</v>
      </c>
      <c r="AU399" s="23" t="s">
        <v>85</v>
      </c>
    </row>
    <row r="400" spans="2:63" s="10" customFormat="1" ht="29.85" customHeight="1">
      <c r="B400" s="175"/>
      <c r="C400" s="176"/>
      <c r="D400" s="177" t="s">
        <v>74</v>
      </c>
      <c r="E400" s="189" t="s">
        <v>640</v>
      </c>
      <c r="F400" s="189" t="s">
        <v>641</v>
      </c>
      <c r="G400" s="176"/>
      <c r="H400" s="176"/>
      <c r="I400" s="179"/>
      <c r="J400" s="190">
        <f>BK400</f>
        <v>0</v>
      </c>
      <c r="K400" s="176"/>
      <c r="L400" s="181"/>
      <c r="M400" s="182"/>
      <c r="N400" s="183"/>
      <c r="O400" s="183"/>
      <c r="P400" s="184">
        <f>SUM(P401:P419)</f>
        <v>0</v>
      </c>
      <c r="Q400" s="183"/>
      <c r="R400" s="184">
        <f>SUM(R401:R419)</f>
        <v>0.09584</v>
      </c>
      <c r="S400" s="183"/>
      <c r="T400" s="185">
        <f>SUM(T401:T419)</f>
        <v>0</v>
      </c>
      <c r="AR400" s="186" t="s">
        <v>85</v>
      </c>
      <c r="AT400" s="187" t="s">
        <v>74</v>
      </c>
      <c r="AU400" s="187" t="s">
        <v>83</v>
      </c>
      <c r="AY400" s="186" t="s">
        <v>154</v>
      </c>
      <c r="BK400" s="188">
        <f>SUM(BK401:BK419)</f>
        <v>0</v>
      </c>
    </row>
    <row r="401" spans="2:65" s="1" customFormat="1" ht="16.5" customHeight="1">
      <c r="B401" s="40"/>
      <c r="C401" s="191" t="s">
        <v>734</v>
      </c>
      <c r="D401" s="191" t="s">
        <v>156</v>
      </c>
      <c r="E401" s="192" t="s">
        <v>642</v>
      </c>
      <c r="F401" s="193" t="s">
        <v>643</v>
      </c>
      <c r="G401" s="194" t="s">
        <v>366</v>
      </c>
      <c r="H401" s="195">
        <v>2</v>
      </c>
      <c r="I401" s="196"/>
      <c r="J401" s="197">
        <f>ROUND(I401*H401,2)</f>
        <v>0</v>
      </c>
      <c r="K401" s="193" t="s">
        <v>567</v>
      </c>
      <c r="L401" s="60"/>
      <c r="M401" s="198" t="s">
        <v>21</v>
      </c>
      <c r="N401" s="199" t="s">
        <v>46</v>
      </c>
      <c r="O401" s="41"/>
      <c r="P401" s="200">
        <f>O401*H401</f>
        <v>0</v>
      </c>
      <c r="Q401" s="200">
        <v>0</v>
      </c>
      <c r="R401" s="200">
        <f>Q401*H401</f>
        <v>0</v>
      </c>
      <c r="S401" s="200">
        <v>0</v>
      </c>
      <c r="T401" s="201">
        <f>S401*H401</f>
        <v>0</v>
      </c>
      <c r="AR401" s="23" t="s">
        <v>242</v>
      </c>
      <c r="AT401" s="23" t="s">
        <v>156</v>
      </c>
      <c r="AU401" s="23" t="s">
        <v>85</v>
      </c>
      <c r="AY401" s="23" t="s">
        <v>154</v>
      </c>
      <c r="BE401" s="202">
        <f>IF(N401="základní",J401,0)</f>
        <v>0</v>
      </c>
      <c r="BF401" s="202">
        <f>IF(N401="snížená",J401,0)</f>
        <v>0</v>
      </c>
      <c r="BG401" s="202">
        <f>IF(N401="zákl. přenesená",J401,0)</f>
        <v>0</v>
      </c>
      <c r="BH401" s="202">
        <f>IF(N401="sníž. přenesená",J401,0)</f>
        <v>0</v>
      </c>
      <c r="BI401" s="202">
        <f>IF(N401="nulová",J401,0)</f>
        <v>0</v>
      </c>
      <c r="BJ401" s="23" t="s">
        <v>83</v>
      </c>
      <c r="BK401" s="202">
        <f>ROUND(I401*H401,2)</f>
        <v>0</v>
      </c>
      <c r="BL401" s="23" t="s">
        <v>242</v>
      </c>
      <c r="BM401" s="23" t="s">
        <v>1562</v>
      </c>
    </row>
    <row r="402" spans="2:65" s="1" customFormat="1" ht="25.5" customHeight="1">
      <c r="B402" s="40"/>
      <c r="C402" s="191" t="s">
        <v>738</v>
      </c>
      <c r="D402" s="191" t="s">
        <v>156</v>
      </c>
      <c r="E402" s="192" t="s">
        <v>645</v>
      </c>
      <c r="F402" s="193" t="s">
        <v>646</v>
      </c>
      <c r="G402" s="194" t="s">
        <v>245</v>
      </c>
      <c r="H402" s="195">
        <v>46</v>
      </c>
      <c r="I402" s="196"/>
      <c r="J402" s="197">
        <f>ROUND(I402*H402,2)</f>
        <v>0</v>
      </c>
      <c r="K402" s="193" t="s">
        <v>160</v>
      </c>
      <c r="L402" s="60"/>
      <c r="M402" s="198" t="s">
        <v>21</v>
      </c>
      <c r="N402" s="199" t="s">
        <v>46</v>
      </c>
      <c r="O402" s="41"/>
      <c r="P402" s="200">
        <f>O402*H402</f>
        <v>0</v>
      </c>
      <c r="Q402" s="200">
        <v>0.00066</v>
      </c>
      <c r="R402" s="200">
        <f>Q402*H402</f>
        <v>0.030359999999999998</v>
      </c>
      <c r="S402" s="200">
        <v>0</v>
      </c>
      <c r="T402" s="201">
        <f>S402*H402</f>
        <v>0</v>
      </c>
      <c r="AR402" s="23" t="s">
        <v>242</v>
      </c>
      <c r="AT402" s="23" t="s">
        <v>156</v>
      </c>
      <c r="AU402" s="23" t="s">
        <v>85</v>
      </c>
      <c r="AY402" s="23" t="s">
        <v>154</v>
      </c>
      <c r="BE402" s="202">
        <f>IF(N402="základní",J402,0)</f>
        <v>0</v>
      </c>
      <c r="BF402" s="202">
        <f>IF(N402="snížená",J402,0)</f>
        <v>0</v>
      </c>
      <c r="BG402" s="202">
        <f>IF(N402="zákl. přenesená",J402,0)</f>
        <v>0</v>
      </c>
      <c r="BH402" s="202">
        <f>IF(N402="sníž. přenesená",J402,0)</f>
        <v>0</v>
      </c>
      <c r="BI402" s="202">
        <f>IF(N402="nulová",J402,0)</f>
        <v>0</v>
      </c>
      <c r="BJ402" s="23" t="s">
        <v>83</v>
      </c>
      <c r="BK402" s="202">
        <f>ROUND(I402*H402,2)</f>
        <v>0</v>
      </c>
      <c r="BL402" s="23" t="s">
        <v>242</v>
      </c>
      <c r="BM402" s="23" t="s">
        <v>1563</v>
      </c>
    </row>
    <row r="403" spans="2:47" s="1" customFormat="1" ht="27">
      <c r="B403" s="40"/>
      <c r="C403" s="62"/>
      <c r="D403" s="203" t="s">
        <v>163</v>
      </c>
      <c r="E403" s="62"/>
      <c r="F403" s="204" t="s">
        <v>648</v>
      </c>
      <c r="G403" s="62"/>
      <c r="H403" s="62"/>
      <c r="I403" s="162"/>
      <c r="J403" s="62"/>
      <c r="K403" s="62"/>
      <c r="L403" s="60"/>
      <c r="M403" s="205"/>
      <c r="N403" s="41"/>
      <c r="O403" s="41"/>
      <c r="P403" s="41"/>
      <c r="Q403" s="41"/>
      <c r="R403" s="41"/>
      <c r="S403" s="41"/>
      <c r="T403" s="77"/>
      <c r="AT403" s="23" t="s">
        <v>163</v>
      </c>
      <c r="AU403" s="23" t="s">
        <v>85</v>
      </c>
    </row>
    <row r="404" spans="2:65" s="1" customFormat="1" ht="25.5" customHeight="1">
      <c r="B404" s="40"/>
      <c r="C404" s="191" t="s">
        <v>743</v>
      </c>
      <c r="D404" s="191" t="s">
        <v>156</v>
      </c>
      <c r="E404" s="192" t="s">
        <v>649</v>
      </c>
      <c r="F404" s="193" t="s">
        <v>650</v>
      </c>
      <c r="G404" s="194" t="s">
        <v>245</v>
      </c>
      <c r="H404" s="195">
        <v>32</v>
      </c>
      <c r="I404" s="196"/>
      <c r="J404" s="197">
        <f>ROUND(I404*H404,2)</f>
        <v>0</v>
      </c>
      <c r="K404" s="193" t="s">
        <v>160</v>
      </c>
      <c r="L404" s="60"/>
      <c r="M404" s="198" t="s">
        <v>21</v>
      </c>
      <c r="N404" s="199" t="s">
        <v>46</v>
      </c>
      <c r="O404" s="41"/>
      <c r="P404" s="200">
        <f>O404*H404</f>
        <v>0</v>
      </c>
      <c r="Q404" s="200">
        <v>0.00091</v>
      </c>
      <c r="R404" s="200">
        <f>Q404*H404</f>
        <v>0.02912</v>
      </c>
      <c r="S404" s="200">
        <v>0</v>
      </c>
      <c r="T404" s="201">
        <f>S404*H404</f>
        <v>0</v>
      </c>
      <c r="AR404" s="23" t="s">
        <v>242</v>
      </c>
      <c r="AT404" s="23" t="s">
        <v>156</v>
      </c>
      <c r="AU404" s="23" t="s">
        <v>85</v>
      </c>
      <c r="AY404" s="23" t="s">
        <v>154</v>
      </c>
      <c r="BE404" s="202">
        <f>IF(N404="základní",J404,0)</f>
        <v>0</v>
      </c>
      <c r="BF404" s="202">
        <f>IF(N404="snížená",J404,0)</f>
        <v>0</v>
      </c>
      <c r="BG404" s="202">
        <f>IF(N404="zákl. přenesená",J404,0)</f>
        <v>0</v>
      </c>
      <c r="BH404" s="202">
        <f>IF(N404="sníž. přenesená",J404,0)</f>
        <v>0</v>
      </c>
      <c r="BI404" s="202">
        <f>IF(N404="nulová",J404,0)</f>
        <v>0</v>
      </c>
      <c r="BJ404" s="23" t="s">
        <v>83</v>
      </c>
      <c r="BK404" s="202">
        <f>ROUND(I404*H404,2)</f>
        <v>0</v>
      </c>
      <c r="BL404" s="23" t="s">
        <v>242</v>
      </c>
      <c r="BM404" s="23" t="s">
        <v>1564</v>
      </c>
    </row>
    <row r="405" spans="2:47" s="1" customFormat="1" ht="27">
      <c r="B405" s="40"/>
      <c r="C405" s="62"/>
      <c r="D405" s="203" t="s">
        <v>163</v>
      </c>
      <c r="E405" s="62"/>
      <c r="F405" s="204" t="s">
        <v>648</v>
      </c>
      <c r="G405" s="62"/>
      <c r="H405" s="62"/>
      <c r="I405" s="162"/>
      <c r="J405" s="62"/>
      <c r="K405" s="62"/>
      <c r="L405" s="60"/>
      <c r="M405" s="205"/>
      <c r="N405" s="41"/>
      <c r="O405" s="41"/>
      <c r="P405" s="41"/>
      <c r="Q405" s="41"/>
      <c r="R405" s="41"/>
      <c r="S405" s="41"/>
      <c r="T405" s="77"/>
      <c r="AT405" s="23" t="s">
        <v>163</v>
      </c>
      <c r="AU405" s="23" t="s">
        <v>85</v>
      </c>
    </row>
    <row r="406" spans="2:65" s="1" customFormat="1" ht="38.25" customHeight="1">
      <c r="B406" s="40"/>
      <c r="C406" s="191" t="s">
        <v>748</v>
      </c>
      <c r="D406" s="191" t="s">
        <v>156</v>
      </c>
      <c r="E406" s="192" t="s">
        <v>653</v>
      </c>
      <c r="F406" s="193" t="s">
        <v>654</v>
      </c>
      <c r="G406" s="194" t="s">
        <v>245</v>
      </c>
      <c r="H406" s="195">
        <v>46</v>
      </c>
      <c r="I406" s="196"/>
      <c r="J406" s="197">
        <f>ROUND(I406*H406,2)</f>
        <v>0</v>
      </c>
      <c r="K406" s="193" t="s">
        <v>160</v>
      </c>
      <c r="L406" s="60"/>
      <c r="M406" s="198" t="s">
        <v>21</v>
      </c>
      <c r="N406" s="199" t="s">
        <v>46</v>
      </c>
      <c r="O406" s="41"/>
      <c r="P406" s="200">
        <f>O406*H406</f>
        <v>0</v>
      </c>
      <c r="Q406" s="200">
        <v>7E-05</v>
      </c>
      <c r="R406" s="200">
        <f>Q406*H406</f>
        <v>0.0032199999999999998</v>
      </c>
      <c r="S406" s="200">
        <v>0</v>
      </c>
      <c r="T406" s="201">
        <f>S406*H406</f>
        <v>0</v>
      </c>
      <c r="AR406" s="23" t="s">
        <v>242</v>
      </c>
      <c r="AT406" s="23" t="s">
        <v>156</v>
      </c>
      <c r="AU406" s="23" t="s">
        <v>85</v>
      </c>
      <c r="AY406" s="23" t="s">
        <v>154</v>
      </c>
      <c r="BE406" s="202">
        <f>IF(N406="základní",J406,0)</f>
        <v>0</v>
      </c>
      <c r="BF406" s="202">
        <f>IF(N406="snížená",J406,0)</f>
        <v>0</v>
      </c>
      <c r="BG406" s="202">
        <f>IF(N406="zákl. přenesená",J406,0)</f>
        <v>0</v>
      </c>
      <c r="BH406" s="202">
        <f>IF(N406="sníž. přenesená",J406,0)</f>
        <v>0</v>
      </c>
      <c r="BI406" s="202">
        <f>IF(N406="nulová",J406,0)</f>
        <v>0</v>
      </c>
      <c r="BJ406" s="23" t="s">
        <v>83</v>
      </c>
      <c r="BK406" s="202">
        <f>ROUND(I406*H406,2)</f>
        <v>0</v>
      </c>
      <c r="BL406" s="23" t="s">
        <v>242</v>
      </c>
      <c r="BM406" s="23" t="s">
        <v>1565</v>
      </c>
    </row>
    <row r="407" spans="2:47" s="1" customFormat="1" ht="27">
      <c r="B407" s="40"/>
      <c r="C407" s="62"/>
      <c r="D407" s="203" t="s">
        <v>163</v>
      </c>
      <c r="E407" s="62"/>
      <c r="F407" s="204" t="s">
        <v>656</v>
      </c>
      <c r="G407" s="62"/>
      <c r="H407" s="62"/>
      <c r="I407" s="162"/>
      <c r="J407" s="62"/>
      <c r="K407" s="62"/>
      <c r="L407" s="60"/>
      <c r="M407" s="205"/>
      <c r="N407" s="41"/>
      <c r="O407" s="41"/>
      <c r="P407" s="41"/>
      <c r="Q407" s="41"/>
      <c r="R407" s="41"/>
      <c r="S407" s="41"/>
      <c r="T407" s="77"/>
      <c r="AT407" s="23" t="s">
        <v>163</v>
      </c>
      <c r="AU407" s="23" t="s">
        <v>85</v>
      </c>
    </row>
    <row r="408" spans="2:65" s="1" customFormat="1" ht="38.25" customHeight="1">
      <c r="B408" s="40"/>
      <c r="C408" s="191" t="s">
        <v>752</v>
      </c>
      <c r="D408" s="191" t="s">
        <v>156</v>
      </c>
      <c r="E408" s="192" t="s">
        <v>658</v>
      </c>
      <c r="F408" s="193" t="s">
        <v>659</v>
      </c>
      <c r="G408" s="194" t="s">
        <v>245</v>
      </c>
      <c r="H408" s="195">
        <v>32</v>
      </c>
      <c r="I408" s="196"/>
      <c r="J408" s="197">
        <f>ROUND(I408*H408,2)</f>
        <v>0</v>
      </c>
      <c r="K408" s="193" t="s">
        <v>160</v>
      </c>
      <c r="L408" s="60"/>
      <c r="M408" s="198" t="s">
        <v>21</v>
      </c>
      <c r="N408" s="199" t="s">
        <v>46</v>
      </c>
      <c r="O408" s="41"/>
      <c r="P408" s="200">
        <f>O408*H408</f>
        <v>0</v>
      </c>
      <c r="Q408" s="200">
        <v>9E-05</v>
      </c>
      <c r="R408" s="200">
        <f>Q408*H408</f>
        <v>0.00288</v>
      </c>
      <c r="S408" s="200">
        <v>0</v>
      </c>
      <c r="T408" s="201">
        <f>S408*H408</f>
        <v>0</v>
      </c>
      <c r="AR408" s="23" t="s">
        <v>242</v>
      </c>
      <c r="AT408" s="23" t="s">
        <v>156</v>
      </c>
      <c r="AU408" s="23" t="s">
        <v>85</v>
      </c>
      <c r="AY408" s="23" t="s">
        <v>154</v>
      </c>
      <c r="BE408" s="202">
        <f>IF(N408="základní",J408,0)</f>
        <v>0</v>
      </c>
      <c r="BF408" s="202">
        <f>IF(N408="snížená",J408,0)</f>
        <v>0</v>
      </c>
      <c r="BG408" s="202">
        <f>IF(N408="zákl. přenesená",J408,0)</f>
        <v>0</v>
      </c>
      <c r="BH408" s="202">
        <f>IF(N408="sníž. přenesená",J408,0)</f>
        <v>0</v>
      </c>
      <c r="BI408" s="202">
        <f>IF(N408="nulová",J408,0)</f>
        <v>0</v>
      </c>
      <c r="BJ408" s="23" t="s">
        <v>83</v>
      </c>
      <c r="BK408" s="202">
        <f>ROUND(I408*H408,2)</f>
        <v>0</v>
      </c>
      <c r="BL408" s="23" t="s">
        <v>242</v>
      </c>
      <c r="BM408" s="23" t="s">
        <v>1566</v>
      </c>
    </row>
    <row r="409" spans="2:47" s="1" customFormat="1" ht="27">
      <c r="B409" s="40"/>
      <c r="C409" s="62"/>
      <c r="D409" s="203" t="s">
        <v>163</v>
      </c>
      <c r="E409" s="62"/>
      <c r="F409" s="204" t="s">
        <v>656</v>
      </c>
      <c r="G409" s="62"/>
      <c r="H409" s="62"/>
      <c r="I409" s="162"/>
      <c r="J409" s="62"/>
      <c r="K409" s="62"/>
      <c r="L409" s="60"/>
      <c r="M409" s="205"/>
      <c r="N409" s="41"/>
      <c r="O409" s="41"/>
      <c r="P409" s="41"/>
      <c r="Q409" s="41"/>
      <c r="R409" s="41"/>
      <c r="S409" s="41"/>
      <c r="T409" s="77"/>
      <c r="AT409" s="23" t="s">
        <v>163</v>
      </c>
      <c r="AU409" s="23" t="s">
        <v>85</v>
      </c>
    </row>
    <row r="410" spans="2:65" s="1" customFormat="1" ht="16.5" customHeight="1">
      <c r="B410" s="40"/>
      <c r="C410" s="191" t="s">
        <v>756</v>
      </c>
      <c r="D410" s="191" t="s">
        <v>156</v>
      </c>
      <c r="E410" s="192" t="s">
        <v>662</v>
      </c>
      <c r="F410" s="193" t="s">
        <v>663</v>
      </c>
      <c r="G410" s="194" t="s">
        <v>366</v>
      </c>
      <c r="H410" s="195">
        <v>27</v>
      </c>
      <c r="I410" s="196"/>
      <c r="J410" s="197">
        <f>ROUND(I410*H410,2)</f>
        <v>0</v>
      </c>
      <c r="K410" s="193" t="s">
        <v>160</v>
      </c>
      <c r="L410" s="60"/>
      <c r="M410" s="198" t="s">
        <v>21</v>
      </c>
      <c r="N410" s="199" t="s">
        <v>46</v>
      </c>
      <c r="O410" s="41"/>
      <c r="P410" s="200">
        <f>O410*H410</f>
        <v>0</v>
      </c>
      <c r="Q410" s="200">
        <v>0</v>
      </c>
      <c r="R410" s="200">
        <f>Q410*H410</f>
        <v>0</v>
      </c>
      <c r="S410" s="200">
        <v>0</v>
      </c>
      <c r="T410" s="201">
        <f>S410*H410</f>
        <v>0</v>
      </c>
      <c r="AR410" s="23" t="s">
        <v>242</v>
      </c>
      <c r="AT410" s="23" t="s">
        <v>156</v>
      </c>
      <c r="AU410" s="23" t="s">
        <v>85</v>
      </c>
      <c r="AY410" s="23" t="s">
        <v>154</v>
      </c>
      <c r="BE410" s="202">
        <f>IF(N410="základní",J410,0)</f>
        <v>0</v>
      </c>
      <c r="BF410" s="202">
        <f>IF(N410="snížená",J410,0)</f>
        <v>0</v>
      </c>
      <c r="BG410" s="202">
        <f>IF(N410="zákl. přenesená",J410,0)</f>
        <v>0</v>
      </c>
      <c r="BH410" s="202">
        <f>IF(N410="sníž. přenesená",J410,0)</f>
        <v>0</v>
      </c>
      <c r="BI410" s="202">
        <f>IF(N410="nulová",J410,0)</f>
        <v>0</v>
      </c>
      <c r="BJ410" s="23" t="s">
        <v>83</v>
      </c>
      <c r="BK410" s="202">
        <f>ROUND(I410*H410,2)</f>
        <v>0</v>
      </c>
      <c r="BL410" s="23" t="s">
        <v>242</v>
      </c>
      <c r="BM410" s="23" t="s">
        <v>1567</v>
      </c>
    </row>
    <row r="411" spans="2:47" s="1" customFormat="1" ht="54">
      <c r="B411" s="40"/>
      <c r="C411" s="62"/>
      <c r="D411" s="203" t="s">
        <v>163</v>
      </c>
      <c r="E411" s="62"/>
      <c r="F411" s="204" t="s">
        <v>665</v>
      </c>
      <c r="G411" s="62"/>
      <c r="H411" s="62"/>
      <c r="I411" s="162"/>
      <c r="J411" s="62"/>
      <c r="K411" s="62"/>
      <c r="L411" s="60"/>
      <c r="M411" s="205"/>
      <c r="N411" s="41"/>
      <c r="O411" s="41"/>
      <c r="P411" s="41"/>
      <c r="Q411" s="41"/>
      <c r="R411" s="41"/>
      <c r="S411" s="41"/>
      <c r="T411" s="77"/>
      <c r="AT411" s="23" t="s">
        <v>163</v>
      </c>
      <c r="AU411" s="23" t="s">
        <v>85</v>
      </c>
    </row>
    <row r="412" spans="2:65" s="1" customFormat="1" ht="16.5" customHeight="1">
      <c r="B412" s="40"/>
      <c r="C412" s="191" t="s">
        <v>763</v>
      </c>
      <c r="D412" s="191" t="s">
        <v>156</v>
      </c>
      <c r="E412" s="192" t="s">
        <v>667</v>
      </c>
      <c r="F412" s="193" t="s">
        <v>668</v>
      </c>
      <c r="G412" s="194" t="s">
        <v>366</v>
      </c>
      <c r="H412" s="195">
        <v>5</v>
      </c>
      <c r="I412" s="196"/>
      <c r="J412" s="197">
        <f>ROUND(I412*H412,2)</f>
        <v>0</v>
      </c>
      <c r="K412" s="193" t="s">
        <v>160</v>
      </c>
      <c r="L412" s="60"/>
      <c r="M412" s="198" t="s">
        <v>21</v>
      </c>
      <c r="N412" s="199" t="s">
        <v>46</v>
      </c>
      <c r="O412" s="41"/>
      <c r="P412" s="200">
        <f>O412*H412</f>
        <v>0</v>
      </c>
      <c r="Q412" s="200">
        <v>0.00072</v>
      </c>
      <c r="R412" s="200">
        <f>Q412*H412</f>
        <v>0.0036000000000000003</v>
      </c>
      <c r="S412" s="200">
        <v>0</v>
      </c>
      <c r="T412" s="201">
        <f>S412*H412</f>
        <v>0</v>
      </c>
      <c r="AR412" s="23" t="s">
        <v>242</v>
      </c>
      <c r="AT412" s="23" t="s">
        <v>156</v>
      </c>
      <c r="AU412" s="23" t="s">
        <v>85</v>
      </c>
      <c r="AY412" s="23" t="s">
        <v>154</v>
      </c>
      <c r="BE412" s="202">
        <f>IF(N412="základní",J412,0)</f>
        <v>0</v>
      </c>
      <c r="BF412" s="202">
        <f>IF(N412="snížená",J412,0)</f>
        <v>0</v>
      </c>
      <c r="BG412" s="202">
        <f>IF(N412="zákl. přenesená",J412,0)</f>
        <v>0</v>
      </c>
      <c r="BH412" s="202">
        <f>IF(N412="sníž. přenesená",J412,0)</f>
        <v>0</v>
      </c>
      <c r="BI412" s="202">
        <f>IF(N412="nulová",J412,0)</f>
        <v>0</v>
      </c>
      <c r="BJ412" s="23" t="s">
        <v>83</v>
      </c>
      <c r="BK412" s="202">
        <f>ROUND(I412*H412,2)</f>
        <v>0</v>
      </c>
      <c r="BL412" s="23" t="s">
        <v>242</v>
      </c>
      <c r="BM412" s="23" t="s">
        <v>1568</v>
      </c>
    </row>
    <row r="413" spans="2:65" s="1" customFormat="1" ht="25.5" customHeight="1">
      <c r="B413" s="40"/>
      <c r="C413" s="191" t="s">
        <v>767</v>
      </c>
      <c r="D413" s="191" t="s">
        <v>156</v>
      </c>
      <c r="E413" s="192" t="s">
        <v>671</v>
      </c>
      <c r="F413" s="193" t="s">
        <v>672</v>
      </c>
      <c r="G413" s="194" t="s">
        <v>245</v>
      </c>
      <c r="H413" s="195">
        <v>78</v>
      </c>
      <c r="I413" s="196"/>
      <c r="J413" s="197">
        <f>ROUND(I413*H413,2)</f>
        <v>0</v>
      </c>
      <c r="K413" s="193" t="s">
        <v>160</v>
      </c>
      <c r="L413" s="60"/>
      <c r="M413" s="198" t="s">
        <v>21</v>
      </c>
      <c r="N413" s="199" t="s">
        <v>46</v>
      </c>
      <c r="O413" s="41"/>
      <c r="P413" s="200">
        <f>O413*H413</f>
        <v>0</v>
      </c>
      <c r="Q413" s="200">
        <v>0.00019</v>
      </c>
      <c r="R413" s="200">
        <f>Q413*H413</f>
        <v>0.014820000000000002</v>
      </c>
      <c r="S413" s="200">
        <v>0</v>
      </c>
      <c r="T413" s="201">
        <f>S413*H413</f>
        <v>0</v>
      </c>
      <c r="AR413" s="23" t="s">
        <v>242</v>
      </c>
      <c r="AT413" s="23" t="s">
        <v>156</v>
      </c>
      <c r="AU413" s="23" t="s">
        <v>85</v>
      </c>
      <c r="AY413" s="23" t="s">
        <v>154</v>
      </c>
      <c r="BE413" s="202">
        <f>IF(N413="základní",J413,0)</f>
        <v>0</v>
      </c>
      <c r="BF413" s="202">
        <f>IF(N413="snížená",J413,0)</f>
        <v>0</v>
      </c>
      <c r="BG413" s="202">
        <f>IF(N413="zákl. přenesená",J413,0)</f>
        <v>0</v>
      </c>
      <c r="BH413" s="202">
        <f>IF(N413="sníž. přenesená",J413,0)</f>
        <v>0</v>
      </c>
      <c r="BI413" s="202">
        <f>IF(N413="nulová",J413,0)</f>
        <v>0</v>
      </c>
      <c r="BJ413" s="23" t="s">
        <v>83</v>
      </c>
      <c r="BK413" s="202">
        <f>ROUND(I413*H413,2)</f>
        <v>0</v>
      </c>
      <c r="BL413" s="23" t="s">
        <v>242</v>
      </c>
      <c r="BM413" s="23" t="s">
        <v>1569</v>
      </c>
    </row>
    <row r="414" spans="2:47" s="1" customFormat="1" ht="67.5">
      <c r="B414" s="40"/>
      <c r="C414" s="62"/>
      <c r="D414" s="203" t="s">
        <v>163</v>
      </c>
      <c r="E414" s="62"/>
      <c r="F414" s="204" t="s">
        <v>674</v>
      </c>
      <c r="G414" s="62"/>
      <c r="H414" s="62"/>
      <c r="I414" s="162"/>
      <c r="J414" s="62"/>
      <c r="K414" s="62"/>
      <c r="L414" s="60"/>
      <c r="M414" s="205"/>
      <c r="N414" s="41"/>
      <c r="O414" s="41"/>
      <c r="P414" s="41"/>
      <c r="Q414" s="41"/>
      <c r="R414" s="41"/>
      <c r="S414" s="41"/>
      <c r="T414" s="77"/>
      <c r="AT414" s="23" t="s">
        <v>163</v>
      </c>
      <c r="AU414" s="23" t="s">
        <v>85</v>
      </c>
    </row>
    <row r="415" spans="2:65" s="1" customFormat="1" ht="16.5" customHeight="1">
      <c r="B415" s="40"/>
      <c r="C415" s="191" t="s">
        <v>771</v>
      </c>
      <c r="D415" s="191" t="s">
        <v>156</v>
      </c>
      <c r="E415" s="192" t="s">
        <v>676</v>
      </c>
      <c r="F415" s="193" t="s">
        <v>677</v>
      </c>
      <c r="G415" s="194" t="s">
        <v>366</v>
      </c>
      <c r="H415" s="195">
        <v>1</v>
      </c>
      <c r="I415" s="196"/>
      <c r="J415" s="197">
        <f>ROUND(I415*H415,2)</f>
        <v>0</v>
      </c>
      <c r="K415" s="193" t="s">
        <v>567</v>
      </c>
      <c r="L415" s="60"/>
      <c r="M415" s="198" t="s">
        <v>21</v>
      </c>
      <c r="N415" s="199" t="s">
        <v>46</v>
      </c>
      <c r="O415" s="41"/>
      <c r="P415" s="200">
        <f>O415*H415</f>
        <v>0</v>
      </c>
      <c r="Q415" s="200">
        <v>9E-05</v>
      </c>
      <c r="R415" s="200">
        <f>Q415*H415</f>
        <v>9E-05</v>
      </c>
      <c r="S415" s="200">
        <v>0</v>
      </c>
      <c r="T415" s="201">
        <f>S415*H415</f>
        <v>0</v>
      </c>
      <c r="AR415" s="23" t="s">
        <v>242</v>
      </c>
      <c r="AT415" s="23" t="s">
        <v>156</v>
      </c>
      <c r="AU415" s="23" t="s">
        <v>85</v>
      </c>
      <c r="AY415" s="23" t="s">
        <v>154</v>
      </c>
      <c r="BE415" s="202">
        <f>IF(N415="základní",J415,0)</f>
        <v>0</v>
      </c>
      <c r="BF415" s="202">
        <f>IF(N415="snížená",J415,0)</f>
        <v>0</v>
      </c>
      <c r="BG415" s="202">
        <f>IF(N415="zákl. přenesená",J415,0)</f>
        <v>0</v>
      </c>
      <c r="BH415" s="202">
        <f>IF(N415="sníž. přenesená",J415,0)</f>
        <v>0</v>
      </c>
      <c r="BI415" s="202">
        <f>IF(N415="nulová",J415,0)</f>
        <v>0</v>
      </c>
      <c r="BJ415" s="23" t="s">
        <v>83</v>
      </c>
      <c r="BK415" s="202">
        <f>ROUND(I415*H415,2)</f>
        <v>0</v>
      </c>
      <c r="BL415" s="23" t="s">
        <v>242</v>
      </c>
      <c r="BM415" s="23" t="s">
        <v>1570</v>
      </c>
    </row>
    <row r="416" spans="2:65" s="1" customFormat="1" ht="25.5" customHeight="1">
      <c r="B416" s="40"/>
      <c r="C416" s="217" t="s">
        <v>776</v>
      </c>
      <c r="D416" s="217" t="s">
        <v>189</v>
      </c>
      <c r="E416" s="218" t="s">
        <v>680</v>
      </c>
      <c r="F416" s="219" t="s">
        <v>681</v>
      </c>
      <c r="G416" s="220" t="s">
        <v>366</v>
      </c>
      <c r="H416" s="221">
        <v>1</v>
      </c>
      <c r="I416" s="222"/>
      <c r="J416" s="223">
        <f>ROUND(I416*H416,2)</f>
        <v>0</v>
      </c>
      <c r="K416" s="219" t="s">
        <v>567</v>
      </c>
      <c r="L416" s="224"/>
      <c r="M416" s="225" t="s">
        <v>21</v>
      </c>
      <c r="N416" s="226" t="s">
        <v>46</v>
      </c>
      <c r="O416" s="41"/>
      <c r="P416" s="200">
        <f>O416*H416</f>
        <v>0</v>
      </c>
      <c r="Q416" s="200">
        <v>0.01175</v>
      </c>
      <c r="R416" s="200">
        <f>Q416*H416</f>
        <v>0.01175</v>
      </c>
      <c r="S416" s="200">
        <v>0</v>
      </c>
      <c r="T416" s="201">
        <f>S416*H416</f>
        <v>0</v>
      </c>
      <c r="AR416" s="23" t="s">
        <v>331</v>
      </c>
      <c r="AT416" s="23" t="s">
        <v>189</v>
      </c>
      <c r="AU416" s="23" t="s">
        <v>85</v>
      </c>
      <c r="AY416" s="23" t="s">
        <v>154</v>
      </c>
      <c r="BE416" s="202">
        <f>IF(N416="základní",J416,0)</f>
        <v>0</v>
      </c>
      <c r="BF416" s="202">
        <f>IF(N416="snížená",J416,0)</f>
        <v>0</v>
      </c>
      <c r="BG416" s="202">
        <f>IF(N416="zákl. přenesená",J416,0)</f>
        <v>0</v>
      </c>
      <c r="BH416" s="202">
        <f>IF(N416="sníž. přenesená",J416,0)</f>
        <v>0</v>
      </c>
      <c r="BI416" s="202">
        <f>IF(N416="nulová",J416,0)</f>
        <v>0</v>
      </c>
      <c r="BJ416" s="23" t="s">
        <v>83</v>
      </c>
      <c r="BK416" s="202">
        <f>ROUND(I416*H416,2)</f>
        <v>0</v>
      </c>
      <c r="BL416" s="23" t="s">
        <v>242</v>
      </c>
      <c r="BM416" s="23" t="s">
        <v>1571</v>
      </c>
    </row>
    <row r="417" spans="2:47" s="1" customFormat="1" ht="202.5">
      <c r="B417" s="40"/>
      <c r="C417" s="62"/>
      <c r="D417" s="203" t="s">
        <v>538</v>
      </c>
      <c r="E417" s="62"/>
      <c r="F417" s="204" t="s">
        <v>683</v>
      </c>
      <c r="G417" s="62"/>
      <c r="H417" s="62"/>
      <c r="I417" s="162"/>
      <c r="J417" s="62"/>
      <c r="K417" s="62"/>
      <c r="L417" s="60"/>
      <c r="M417" s="205"/>
      <c r="N417" s="41"/>
      <c r="O417" s="41"/>
      <c r="P417" s="41"/>
      <c r="Q417" s="41"/>
      <c r="R417" s="41"/>
      <c r="S417" s="41"/>
      <c r="T417" s="77"/>
      <c r="AT417" s="23" t="s">
        <v>538</v>
      </c>
      <c r="AU417" s="23" t="s">
        <v>85</v>
      </c>
    </row>
    <row r="418" spans="2:65" s="1" customFormat="1" ht="38.25" customHeight="1">
      <c r="B418" s="40"/>
      <c r="C418" s="191" t="s">
        <v>780</v>
      </c>
      <c r="D418" s="191" t="s">
        <v>156</v>
      </c>
      <c r="E418" s="192" t="s">
        <v>685</v>
      </c>
      <c r="F418" s="193" t="s">
        <v>686</v>
      </c>
      <c r="G418" s="194" t="s">
        <v>192</v>
      </c>
      <c r="H418" s="195">
        <v>0.096</v>
      </c>
      <c r="I418" s="196"/>
      <c r="J418" s="197">
        <f>ROUND(I418*H418,2)</f>
        <v>0</v>
      </c>
      <c r="K418" s="193" t="s">
        <v>160</v>
      </c>
      <c r="L418" s="60"/>
      <c r="M418" s="198" t="s">
        <v>21</v>
      </c>
      <c r="N418" s="199" t="s">
        <v>46</v>
      </c>
      <c r="O418" s="41"/>
      <c r="P418" s="200">
        <f>O418*H418</f>
        <v>0</v>
      </c>
      <c r="Q418" s="200">
        <v>0</v>
      </c>
      <c r="R418" s="200">
        <f>Q418*H418</f>
        <v>0</v>
      </c>
      <c r="S418" s="200">
        <v>0</v>
      </c>
      <c r="T418" s="201">
        <f>S418*H418</f>
        <v>0</v>
      </c>
      <c r="AR418" s="23" t="s">
        <v>242</v>
      </c>
      <c r="AT418" s="23" t="s">
        <v>156</v>
      </c>
      <c r="AU418" s="23" t="s">
        <v>85</v>
      </c>
      <c r="AY418" s="23" t="s">
        <v>154</v>
      </c>
      <c r="BE418" s="202">
        <f>IF(N418="základní",J418,0)</f>
        <v>0</v>
      </c>
      <c r="BF418" s="202">
        <f>IF(N418="snížená",J418,0)</f>
        <v>0</v>
      </c>
      <c r="BG418" s="202">
        <f>IF(N418="zákl. přenesená",J418,0)</f>
        <v>0</v>
      </c>
      <c r="BH418" s="202">
        <f>IF(N418="sníž. přenesená",J418,0)</f>
        <v>0</v>
      </c>
      <c r="BI418" s="202">
        <f>IF(N418="nulová",J418,0)</f>
        <v>0</v>
      </c>
      <c r="BJ418" s="23" t="s">
        <v>83</v>
      </c>
      <c r="BK418" s="202">
        <f>ROUND(I418*H418,2)</f>
        <v>0</v>
      </c>
      <c r="BL418" s="23" t="s">
        <v>242</v>
      </c>
      <c r="BM418" s="23" t="s">
        <v>1572</v>
      </c>
    </row>
    <row r="419" spans="2:47" s="1" customFormat="1" ht="121.5">
      <c r="B419" s="40"/>
      <c r="C419" s="62"/>
      <c r="D419" s="203" t="s">
        <v>163</v>
      </c>
      <c r="E419" s="62"/>
      <c r="F419" s="204" t="s">
        <v>688</v>
      </c>
      <c r="G419" s="62"/>
      <c r="H419" s="62"/>
      <c r="I419" s="162"/>
      <c r="J419" s="62"/>
      <c r="K419" s="62"/>
      <c r="L419" s="60"/>
      <c r="M419" s="205"/>
      <c r="N419" s="41"/>
      <c r="O419" s="41"/>
      <c r="P419" s="41"/>
      <c r="Q419" s="41"/>
      <c r="R419" s="41"/>
      <c r="S419" s="41"/>
      <c r="T419" s="77"/>
      <c r="AT419" s="23" t="s">
        <v>163</v>
      </c>
      <c r="AU419" s="23" t="s">
        <v>85</v>
      </c>
    </row>
    <row r="420" spans="2:63" s="10" customFormat="1" ht="29.85" customHeight="1">
      <c r="B420" s="175"/>
      <c r="C420" s="176"/>
      <c r="D420" s="177" t="s">
        <v>74</v>
      </c>
      <c r="E420" s="189" t="s">
        <v>689</v>
      </c>
      <c r="F420" s="189" t="s">
        <v>690</v>
      </c>
      <c r="G420" s="176"/>
      <c r="H420" s="176"/>
      <c r="I420" s="179"/>
      <c r="J420" s="190">
        <f>BK420</f>
        <v>0</v>
      </c>
      <c r="K420" s="176"/>
      <c r="L420" s="181"/>
      <c r="M420" s="182"/>
      <c r="N420" s="183"/>
      <c r="O420" s="183"/>
      <c r="P420" s="184">
        <f>SUM(P421:P440)</f>
        <v>0</v>
      </c>
      <c r="Q420" s="183"/>
      <c r="R420" s="184">
        <f>SUM(R421:R440)</f>
        <v>0.3202400000000001</v>
      </c>
      <c r="S420" s="183"/>
      <c r="T420" s="185">
        <f>SUM(T421:T440)</f>
        <v>0</v>
      </c>
      <c r="AR420" s="186" t="s">
        <v>85</v>
      </c>
      <c r="AT420" s="187" t="s">
        <v>74</v>
      </c>
      <c r="AU420" s="187" t="s">
        <v>83</v>
      </c>
      <c r="AY420" s="186" t="s">
        <v>154</v>
      </c>
      <c r="BK420" s="188">
        <f>SUM(BK421:BK440)</f>
        <v>0</v>
      </c>
    </row>
    <row r="421" spans="2:65" s="1" customFormat="1" ht="25.5" customHeight="1">
      <c r="B421" s="40"/>
      <c r="C421" s="191" t="s">
        <v>786</v>
      </c>
      <c r="D421" s="191" t="s">
        <v>156</v>
      </c>
      <c r="E421" s="192" t="s">
        <v>692</v>
      </c>
      <c r="F421" s="193" t="s">
        <v>693</v>
      </c>
      <c r="G421" s="194" t="s">
        <v>400</v>
      </c>
      <c r="H421" s="195">
        <v>4</v>
      </c>
      <c r="I421" s="196"/>
      <c r="J421" s="197">
        <f>ROUND(I421*H421,2)</f>
        <v>0</v>
      </c>
      <c r="K421" s="193" t="s">
        <v>160</v>
      </c>
      <c r="L421" s="60"/>
      <c r="M421" s="198" t="s">
        <v>21</v>
      </c>
      <c r="N421" s="199" t="s">
        <v>46</v>
      </c>
      <c r="O421" s="41"/>
      <c r="P421" s="200">
        <f>O421*H421</f>
        <v>0</v>
      </c>
      <c r="Q421" s="200">
        <v>0.01382</v>
      </c>
      <c r="R421" s="200">
        <f>Q421*H421</f>
        <v>0.05528</v>
      </c>
      <c r="S421" s="200">
        <v>0</v>
      </c>
      <c r="T421" s="201">
        <f>S421*H421</f>
        <v>0</v>
      </c>
      <c r="AR421" s="23" t="s">
        <v>242</v>
      </c>
      <c r="AT421" s="23" t="s">
        <v>156</v>
      </c>
      <c r="AU421" s="23" t="s">
        <v>85</v>
      </c>
      <c r="AY421" s="23" t="s">
        <v>154</v>
      </c>
      <c r="BE421" s="202">
        <f>IF(N421="základní",J421,0)</f>
        <v>0</v>
      </c>
      <c r="BF421" s="202">
        <f>IF(N421="snížená",J421,0)</f>
        <v>0</v>
      </c>
      <c r="BG421" s="202">
        <f>IF(N421="zákl. přenesená",J421,0)</f>
        <v>0</v>
      </c>
      <c r="BH421" s="202">
        <f>IF(N421="sníž. přenesená",J421,0)</f>
        <v>0</v>
      </c>
      <c r="BI421" s="202">
        <f>IF(N421="nulová",J421,0)</f>
        <v>0</v>
      </c>
      <c r="BJ421" s="23" t="s">
        <v>83</v>
      </c>
      <c r="BK421" s="202">
        <f>ROUND(I421*H421,2)</f>
        <v>0</v>
      </c>
      <c r="BL421" s="23" t="s">
        <v>242</v>
      </c>
      <c r="BM421" s="23" t="s">
        <v>1573</v>
      </c>
    </row>
    <row r="422" spans="2:47" s="1" customFormat="1" ht="40.5">
      <c r="B422" s="40"/>
      <c r="C422" s="62"/>
      <c r="D422" s="203" t="s">
        <v>163</v>
      </c>
      <c r="E422" s="62"/>
      <c r="F422" s="204" t="s">
        <v>695</v>
      </c>
      <c r="G422" s="62"/>
      <c r="H422" s="62"/>
      <c r="I422" s="162"/>
      <c r="J422" s="62"/>
      <c r="K422" s="62"/>
      <c r="L422" s="60"/>
      <c r="M422" s="205"/>
      <c r="N422" s="41"/>
      <c r="O422" s="41"/>
      <c r="P422" s="41"/>
      <c r="Q422" s="41"/>
      <c r="R422" s="41"/>
      <c r="S422" s="41"/>
      <c r="T422" s="77"/>
      <c r="AT422" s="23" t="s">
        <v>163</v>
      </c>
      <c r="AU422" s="23" t="s">
        <v>85</v>
      </c>
    </row>
    <row r="423" spans="2:65" s="1" customFormat="1" ht="16.5" customHeight="1">
      <c r="B423" s="40"/>
      <c r="C423" s="191" t="s">
        <v>791</v>
      </c>
      <c r="D423" s="191" t="s">
        <v>156</v>
      </c>
      <c r="E423" s="192" t="s">
        <v>697</v>
      </c>
      <c r="F423" s="193" t="s">
        <v>698</v>
      </c>
      <c r="G423" s="194" t="s">
        <v>400</v>
      </c>
      <c r="H423" s="195">
        <v>1</v>
      </c>
      <c r="I423" s="196"/>
      <c r="J423" s="197">
        <f>ROUND(I423*H423,2)</f>
        <v>0</v>
      </c>
      <c r="K423" s="193" t="s">
        <v>567</v>
      </c>
      <c r="L423" s="60"/>
      <c r="M423" s="198" t="s">
        <v>21</v>
      </c>
      <c r="N423" s="199" t="s">
        <v>46</v>
      </c>
      <c r="O423" s="41"/>
      <c r="P423" s="200">
        <f>O423*H423</f>
        <v>0</v>
      </c>
      <c r="Q423" s="200">
        <v>0.01382</v>
      </c>
      <c r="R423" s="200">
        <f>Q423*H423</f>
        <v>0.01382</v>
      </c>
      <c r="S423" s="200">
        <v>0</v>
      </c>
      <c r="T423" s="201">
        <f>S423*H423</f>
        <v>0</v>
      </c>
      <c r="AR423" s="23" t="s">
        <v>242</v>
      </c>
      <c r="AT423" s="23" t="s">
        <v>156</v>
      </c>
      <c r="AU423" s="23" t="s">
        <v>85</v>
      </c>
      <c r="AY423" s="23" t="s">
        <v>154</v>
      </c>
      <c r="BE423" s="202">
        <f>IF(N423="základní",J423,0)</f>
        <v>0</v>
      </c>
      <c r="BF423" s="202">
        <f>IF(N423="snížená",J423,0)</f>
        <v>0</v>
      </c>
      <c r="BG423" s="202">
        <f>IF(N423="zákl. přenesená",J423,0)</f>
        <v>0</v>
      </c>
      <c r="BH423" s="202">
        <f>IF(N423="sníž. přenesená",J423,0)</f>
        <v>0</v>
      </c>
      <c r="BI423" s="202">
        <f>IF(N423="nulová",J423,0)</f>
        <v>0</v>
      </c>
      <c r="BJ423" s="23" t="s">
        <v>83</v>
      </c>
      <c r="BK423" s="202">
        <f>ROUND(I423*H423,2)</f>
        <v>0</v>
      </c>
      <c r="BL423" s="23" t="s">
        <v>242</v>
      </c>
      <c r="BM423" s="23" t="s">
        <v>1574</v>
      </c>
    </row>
    <row r="424" spans="2:47" s="1" customFormat="1" ht="40.5">
      <c r="B424" s="40"/>
      <c r="C424" s="62"/>
      <c r="D424" s="203" t="s">
        <v>163</v>
      </c>
      <c r="E424" s="62"/>
      <c r="F424" s="204" t="s">
        <v>695</v>
      </c>
      <c r="G424" s="62"/>
      <c r="H424" s="62"/>
      <c r="I424" s="162"/>
      <c r="J424" s="62"/>
      <c r="K424" s="62"/>
      <c r="L424" s="60"/>
      <c r="M424" s="205"/>
      <c r="N424" s="41"/>
      <c r="O424" s="41"/>
      <c r="P424" s="41"/>
      <c r="Q424" s="41"/>
      <c r="R424" s="41"/>
      <c r="S424" s="41"/>
      <c r="T424" s="77"/>
      <c r="AT424" s="23" t="s">
        <v>163</v>
      </c>
      <c r="AU424" s="23" t="s">
        <v>85</v>
      </c>
    </row>
    <row r="425" spans="2:65" s="1" customFormat="1" ht="16.5" customHeight="1">
      <c r="B425" s="40"/>
      <c r="C425" s="191" t="s">
        <v>795</v>
      </c>
      <c r="D425" s="191" t="s">
        <v>156</v>
      </c>
      <c r="E425" s="192" t="s">
        <v>701</v>
      </c>
      <c r="F425" s="193" t="s">
        <v>702</v>
      </c>
      <c r="G425" s="194" t="s">
        <v>400</v>
      </c>
      <c r="H425" s="195">
        <v>3</v>
      </c>
      <c r="I425" s="196"/>
      <c r="J425" s="197">
        <f>ROUND(I425*H425,2)</f>
        <v>0</v>
      </c>
      <c r="K425" s="193" t="s">
        <v>160</v>
      </c>
      <c r="L425" s="60"/>
      <c r="M425" s="198" t="s">
        <v>21</v>
      </c>
      <c r="N425" s="199" t="s">
        <v>46</v>
      </c>
      <c r="O425" s="41"/>
      <c r="P425" s="200">
        <f>O425*H425</f>
        <v>0</v>
      </c>
      <c r="Q425" s="200">
        <v>0.01908</v>
      </c>
      <c r="R425" s="200">
        <f>Q425*H425</f>
        <v>0.05724</v>
      </c>
      <c r="S425" s="200">
        <v>0</v>
      </c>
      <c r="T425" s="201">
        <f>S425*H425</f>
        <v>0</v>
      </c>
      <c r="AR425" s="23" t="s">
        <v>242</v>
      </c>
      <c r="AT425" s="23" t="s">
        <v>156</v>
      </c>
      <c r="AU425" s="23" t="s">
        <v>85</v>
      </c>
      <c r="AY425" s="23" t="s">
        <v>154</v>
      </c>
      <c r="BE425" s="202">
        <f>IF(N425="základní",J425,0)</f>
        <v>0</v>
      </c>
      <c r="BF425" s="202">
        <f>IF(N425="snížená",J425,0)</f>
        <v>0</v>
      </c>
      <c r="BG425" s="202">
        <f>IF(N425="zákl. přenesená",J425,0)</f>
        <v>0</v>
      </c>
      <c r="BH425" s="202">
        <f>IF(N425="sníž. přenesená",J425,0)</f>
        <v>0</v>
      </c>
      <c r="BI425" s="202">
        <f>IF(N425="nulová",J425,0)</f>
        <v>0</v>
      </c>
      <c r="BJ425" s="23" t="s">
        <v>83</v>
      </c>
      <c r="BK425" s="202">
        <f>ROUND(I425*H425,2)</f>
        <v>0</v>
      </c>
      <c r="BL425" s="23" t="s">
        <v>242</v>
      </c>
      <c r="BM425" s="23" t="s">
        <v>1575</v>
      </c>
    </row>
    <row r="426" spans="2:47" s="1" customFormat="1" ht="40.5">
      <c r="B426" s="40"/>
      <c r="C426" s="62"/>
      <c r="D426" s="203" t="s">
        <v>163</v>
      </c>
      <c r="E426" s="62"/>
      <c r="F426" s="204" t="s">
        <v>704</v>
      </c>
      <c r="G426" s="62"/>
      <c r="H426" s="62"/>
      <c r="I426" s="162"/>
      <c r="J426" s="62"/>
      <c r="K426" s="62"/>
      <c r="L426" s="60"/>
      <c r="M426" s="205"/>
      <c r="N426" s="41"/>
      <c r="O426" s="41"/>
      <c r="P426" s="41"/>
      <c r="Q426" s="41"/>
      <c r="R426" s="41"/>
      <c r="S426" s="41"/>
      <c r="T426" s="77"/>
      <c r="AT426" s="23" t="s">
        <v>163</v>
      </c>
      <c r="AU426" s="23" t="s">
        <v>85</v>
      </c>
    </row>
    <row r="427" spans="2:65" s="1" customFormat="1" ht="25.5" customHeight="1">
      <c r="B427" s="40"/>
      <c r="C427" s="191" t="s">
        <v>799</v>
      </c>
      <c r="D427" s="191" t="s">
        <v>156</v>
      </c>
      <c r="E427" s="192" t="s">
        <v>706</v>
      </c>
      <c r="F427" s="193" t="s">
        <v>707</v>
      </c>
      <c r="G427" s="194" t="s">
        <v>400</v>
      </c>
      <c r="H427" s="195">
        <v>10</v>
      </c>
      <c r="I427" s="196"/>
      <c r="J427" s="197">
        <f>ROUND(I427*H427,2)</f>
        <v>0</v>
      </c>
      <c r="K427" s="193" t="s">
        <v>160</v>
      </c>
      <c r="L427" s="60"/>
      <c r="M427" s="198" t="s">
        <v>21</v>
      </c>
      <c r="N427" s="199" t="s">
        <v>46</v>
      </c>
      <c r="O427" s="41"/>
      <c r="P427" s="200">
        <f>O427*H427</f>
        <v>0</v>
      </c>
      <c r="Q427" s="200">
        <v>0.01375</v>
      </c>
      <c r="R427" s="200">
        <f>Q427*H427</f>
        <v>0.1375</v>
      </c>
      <c r="S427" s="200">
        <v>0</v>
      </c>
      <c r="T427" s="201">
        <f>S427*H427</f>
        <v>0</v>
      </c>
      <c r="AR427" s="23" t="s">
        <v>242</v>
      </c>
      <c r="AT427" s="23" t="s">
        <v>156</v>
      </c>
      <c r="AU427" s="23" t="s">
        <v>85</v>
      </c>
      <c r="AY427" s="23" t="s">
        <v>154</v>
      </c>
      <c r="BE427" s="202">
        <f>IF(N427="základní",J427,0)</f>
        <v>0</v>
      </c>
      <c r="BF427" s="202">
        <f>IF(N427="snížená",J427,0)</f>
        <v>0</v>
      </c>
      <c r="BG427" s="202">
        <f>IF(N427="zákl. přenesená",J427,0)</f>
        <v>0</v>
      </c>
      <c r="BH427" s="202">
        <f>IF(N427="sníž. přenesená",J427,0)</f>
        <v>0</v>
      </c>
      <c r="BI427" s="202">
        <f>IF(N427="nulová",J427,0)</f>
        <v>0</v>
      </c>
      <c r="BJ427" s="23" t="s">
        <v>83</v>
      </c>
      <c r="BK427" s="202">
        <f>ROUND(I427*H427,2)</f>
        <v>0</v>
      </c>
      <c r="BL427" s="23" t="s">
        <v>242</v>
      </c>
      <c r="BM427" s="23" t="s">
        <v>1576</v>
      </c>
    </row>
    <row r="428" spans="2:47" s="1" customFormat="1" ht="54">
      <c r="B428" s="40"/>
      <c r="C428" s="62"/>
      <c r="D428" s="203" t="s">
        <v>163</v>
      </c>
      <c r="E428" s="62"/>
      <c r="F428" s="204" t="s">
        <v>709</v>
      </c>
      <c r="G428" s="62"/>
      <c r="H428" s="62"/>
      <c r="I428" s="162"/>
      <c r="J428" s="62"/>
      <c r="K428" s="62"/>
      <c r="L428" s="60"/>
      <c r="M428" s="205"/>
      <c r="N428" s="41"/>
      <c r="O428" s="41"/>
      <c r="P428" s="41"/>
      <c r="Q428" s="41"/>
      <c r="R428" s="41"/>
      <c r="S428" s="41"/>
      <c r="T428" s="77"/>
      <c r="AT428" s="23" t="s">
        <v>163</v>
      </c>
      <c r="AU428" s="23" t="s">
        <v>85</v>
      </c>
    </row>
    <row r="429" spans="2:65" s="1" customFormat="1" ht="16.5" customHeight="1">
      <c r="B429" s="40"/>
      <c r="C429" s="191" t="s">
        <v>804</v>
      </c>
      <c r="D429" s="191" t="s">
        <v>156</v>
      </c>
      <c r="E429" s="192" t="s">
        <v>711</v>
      </c>
      <c r="F429" s="193" t="s">
        <v>712</v>
      </c>
      <c r="G429" s="194" t="s">
        <v>400</v>
      </c>
      <c r="H429" s="195">
        <v>1</v>
      </c>
      <c r="I429" s="196"/>
      <c r="J429" s="197">
        <f>ROUND(I429*H429,2)</f>
        <v>0</v>
      </c>
      <c r="K429" s="193" t="s">
        <v>160</v>
      </c>
      <c r="L429" s="60"/>
      <c r="M429" s="198" t="s">
        <v>21</v>
      </c>
      <c r="N429" s="199" t="s">
        <v>46</v>
      </c>
      <c r="O429" s="41"/>
      <c r="P429" s="200">
        <f>O429*H429</f>
        <v>0</v>
      </c>
      <c r="Q429" s="200">
        <v>0.0145</v>
      </c>
      <c r="R429" s="200">
        <f>Q429*H429</f>
        <v>0.0145</v>
      </c>
      <c r="S429" s="200">
        <v>0</v>
      </c>
      <c r="T429" s="201">
        <f>S429*H429</f>
        <v>0</v>
      </c>
      <c r="AR429" s="23" t="s">
        <v>242</v>
      </c>
      <c r="AT429" s="23" t="s">
        <v>156</v>
      </c>
      <c r="AU429" s="23" t="s">
        <v>85</v>
      </c>
      <c r="AY429" s="23" t="s">
        <v>154</v>
      </c>
      <c r="BE429" s="202">
        <f>IF(N429="základní",J429,0)</f>
        <v>0</v>
      </c>
      <c r="BF429" s="202">
        <f>IF(N429="snížená",J429,0)</f>
        <v>0</v>
      </c>
      <c r="BG429" s="202">
        <f>IF(N429="zákl. přenesená",J429,0)</f>
        <v>0</v>
      </c>
      <c r="BH429" s="202">
        <f>IF(N429="sníž. přenesená",J429,0)</f>
        <v>0</v>
      </c>
      <c r="BI429" s="202">
        <f>IF(N429="nulová",J429,0)</f>
        <v>0</v>
      </c>
      <c r="BJ429" s="23" t="s">
        <v>83</v>
      </c>
      <c r="BK429" s="202">
        <f>ROUND(I429*H429,2)</f>
        <v>0</v>
      </c>
      <c r="BL429" s="23" t="s">
        <v>242</v>
      </c>
      <c r="BM429" s="23" t="s">
        <v>1577</v>
      </c>
    </row>
    <row r="430" spans="2:65" s="1" customFormat="1" ht="25.5" customHeight="1">
      <c r="B430" s="40"/>
      <c r="C430" s="191" t="s">
        <v>810</v>
      </c>
      <c r="D430" s="191" t="s">
        <v>156</v>
      </c>
      <c r="E430" s="192" t="s">
        <v>731</v>
      </c>
      <c r="F430" s="193" t="s">
        <v>732</v>
      </c>
      <c r="G430" s="194" t="s">
        <v>400</v>
      </c>
      <c r="H430" s="195">
        <v>1</v>
      </c>
      <c r="I430" s="196"/>
      <c r="J430" s="197">
        <f>ROUND(I430*H430,2)</f>
        <v>0</v>
      </c>
      <c r="K430" s="193" t="s">
        <v>160</v>
      </c>
      <c r="L430" s="60"/>
      <c r="M430" s="198" t="s">
        <v>21</v>
      </c>
      <c r="N430" s="199" t="s">
        <v>46</v>
      </c>
      <c r="O430" s="41"/>
      <c r="P430" s="200">
        <f>O430*H430</f>
        <v>0</v>
      </c>
      <c r="Q430" s="200">
        <v>0.0147</v>
      </c>
      <c r="R430" s="200">
        <f>Q430*H430</f>
        <v>0.0147</v>
      </c>
      <c r="S430" s="200">
        <v>0</v>
      </c>
      <c r="T430" s="201">
        <f>S430*H430</f>
        <v>0</v>
      </c>
      <c r="AR430" s="23" t="s">
        <v>242</v>
      </c>
      <c r="AT430" s="23" t="s">
        <v>156</v>
      </c>
      <c r="AU430" s="23" t="s">
        <v>85</v>
      </c>
      <c r="AY430" s="23" t="s">
        <v>154</v>
      </c>
      <c r="BE430" s="202">
        <f>IF(N430="základní",J430,0)</f>
        <v>0</v>
      </c>
      <c r="BF430" s="202">
        <f>IF(N430="snížená",J430,0)</f>
        <v>0</v>
      </c>
      <c r="BG430" s="202">
        <f>IF(N430="zákl. přenesená",J430,0)</f>
        <v>0</v>
      </c>
      <c r="BH430" s="202">
        <f>IF(N430="sníž. přenesená",J430,0)</f>
        <v>0</v>
      </c>
      <c r="BI430" s="202">
        <f>IF(N430="nulová",J430,0)</f>
        <v>0</v>
      </c>
      <c r="BJ430" s="23" t="s">
        <v>83</v>
      </c>
      <c r="BK430" s="202">
        <f>ROUND(I430*H430,2)</f>
        <v>0</v>
      </c>
      <c r="BL430" s="23" t="s">
        <v>242</v>
      </c>
      <c r="BM430" s="23" t="s">
        <v>1578</v>
      </c>
    </row>
    <row r="431" spans="2:65" s="1" customFormat="1" ht="16.5" customHeight="1">
      <c r="B431" s="40"/>
      <c r="C431" s="191" t="s">
        <v>815</v>
      </c>
      <c r="D431" s="191" t="s">
        <v>156</v>
      </c>
      <c r="E431" s="192" t="s">
        <v>735</v>
      </c>
      <c r="F431" s="193" t="s">
        <v>736</v>
      </c>
      <c r="G431" s="194" t="s">
        <v>400</v>
      </c>
      <c r="H431" s="195">
        <v>18</v>
      </c>
      <c r="I431" s="196"/>
      <c r="J431" s="197">
        <f>ROUND(I431*H431,2)</f>
        <v>0</v>
      </c>
      <c r="K431" s="193" t="s">
        <v>160</v>
      </c>
      <c r="L431" s="60"/>
      <c r="M431" s="198" t="s">
        <v>21</v>
      </c>
      <c r="N431" s="199" t="s">
        <v>46</v>
      </c>
      <c r="O431" s="41"/>
      <c r="P431" s="200">
        <f>O431*H431</f>
        <v>0</v>
      </c>
      <c r="Q431" s="200">
        <v>0.0003</v>
      </c>
      <c r="R431" s="200">
        <f>Q431*H431</f>
        <v>0.005399999999999999</v>
      </c>
      <c r="S431" s="200">
        <v>0</v>
      </c>
      <c r="T431" s="201">
        <f>S431*H431</f>
        <v>0</v>
      </c>
      <c r="AR431" s="23" t="s">
        <v>242</v>
      </c>
      <c r="AT431" s="23" t="s">
        <v>156</v>
      </c>
      <c r="AU431" s="23" t="s">
        <v>85</v>
      </c>
      <c r="AY431" s="23" t="s">
        <v>154</v>
      </c>
      <c r="BE431" s="202">
        <f>IF(N431="základní",J431,0)</f>
        <v>0</v>
      </c>
      <c r="BF431" s="202">
        <f>IF(N431="snížená",J431,0)</f>
        <v>0</v>
      </c>
      <c r="BG431" s="202">
        <f>IF(N431="zákl. přenesená",J431,0)</f>
        <v>0</v>
      </c>
      <c r="BH431" s="202">
        <f>IF(N431="sníž. přenesená",J431,0)</f>
        <v>0</v>
      </c>
      <c r="BI431" s="202">
        <f>IF(N431="nulová",J431,0)</f>
        <v>0</v>
      </c>
      <c r="BJ431" s="23" t="s">
        <v>83</v>
      </c>
      <c r="BK431" s="202">
        <f>ROUND(I431*H431,2)</f>
        <v>0</v>
      </c>
      <c r="BL431" s="23" t="s">
        <v>242</v>
      </c>
      <c r="BM431" s="23" t="s">
        <v>1579</v>
      </c>
    </row>
    <row r="432" spans="2:65" s="1" customFormat="1" ht="25.5" customHeight="1">
      <c r="B432" s="40"/>
      <c r="C432" s="191" t="s">
        <v>819</v>
      </c>
      <c r="D432" s="191" t="s">
        <v>156</v>
      </c>
      <c r="E432" s="192" t="s">
        <v>739</v>
      </c>
      <c r="F432" s="193" t="s">
        <v>740</v>
      </c>
      <c r="G432" s="194" t="s">
        <v>400</v>
      </c>
      <c r="H432" s="195">
        <v>1</v>
      </c>
      <c r="I432" s="196"/>
      <c r="J432" s="197">
        <f>ROUND(I432*H432,2)</f>
        <v>0</v>
      </c>
      <c r="K432" s="193" t="s">
        <v>160</v>
      </c>
      <c r="L432" s="60"/>
      <c r="M432" s="198" t="s">
        <v>21</v>
      </c>
      <c r="N432" s="199" t="s">
        <v>46</v>
      </c>
      <c r="O432" s="41"/>
      <c r="P432" s="200">
        <f>O432*H432</f>
        <v>0</v>
      </c>
      <c r="Q432" s="200">
        <v>0.00196</v>
      </c>
      <c r="R432" s="200">
        <f>Q432*H432</f>
        <v>0.00196</v>
      </c>
      <c r="S432" s="200">
        <v>0</v>
      </c>
      <c r="T432" s="201">
        <f>S432*H432</f>
        <v>0</v>
      </c>
      <c r="AR432" s="23" t="s">
        <v>242</v>
      </c>
      <c r="AT432" s="23" t="s">
        <v>156</v>
      </c>
      <c r="AU432" s="23" t="s">
        <v>85</v>
      </c>
      <c r="AY432" s="23" t="s">
        <v>154</v>
      </c>
      <c r="BE432" s="202">
        <f>IF(N432="základní",J432,0)</f>
        <v>0</v>
      </c>
      <c r="BF432" s="202">
        <f>IF(N432="snížená",J432,0)</f>
        <v>0</v>
      </c>
      <c r="BG432" s="202">
        <f>IF(N432="zákl. přenesená",J432,0)</f>
        <v>0</v>
      </c>
      <c r="BH432" s="202">
        <f>IF(N432="sníž. přenesená",J432,0)</f>
        <v>0</v>
      </c>
      <c r="BI432" s="202">
        <f>IF(N432="nulová",J432,0)</f>
        <v>0</v>
      </c>
      <c r="BJ432" s="23" t="s">
        <v>83</v>
      </c>
      <c r="BK432" s="202">
        <f>ROUND(I432*H432,2)</f>
        <v>0</v>
      </c>
      <c r="BL432" s="23" t="s">
        <v>242</v>
      </c>
      <c r="BM432" s="23" t="s">
        <v>1580</v>
      </c>
    </row>
    <row r="433" spans="2:47" s="1" customFormat="1" ht="27">
      <c r="B433" s="40"/>
      <c r="C433" s="62"/>
      <c r="D433" s="203" t="s">
        <v>163</v>
      </c>
      <c r="E433" s="62"/>
      <c r="F433" s="204" t="s">
        <v>742</v>
      </c>
      <c r="G433" s="62"/>
      <c r="H433" s="62"/>
      <c r="I433" s="162"/>
      <c r="J433" s="62"/>
      <c r="K433" s="62"/>
      <c r="L433" s="60"/>
      <c r="M433" s="205"/>
      <c r="N433" s="41"/>
      <c r="O433" s="41"/>
      <c r="P433" s="41"/>
      <c r="Q433" s="41"/>
      <c r="R433" s="41"/>
      <c r="S433" s="41"/>
      <c r="T433" s="77"/>
      <c r="AT433" s="23" t="s">
        <v>163</v>
      </c>
      <c r="AU433" s="23" t="s">
        <v>85</v>
      </c>
    </row>
    <row r="434" spans="2:65" s="1" customFormat="1" ht="16.5" customHeight="1">
      <c r="B434" s="40"/>
      <c r="C434" s="191" t="s">
        <v>823</v>
      </c>
      <c r="D434" s="191" t="s">
        <v>156</v>
      </c>
      <c r="E434" s="192" t="s">
        <v>744</v>
      </c>
      <c r="F434" s="193" t="s">
        <v>745</v>
      </c>
      <c r="G434" s="194" t="s">
        <v>400</v>
      </c>
      <c r="H434" s="195">
        <v>9</v>
      </c>
      <c r="I434" s="196"/>
      <c r="J434" s="197">
        <f>ROUND(I434*H434,2)</f>
        <v>0</v>
      </c>
      <c r="K434" s="193" t="s">
        <v>160</v>
      </c>
      <c r="L434" s="60"/>
      <c r="M434" s="198" t="s">
        <v>21</v>
      </c>
      <c r="N434" s="199" t="s">
        <v>46</v>
      </c>
      <c r="O434" s="41"/>
      <c r="P434" s="200">
        <f>O434*H434</f>
        <v>0</v>
      </c>
      <c r="Q434" s="200">
        <v>0.0018</v>
      </c>
      <c r="R434" s="200">
        <f>Q434*H434</f>
        <v>0.0162</v>
      </c>
      <c r="S434" s="200">
        <v>0</v>
      </c>
      <c r="T434" s="201">
        <f>S434*H434</f>
        <v>0</v>
      </c>
      <c r="AR434" s="23" t="s">
        <v>242</v>
      </c>
      <c r="AT434" s="23" t="s">
        <v>156</v>
      </c>
      <c r="AU434" s="23" t="s">
        <v>85</v>
      </c>
      <c r="AY434" s="23" t="s">
        <v>154</v>
      </c>
      <c r="BE434" s="202">
        <f>IF(N434="základní",J434,0)</f>
        <v>0</v>
      </c>
      <c r="BF434" s="202">
        <f>IF(N434="snížená",J434,0)</f>
        <v>0</v>
      </c>
      <c r="BG434" s="202">
        <f>IF(N434="zákl. přenesená",J434,0)</f>
        <v>0</v>
      </c>
      <c r="BH434" s="202">
        <f>IF(N434="sníž. přenesená",J434,0)</f>
        <v>0</v>
      </c>
      <c r="BI434" s="202">
        <f>IF(N434="nulová",J434,0)</f>
        <v>0</v>
      </c>
      <c r="BJ434" s="23" t="s">
        <v>83</v>
      </c>
      <c r="BK434" s="202">
        <f>ROUND(I434*H434,2)</f>
        <v>0</v>
      </c>
      <c r="BL434" s="23" t="s">
        <v>242</v>
      </c>
      <c r="BM434" s="23" t="s">
        <v>1581</v>
      </c>
    </row>
    <row r="435" spans="2:47" s="1" customFormat="1" ht="27">
      <c r="B435" s="40"/>
      <c r="C435" s="62"/>
      <c r="D435" s="203" t="s">
        <v>163</v>
      </c>
      <c r="E435" s="62"/>
      <c r="F435" s="204" t="s">
        <v>747</v>
      </c>
      <c r="G435" s="62"/>
      <c r="H435" s="62"/>
      <c r="I435" s="162"/>
      <c r="J435" s="62"/>
      <c r="K435" s="62"/>
      <c r="L435" s="60"/>
      <c r="M435" s="205"/>
      <c r="N435" s="41"/>
      <c r="O435" s="41"/>
      <c r="P435" s="41"/>
      <c r="Q435" s="41"/>
      <c r="R435" s="41"/>
      <c r="S435" s="41"/>
      <c r="T435" s="77"/>
      <c r="AT435" s="23" t="s">
        <v>163</v>
      </c>
      <c r="AU435" s="23" t="s">
        <v>85</v>
      </c>
    </row>
    <row r="436" spans="2:65" s="1" customFormat="1" ht="16.5" customHeight="1">
      <c r="B436" s="40"/>
      <c r="C436" s="191" t="s">
        <v>827</v>
      </c>
      <c r="D436" s="191" t="s">
        <v>156</v>
      </c>
      <c r="E436" s="192" t="s">
        <v>749</v>
      </c>
      <c r="F436" s="193" t="s">
        <v>750</v>
      </c>
      <c r="G436" s="194" t="s">
        <v>400</v>
      </c>
      <c r="H436" s="195">
        <v>1</v>
      </c>
      <c r="I436" s="196"/>
      <c r="J436" s="197">
        <f>ROUND(I436*H436,2)</f>
        <v>0</v>
      </c>
      <c r="K436" s="193" t="s">
        <v>567</v>
      </c>
      <c r="L436" s="60"/>
      <c r="M436" s="198" t="s">
        <v>21</v>
      </c>
      <c r="N436" s="199" t="s">
        <v>46</v>
      </c>
      <c r="O436" s="41"/>
      <c r="P436" s="200">
        <f>O436*H436</f>
        <v>0</v>
      </c>
      <c r="Q436" s="200">
        <v>0.0018</v>
      </c>
      <c r="R436" s="200">
        <f>Q436*H436</f>
        <v>0.0018</v>
      </c>
      <c r="S436" s="200">
        <v>0</v>
      </c>
      <c r="T436" s="201">
        <f>S436*H436</f>
        <v>0</v>
      </c>
      <c r="AR436" s="23" t="s">
        <v>242</v>
      </c>
      <c r="AT436" s="23" t="s">
        <v>156</v>
      </c>
      <c r="AU436" s="23" t="s">
        <v>85</v>
      </c>
      <c r="AY436" s="23" t="s">
        <v>154</v>
      </c>
      <c r="BE436" s="202">
        <f>IF(N436="základní",J436,0)</f>
        <v>0</v>
      </c>
      <c r="BF436" s="202">
        <f>IF(N436="snížená",J436,0)</f>
        <v>0</v>
      </c>
      <c r="BG436" s="202">
        <f>IF(N436="zákl. přenesená",J436,0)</f>
        <v>0</v>
      </c>
      <c r="BH436" s="202">
        <f>IF(N436="sníž. přenesená",J436,0)</f>
        <v>0</v>
      </c>
      <c r="BI436" s="202">
        <f>IF(N436="nulová",J436,0)</f>
        <v>0</v>
      </c>
      <c r="BJ436" s="23" t="s">
        <v>83</v>
      </c>
      <c r="BK436" s="202">
        <f>ROUND(I436*H436,2)</f>
        <v>0</v>
      </c>
      <c r="BL436" s="23" t="s">
        <v>242</v>
      </c>
      <c r="BM436" s="23" t="s">
        <v>1582</v>
      </c>
    </row>
    <row r="437" spans="2:47" s="1" customFormat="1" ht="27">
      <c r="B437" s="40"/>
      <c r="C437" s="62"/>
      <c r="D437" s="203" t="s">
        <v>163</v>
      </c>
      <c r="E437" s="62"/>
      <c r="F437" s="204" t="s">
        <v>747</v>
      </c>
      <c r="G437" s="62"/>
      <c r="H437" s="62"/>
      <c r="I437" s="162"/>
      <c r="J437" s="62"/>
      <c r="K437" s="62"/>
      <c r="L437" s="60"/>
      <c r="M437" s="205"/>
      <c r="N437" s="41"/>
      <c r="O437" s="41"/>
      <c r="P437" s="41"/>
      <c r="Q437" s="41"/>
      <c r="R437" s="41"/>
      <c r="S437" s="41"/>
      <c r="T437" s="77"/>
      <c r="AT437" s="23" t="s">
        <v>163</v>
      </c>
      <c r="AU437" s="23" t="s">
        <v>85</v>
      </c>
    </row>
    <row r="438" spans="2:65" s="1" customFormat="1" ht="16.5" customHeight="1">
      <c r="B438" s="40"/>
      <c r="C438" s="191" t="s">
        <v>831</v>
      </c>
      <c r="D438" s="191" t="s">
        <v>156</v>
      </c>
      <c r="E438" s="192" t="s">
        <v>753</v>
      </c>
      <c r="F438" s="193" t="s">
        <v>754</v>
      </c>
      <c r="G438" s="194" t="s">
        <v>400</v>
      </c>
      <c r="H438" s="195">
        <v>1</v>
      </c>
      <c r="I438" s="196"/>
      <c r="J438" s="197">
        <f>ROUND(I438*H438,2)</f>
        <v>0</v>
      </c>
      <c r="K438" s="193" t="s">
        <v>160</v>
      </c>
      <c r="L438" s="60"/>
      <c r="M438" s="198" t="s">
        <v>21</v>
      </c>
      <c r="N438" s="199" t="s">
        <v>46</v>
      </c>
      <c r="O438" s="41"/>
      <c r="P438" s="200">
        <f>O438*H438</f>
        <v>0</v>
      </c>
      <c r="Q438" s="200">
        <v>0.00184</v>
      </c>
      <c r="R438" s="200">
        <f>Q438*H438</f>
        <v>0.00184</v>
      </c>
      <c r="S438" s="200">
        <v>0</v>
      </c>
      <c r="T438" s="201">
        <f>S438*H438</f>
        <v>0</v>
      </c>
      <c r="AR438" s="23" t="s">
        <v>242</v>
      </c>
      <c r="AT438" s="23" t="s">
        <v>156</v>
      </c>
      <c r="AU438" s="23" t="s">
        <v>85</v>
      </c>
      <c r="AY438" s="23" t="s">
        <v>154</v>
      </c>
      <c r="BE438" s="202">
        <f>IF(N438="základní",J438,0)</f>
        <v>0</v>
      </c>
      <c r="BF438" s="202">
        <f>IF(N438="snížená",J438,0)</f>
        <v>0</v>
      </c>
      <c r="BG438" s="202">
        <f>IF(N438="zákl. přenesená",J438,0)</f>
        <v>0</v>
      </c>
      <c r="BH438" s="202">
        <f>IF(N438="sníž. přenesená",J438,0)</f>
        <v>0</v>
      </c>
      <c r="BI438" s="202">
        <f>IF(N438="nulová",J438,0)</f>
        <v>0</v>
      </c>
      <c r="BJ438" s="23" t="s">
        <v>83</v>
      </c>
      <c r="BK438" s="202">
        <f>ROUND(I438*H438,2)</f>
        <v>0</v>
      </c>
      <c r="BL438" s="23" t="s">
        <v>242</v>
      </c>
      <c r="BM438" s="23" t="s">
        <v>1583</v>
      </c>
    </row>
    <row r="439" spans="2:65" s="1" customFormat="1" ht="38.25" customHeight="1">
      <c r="B439" s="40"/>
      <c r="C439" s="191" t="s">
        <v>835</v>
      </c>
      <c r="D439" s="191" t="s">
        <v>156</v>
      </c>
      <c r="E439" s="192" t="s">
        <v>757</v>
      </c>
      <c r="F439" s="193" t="s">
        <v>758</v>
      </c>
      <c r="G439" s="194" t="s">
        <v>192</v>
      </c>
      <c r="H439" s="195">
        <v>0.32</v>
      </c>
      <c r="I439" s="196"/>
      <c r="J439" s="197">
        <f>ROUND(I439*H439,2)</f>
        <v>0</v>
      </c>
      <c r="K439" s="193" t="s">
        <v>160</v>
      </c>
      <c r="L439" s="60"/>
      <c r="M439" s="198" t="s">
        <v>21</v>
      </c>
      <c r="N439" s="199" t="s">
        <v>46</v>
      </c>
      <c r="O439" s="41"/>
      <c r="P439" s="200">
        <f>O439*H439</f>
        <v>0</v>
      </c>
      <c r="Q439" s="200">
        <v>0</v>
      </c>
      <c r="R439" s="200">
        <f>Q439*H439</f>
        <v>0</v>
      </c>
      <c r="S439" s="200">
        <v>0</v>
      </c>
      <c r="T439" s="201">
        <f>S439*H439</f>
        <v>0</v>
      </c>
      <c r="AR439" s="23" t="s">
        <v>242</v>
      </c>
      <c r="AT439" s="23" t="s">
        <v>156</v>
      </c>
      <c r="AU439" s="23" t="s">
        <v>85</v>
      </c>
      <c r="AY439" s="23" t="s">
        <v>154</v>
      </c>
      <c r="BE439" s="202">
        <f>IF(N439="základní",J439,0)</f>
        <v>0</v>
      </c>
      <c r="BF439" s="202">
        <f>IF(N439="snížená",J439,0)</f>
        <v>0</v>
      </c>
      <c r="BG439" s="202">
        <f>IF(N439="zákl. přenesená",J439,0)</f>
        <v>0</v>
      </c>
      <c r="BH439" s="202">
        <f>IF(N439="sníž. přenesená",J439,0)</f>
        <v>0</v>
      </c>
      <c r="BI439" s="202">
        <f>IF(N439="nulová",J439,0)</f>
        <v>0</v>
      </c>
      <c r="BJ439" s="23" t="s">
        <v>83</v>
      </c>
      <c r="BK439" s="202">
        <f>ROUND(I439*H439,2)</f>
        <v>0</v>
      </c>
      <c r="BL439" s="23" t="s">
        <v>242</v>
      </c>
      <c r="BM439" s="23" t="s">
        <v>1584</v>
      </c>
    </row>
    <row r="440" spans="2:47" s="1" customFormat="1" ht="121.5">
      <c r="B440" s="40"/>
      <c r="C440" s="62"/>
      <c r="D440" s="203" t="s">
        <v>163</v>
      </c>
      <c r="E440" s="62"/>
      <c r="F440" s="204" t="s">
        <v>760</v>
      </c>
      <c r="G440" s="62"/>
      <c r="H440" s="62"/>
      <c r="I440" s="162"/>
      <c r="J440" s="62"/>
      <c r="K440" s="62"/>
      <c r="L440" s="60"/>
      <c r="M440" s="205"/>
      <c r="N440" s="41"/>
      <c r="O440" s="41"/>
      <c r="P440" s="41"/>
      <c r="Q440" s="41"/>
      <c r="R440" s="41"/>
      <c r="S440" s="41"/>
      <c r="T440" s="77"/>
      <c r="AT440" s="23" t="s">
        <v>163</v>
      </c>
      <c r="AU440" s="23" t="s">
        <v>85</v>
      </c>
    </row>
    <row r="441" spans="2:63" s="10" customFormat="1" ht="29.85" customHeight="1">
      <c r="B441" s="175"/>
      <c r="C441" s="176"/>
      <c r="D441" s="177" t="s">
        <v>74</v>
      </c>
      <c r="E441" s="189" t="s">
        <v>761</v>
      </c>
      <c r="F441" s="189" t="s">
        <v>1585</v>
      </c>
      <c r="G441" s="176"/>
      <c r="H441" s="176"/>
      <c r="I441" s="179"/>
      <c r="J441" s="190">
        <f>BK441</f>
        <v>0</v>
      </c>
      <c r="K441" s="176"/>
      <c r="L441" s="181"/>
      <c r="M441" s="182"/>
      <c r="N441" s="183"/>
      <c r="O441" s="183"/>
      <c r="P441" s="184">
        <f>SUM(P442:P459)</f>
        <v>0</v>
      </c>
      <c r="Q441" s="183"/>
      <c r="R441" s="184">
        <f>SUM(R442:R459)</f>
        <v>0.03438000000000001</v>
      </c>
      <c r="S441" s="183"/>
      <c r="T441" s="185">
        <f>SUM(T442:T459)</f>
        <v>0.187</v>
      </c>
      <c r="AR441" s="186" t="s">
        <v>85</v>
      </c>
      <c r="AT441" s="187" t="s">
        <v>74</v>
      </c>
      <c r="AU441" s="187" t="s">
        <v>83</v>
      </c>
      <c r="AY441" s="186" t="s">
        <v>154</v>
      </c>
      <c r="BK441" s="188">
        <f>SUM(BK442:BK459)</f>
        <v>0</v>
      </c>
    </row>
    <row r="442" spans="2:65" s="1" customFormat="1" ht="16.5" customHeight="1">
      <c r="B442" s="40"/>
      <c r="C442" s="191" t="s">
        <v>839</v>
      </c>
      <c r="D442" s="191" t="s">
        <v>156</v>
      </c>
      <c r="E442" s="192" t="s">
        <v>764</v>
      </c>
      <c r="F442" s="193" t="s">
        <v>765</v>
      </c>
      <c r="G442" s="194" t="s">
        <v>366</v>
      </c>
      <c r="H442" s="195">
        <v>4</v>
      </c>
      <c r="I442" s="196"/>
      <c r="J442" s="197">
        <f>ROUND(I442*H442,2)</f>
        <v>0</v>
      </c>
      <c r="K442" s="193" t="s">
        <v>1586</v>
      </c>
      <c r="L442" s="60"/>
      <c r="M442" s="198" t="s">
        <v>21</v>
      </c>
      <c r="N442" s="199" t="s">
        <v>46</v>
      </c>
      <c r="O442" s="41"/>
      <c r="P442" s="200">
        <f>O442*H442</f>
        <v>0</v>
      </c>
      <c r="Q442" s="200">
        <v>0</v>
      </c>
      <c r="R442" s="200">
        <f>Q442*H442</f>
        <v>0</v>
      </c>
      <c r="S442" s="200">
        <v>0</v>
      </c>
      <c r="T442" s="201">
        <f>S442*H442</f>
        <v>0</v>
      </c>
      <c r="AR442" s="23" t="s">
        <v>242</v>
      </c>
      <c r="AT442" s="23" t="s">
        <v>156</v>
      </c>
      <c r="AU442" s="23" t="s">
        <v>85</v>
      </c>
      <c r="AY442" s="23" t="s">
        <v>154</v>
      </c>
      <c r="BE442" s="202">
        <f>IF(N442="základní",J442,0)</f>
        <v>0</v>
      </c>
      <c r="BF442" s="202">
        <f>IF(N442="snížená",J442,0)</f>
        <v>0</v>
      </c>
      <c r="BG442" s="202">
        <f>IF(N442="zákl. přenesená",J442,0)</f>
        <v>0</v>
      </c>
      <c r="BH442" s="202">
        <f>IF(N442="sníž. přenesená",J442,0)</f>
        <v>0</v>
      </c>
      <c r="BI442" s="202">
        <f>IF(N442="nulová",J442,0)</f>
        <v>0</v>
      </c>
      <c r="BJ442" s="23" t="s">
        <v>83</v>
      </c>
      <c r="BK442" s="202">
        <f>ROUND(I442*H442,2)</f>
        <v>0</v>
      </c>
      <c r="BL442" s="23" t="s">
        <v>242</v>
      </c>
      <c r="BM442" s="23" t="s">
        <v>1587</v>
      </c>
    </row>
    <row r="443" spans="2:65" s="1" customFormat="1" ht="16.5" customHeight="1">
      <c r="B443" s="40"/>
      <c r="C443" s="191" t="s">
        <v>843</v>
      </c>
      <c r="D443" s="191" t="s">
        <v>156</v>
      </c>
      <c r="E443" s="192" t="s">
        <v>768</v>
      </c>
      <c r="F443" s="193" t="s">
        <v>769</v>
      </c>
      <c r="G443" s="194" t="s">
        <v>245</v>
      </c>
      <c r="H443" s="195">
        <v>20</v>
      </c>
      <c r="I443" s="196"/>
      <c r="J443" s="197">
        <f>ROUND(I443*H443,2)</f>
        <v>0</v>
      </c>
      <c r="K443" s="193" t="s">
        <v>160</v>
      </c>
      <c r="L443" s="60"/>
      <c r="M443" s="198" t="s">
        <v>21</v>
      </c>
      <c r="N443" s="199" t="s">
        <v>46</v>
      </c>
      <c r="O443" s="41"/>
      <c r="P443" s="200">
        <f>O443*H443</f>
        <v>0</v>
      </c>
      <c r="Q443" s="200">
        <v>0.00036</v>
      </c>
      <c r="R443" s="200">
        <f>Q443*H443</f>
        <v>0.007200000000000001</v>
      </c>
      <c r="S443" s="200">
        <v>0</v>
      </c>
      <c r="T443" s="201">
        <f>S443*H443</f>
        <v>0</v>
      </c>
      <c r="AR443" s="23" t="s">
        <v>242</v>
      </c>
      <c r="AT443" s="23" t="s">
        <v>156</v>
      </c>
      <c r="AU443" s="23" t="s">
        <v>85</v>
      </c>
      <c r="AY443" s="23" t="s">
        <v>154</v>
      </c>
      <c r="BE443" s="202">
        <f>IF(N443="základní",J443,0)</f>
        <v>0</v>
      </c>
      <c r="BF443" s="202">
        <f>IF(N443="snížená",J443,0)</f>
        <v>0</v>
      </c>
      <c r="BG443" s="202">
        <f>IF(N443="zákl. přenesená",J443,0)</f>
        <v>0</v>
      </c>
      <c r="BH443" s="202">
        <f>IF(N443="sníž. přenesená",J443,0)</f>
        <v>0</v>
      </c>
      <c r="BI443" s="202">
        <f>IF(N443="nulová",J443,0)</f>
        <v>0</v>
      </c>
      <c r="BJ443" s="23" t="s">
        <v>83</v>
      </c>
      <c r="BK443" s="202">
        <f>ROUND(I443*H443,2)</f>
        <v>0</v>
      </c>
      <c r="BL443" s="23" t="s">
        <v>242</v>
      </c>
      <c r="BM443" s="23" t="s">
        <v>1588</v>
      </c>
    </row>
    <row r="444" spans="2:65" s="1" customFormat="1" ht="25.5" customHeight="1">
      <c r="B444" s="40"/>
      <c r="C444" s="191" t="s">
        <v>847</v>
      </c>
      <c r="D444" s="191" t="s">
        <v>156</v>
      </c>
      <c r="E444" s="192" t="s">
        <v>772</v>
      </c>
      <c r="F444" s="193" t="s">
        <v>773</v>
      </c>
      <c r="G444" s="194" t="s">
        <v>366</v>
      </c>
      <c r="H444" s="195">
        <v>2</v>
      </c>
      <c r="I444" s="196"/>
      <c r="J444" s="197">
        <f>ROUND(I444*H444,2)</f>
        <v>0</v>
      </c>
      <c r="K444" s="193" t="s">
        <v>160</v>
      </c>
      <c r="L444" s="60"/>
      <c r="M444" s="198" t="s">
        <v>21</v>
      </c>
      <c r="N444" s="199" t="s">
        <v>46</v>
      </c>
      <c r="O444" s="41"/>
      <c r="P444" s="200">
        <f>O444*H444</f>
        <v>0</v>
      </c>
      <c r="Q444" s="200">
        <v>0.00022</v>
      </c>
      <c r="R444" s="200">
        <f>Q444*H444</f>
        <v>0.00044</v>
      </c>
      <c r="S444" s="200">
        <v>0</v>
      </c>
      <c r="T444" s="201">
        <f>S444*H444</f>
        <v>0</v>
      </c>
      <c r="AR444" s="23" t="s">
        <v>242</v>
      </c>
      <c r="AT444" s="23" t="s">
        <v>156</v>
      </c>
      <c r="AU444" s="23" t="s">
        <v>85</v>
      </c>
      <c r="AY444" s="23" t="s">
        <v>154</v>
      </c>
      <c r="BE444" s="202">
        <f>IF(N444="základní",J444,0)</f>
        <v>0</v>
      </c>
      <c r="BF444" s="202">
        <f>IF(N444="snížená",J444,0)</f>
        <v>0</v>
      </c>
      <c r="BG444" s="202">
        <f>IF(N444="zákl. přenesená",J444,0)</f>
        <v>0</v>
      </c>
      <c r="BH444" s="202">
        <f>IF(N444="sníž. přenesená",J444,0)</f>
        <v>0</v>
      </c>
      <c r="BI444" s="202">
        <f>IF(N444="nulová",J444,0)</f>
        <v>0</v>
      </c>
      <c r="BJ444" s="23" t="s">
        <v>83</v>
      </c>
      <c r="BK444" s="202">
        <f>ROUND(I444*H444,2)</f>
        <v>0</v>
      </c>
      <c r="BL444" s="23" t="s">
        <v>242</v>
      </c>
      <c r="BM444" s="23" t="s">
        <v>1589</v>
      </c>
    </row>
    <row r="445" spans="2:47" s="1" customFormat="1" ht="40.5">
      <c r="B445" s="40"/>
      <c r="C445" s="62"/>
      <c r="D445" s="203" t="s">
        <v>163</v>
      </c>
      <c r="E445" s="62"/>
      <c r="F445" s="204" t="s">
        <v>775</v>
      </c>
      <c r="G445" s="62"/>
      <c r="H445" s="62"/>
      <c r="I445" s="162"/>
      <c r="J445" s="62"/>
      <c r="K445" s="62"/>
      <c r="L445" s="60"/>
      <c r="M445" s="205"/>
      <c r="N445" s="41"/>
      <c r="O445" s="41"/>
      <c r="P445" s="41"/>
      <c r="Q445" s="41"/>
      <c r="R445" s="41"/>
      <c r="S445" s="41"/>
      <c r="T445" s="77"/>
      <c r="AT445" s="23" t="s">
        <v>163</v>
      </c>
      <c r="AU445" s="23" t="s">
        <v>85</v>
      </c>
    </row>
    <row r="446" spans="2:65" s="1" customFormat="1" ht="25.5" customHeight="1">
      <c r="B446" s="40"/>
      <c r="C446" s="191" t="s">
        <v>851</v>
      </c>
      <c r="D446" s="191" t="s">
        <v>156</v>
      </c>
      <c r="E446" s="192" t="s">
        <v>777</v>
      </c>
      <c r="F446" s="193" t="s">
        <v>778</v>
      </c>
      <c r="G446" s="194" t="s">
        <v>400</v>
      </c>
      <c r="H446" s="195">
        <v>2</v>
      </c>
      <c r="I446" s="196"/>
      <c r="J446" s="197">
        <f>ROUND(I446*H446,2)</f>
        <v>0</v>
      </c>
      <c r="K446" s="193" t="s">
        <v>160</v>
      </c>
      <c r="L446" s="60"/>
      <c r="M446" s="198" t="s">
        <v>21</v>
      </c>
      <c r="N446" s="199" t="s">
        <v>46</v>
      </c>
      <c r="O446" s="41"/>
      <c r="P446" s="200">
        <f>O446*H446</f>
        <v>0</v>
      </c>
      <c r="Q446" s="200">
        <v>0.00027</v>
      </c>
      <c r="R446" s="200">
        <f>Q446*H446</f>
        <v>0.00054</v>
      </c>
      <c r="S446" s="200">
        <v>0</v>
      </c>
      <c r="T446" s="201">
        <f>S446*H446</f>
        <v>0</v>
      </c>
      <c r="AR446" s="23" t="s">
        <v>242</v>
      </c>
      <c r="AT446" s="23" t="s">
        <v>156</v>
      </c>
      <c r="AU446" s="23" t="s">
        <v>85</v>
      </c>
      <c r="AY446" s="23" t="s">
        <v>154</v>
      </c>
      <c r="BE446" s="202">
        <f>IF(N446="základní",J446,0)</f>
        <v>0</v>
      </c>
      <c r="BF446" s="202">
        <f>IF(N446="snížená",J446,0)</f>
        <v>0</v>
      </c>
      <c r="BG446" s="202">
        <f>IF(N446="zákl. přenesená",J446,0)</f>
        <v>0</v>
      </c>
      <c r="BH446" s="202">
        <f>IF(N446="sníž. přenesená",J446,0)</f>
        <v>0</v>
      </c>
      <c r="BI446" s="202">
        <f>IF(N446="nulová",J446,0)</f>
        <v>0</v>
      </c>
      <c r="BJ446" s="23" t="s">
        <v>83</v>
      </c>
      <c r="BK446" s="202">
        <f>ROUND(I446*H446,2)</f>
        <v>0</v>
      </c>
      <c r="BL446" s="23" t="s">
        <v>242</v>
      </c>
      <c r="BM446" s="23" t="s">
        <v>1590</v>
      </c>
    </row>
    <row r="447" spans="2:47" s="1" customFormat="1" ht="40.5">
      <c r="B447" s="40"/>
      <c r="C447" s="62"/>
      <c r="D447" s="203" t="s">
        <v>163</v>
      </c>
      <c r="E447" s="62"/>
      <c r="F447" s="204" t="s">
        <v>775</v>
      </c>
      <c r="G447" s="62"/>
      <c r="H447" s="62"/>
      <c r="I447" s="162"/>
      <c r="J447" s="62"/>
      <c r="K447" s="62"/>
      <c r="L447" s="60"/>
      <c r="M447" s="205"/>
      <c r="N447" s="41"/>
      <c r="O447" s="41"/>
      <c r="P447" s="41"/>
      <c r="Q447" s="41"/>
      <c r="R447" s="41"/>
      <c r="S447" s="41"/>
      <c r="T447" s="77"/>
      <c r="AT447" s="23" t="s">
        <v>163</v>
      </c>
      <c r="AU447" s="23" t="s">
        <v>85</v>
      </c>
    </row>
    <row r="448" spans="2:65" s="1" customFormat="1" ht="16.5" customHeight="1">
      <c r="B448" s="40"/>
      <c r="C448" s="191" t="s">
        <v>855</v>
      </c>
      <c r="D448" s="191" t="s">
        <v>156</v>
      </c>
      <c r="E448" s="192" t="s">
        <v>792</v>
      </c>
      <c r="F448" s="193" t="s">
        <v>793</v>
      </c>
      <c r="G448" s="194" t="s">
        <v>366</v>
      </c>
      <c r="H448" s="195">
        <v>2</v>
      </c>
      <c r="I448" s="196"/>
      <c r="J448" s="197">
        <f>ROUND(I448*H448,2)</f>
        <v>0</v>
      </c>
      <c r="K448" s="193" t="s">
        <v>160</v>
      </c>
      <c r="L448" s="60"/>
      <c r="M448" s="198" t="s">
        <v>21</v>
      </c>
      <c r="N448" s="199" t="s">
        <v>46</v>
      </c>
      <c r="O448" s="41"/>
      <c r="P448" s="200">
        <f>O448*H448</f>
        <v>0</v>
      </c>
      <c r="Q448" s="200">
        <v>0.0002</v>
      </c>
      <c r="R448" s="200">
        <f>Q448*H448</f>
        <v>0.0004</v>
      </c>
      <c r="S448" s="200">
        <v>0</v>
      </c>
      <c r="T448" s="201">
        <f>S448*H448</f>
        <v>0</v>
      </c>
      <c r="AR448" s="23" t="s">
        <v>242</v>
      </c>
      <c r="AT448" s="23" t="s">
        <v>156</v>
      </c>
      <c r="AU448" s="23" t="s">
        <v>85</v>
      </c>
      <c r="AY448" s="23" t="s">
        <v>154</v>
      </c>
      <c r="BE448" s="202">
        <f>IF(N448="základní",J448,0)</f>
        <v>0</v>
      </c>
      <c r="BF448" s="202">
        <f>IF(N448="snížená",J448,0)</f>
        <v>0</v>
      </c>
      <c r="BG448" s="202">
        <f>IF(N448="zákl. přenesená",J448,0)</f>
        <v>0</v>
      </c>
      <c r="BH448" s="202">
        <f>IF(N448="sníž. přenesená",J448,0)</f>
        <v>0</v>
      </c>
      <c r="BI448" s="202">
        <f>IF(N448="nulová",J448,0)</f>
        <v>0</v>
      </c>
      <c r="BJ448" s="23" t="s">
        <v>83</v>
      </c>
      <c r="BK448" s="202">
        <f>ROUND(I448*H448,2)</f>
        <v>0</v>
      </c>
      <c r="BL448" s="23" t="s">
        <v>242</v>
      </c>
      <c r="BM448" s="23" t="s">
        <v>1591</v>
      </c>
    </row>
    <row r="449" spans="2:65" s="1" customFormat="1" ht="38.25" customHeight="1">
      <c r="B449" s="40"/>
      <c r="C449" s="191" t="s">
        <v>859</v>
      </c>
      <c r="D449" s="191" t="s">
        <v>156</v>
      </c>
      <c r="E449" s="192" t="s">
        <v>781</v>
      </c>
      <c r="F449" s="193" t="s">
        <v>782</v>
      </c>
      <c r="G449" s="194" t="s">
        <v>366</v>
      </c>
      <c r="H449" s="195">
        <v>1</v>
      </c>
      <c r="I449" s="196"/>
      <c r="J449" s="197">
        <f>ROUND(I449*H449,2)</f>
        <v>0</v>
      </c>
      <c r="K449" s="193" t="s">
        <v>160</v>
      </c>
      <c r="L449" s="60"/>
      <c r="M449" s="198" t="s">
        <v>21</v>
      </c>
      <c r="N449" s="199" t="s">
        <v>46</v>
      </c>
      <c r="O449" s="41"/>
      <c r="P449" s="200">
        <f>O449*H449</f>
        <v>0</v>
      </c>
      <c r="Q449" s="200">
        <v>0.0084</v>
      </c>
      <c r="R449" s="200">
        <f>Q449*H449</f>
        <v>0.0084</v>
      </c>
      <c r="S449" s="200">
        <v>0</v>
      </c>
      <c r="T449" s="201">
        <f>S449*H449</f>
        <v>0</v>
      </c>
      <c r="AR449" s="23" t="s">
        <v>242</v>
      </c>
      <c r="AT449" s="23" t="s">
        <v>156</v>
      </c>
      <c r="AU449" s="23" t="s">
        <v>85</v>
      </c>
      <c r="AY449" s="23" t="s">
        <v>154</v>
      </c>
      <c r="BE449" s="202">
        <f>IF(N449="základní",J449,0)</f>
        <v>0</v>
      </c>
      <c r="BF449" s="202">
        <f>IF(N449="snížená",J449,0)</f>
        <v>0</v>
      </c>
      <c r="BG449" s="202">
        <f>IF(N449="zákl. přenesená",J449,0)</f>
        <v>0</v>
      </c>
      <c r="BH449" s="202">
        <f>IF(N449="sníž. přenesená",J449,0)</f>
        <v>0</v>
      </c>
      <c r="BI449" s="202">
        <f>IF(N449="nulová",J449,0)</f>
        <v>0</v>
      </c>
      <c r="BJ449" s="23" t="s">
        <v>83</v>
      </c>
      <c r="BK449" s="202">
        <f>ROUND(I449*H449,2)</f>
        <v>0</v>
      </c>
      <c r="BL449" s="23" t="s">
        <v>242</v>
      </c>
      <c r="BM449" s="23" t="s">
        <v>1592</v>
      </c>
    </row>
    <row r="450" spans="2:47" s="1" customFormat="1" ht="27">
      <c r="B450" s="40"/>
      <c r="C450" s="62"/>
      <c r="D450" s="203" t="s">
        <v>163</v>
      </c>
      <c r="E450" s="62"/>
      <c r="F450" s="204" t="s">
        <v>784</v>
      </c>
      <c r="G450" s="62"/>
      <c r="H450" s="62"/>
      <c r="I450" s="162"/>
      <c r="J450" s="62"/>
      <c r="K450" s="62"/>
      <c r="L450" s="60"/>
      <c r="M450" s="205"/>
      <c r="N450" s="41"/>
      <c r="O450" s="41"/>
      <c r="P450" s="41"/>
      <c r="Q450" s="41"/>
      <c r="R450" s="41"/>
      <c r="S450" s="41"/>
      <c r="T450" s="77"/>
      <c r="AT450" s="23" t="s">
        <v>163</v>
      </c>
      <c r="AU450" s="23" t="s">
        <v>85</v>
      </c>
    </row>
    <row r="451" spans="2:47" s="1" customFormat="1" ht="27">
      <c r="B451" s="40"/>
      <c r="C451" s="62"/>
      <c r="D451" s="203" t="s">
        <v>538</v>
      </c>
      <c r="E451" s="62"/>
      <c r="F451" s="204" t="s">
        <v>785</v>
      </c>
      <c r="G451" s="62"/>
      <c r="H451" s="62"/>
      <c r="I451" s="162"/>
      <c r="J451" s="62"/>
      <c r="K451" s="62"/>
      <c r="L451" s="60"/>
      <c r="M451" s="205"/>
      <c r="N451" s="41"/>
      <c r="O451" s="41"/>
      <c r="P451" s="41"/>
      <c r="Q451" s="41"/>
      <c r="R451" s="41"/>
      <c r="S451" s="41"/>
      <c r="T451" s="77"/>
      <c r="AT451" s="23" t="s">
        <v>538</v>
      </c>
      <c r="AU451" s="23" t="s">
        <v>85</v>
      </c>
    </row>
    <row r="452" spans="2:65" s="1" customFormat="1" ht="38.25" customHeight="1">
      <c r="B452" s="40"/>
      <c r="C452" s="191" t="s">
        <v>863</v>
      </c>
      <c r="D452" s="191" t="s">
        <v>156</v>
      </c>
      <c r="E452" s="192" t="s">
        <v>787</v>
      </c>
      <c r="F452" s="193" t="s">
        <v>788</v>
      </c>
      <c r="G452" s="194" t="s">
        <v>366</v>
      </c>
      <c r="H452" s="195">
        <v>1</v>
      </c>
      <c r="I452" s="196"/>
      <c r="J452" s="197">
        <f>ROUND(I452*H452,2)</f>
        <v>0</v>
      </c>
      <c r="K452" s="193" t="s">
        <v>160</v>
      </c>
      <c r="L452" s="60"/>
      <c r="M452" s="198" t="s">
        <v>21</v>
      </c>
      <c r="N452" s="199" t="s">
        <v>46</v>
      </c>
      <c r="O452" s="41"/>
      <c r="P452" s="200">
        <f>O452*H452</f>
        <v>0</v>
      </c>
      <c r="Q452" s="200">
        <v>0.01708</v>
      </c>
      <c r="R452" s="200">
        <f>Q452*H452</f>
        <v>0.01708</v>
      </c>
      <c r="S452" s="200">
        <v>0</v>
      </c>
      <c r="T452" s="201">
        <f>S452*H452</f>
        <v>0</v>
      </c>
      <c r="AR452" s="23" t="s">
        <v>242</v>
      </c>
      <c r="AT452" s="23" t="s">
        <v>156</v>
      </c>
      <c r="AU452" s="23" t="s">
        <v>85</v>
      </c>
      <c r="AY452" s="23" t="s">
        <v>154</v>
      </c>
      <c r="BE452" s="202">
        <f>IF(N452="základní",J452,0)</f>
        <v>0</v>
      </c>
      <c r="BF452" s="202">
        <f>IF(N452="snížená",J452,0)</f>
        <v>0</v>
      </c>
      <c r="BG452" s="202">
        <f>IF(N452="zákl. přenesená",J452,0)</f>
        <v>0</v>
      </c>
      <c r="BH452" s="202">
        <f>IF(N452="sníž. přenesená",J452,0)</f>
        <v>0</v>
      </c>
      <c r="BI452" s="202">
        <f>IF(N452="nulová",J452,0)</f>
        <v>0</v>
      </c>
      <c r="BJ452" s="23" t="s">
        <v>83</v>
      </c>
      <c r="BK452" s="202">
        <f>ROUND(I452*H452,2)</f>
        <v>0</v>
      </c>
      <c r="BL452" s="23" t="s">
        <v>242</v>
      </c>
      <c r="BM452" s="23" t="s">
        <v>1593</v>
      </c>
    </row>
    <row r="453" spans="2:47" s="1" customFormat="1" ht="27">
      <c r="B453" s="40"/>
      <c r="C453" s="62"/>
      <c r="D453" s="203" t="s">
        <v>163</v>
      </c>
      <c r="E453" s="62"/>
      <c r="F453" s="204" t="s">
        <v>784</v>
      </c>
      <c r="G453" s="62"/>
      <c r="H453" s="62"/>
      <c r="I453" s="162"/>
      <c r="J453" s="62"/>
      <c r="K453" s="62"/>
      <c r="L453" s="60"/>
      <c r="M453" s="205"/>
      <c r="N453" s="41"/>
      <c r="O453" s="41"/>
      <c r="P453" s="41"/>
      <c r="Q453" s="41"/>
      <c r="R453" s="41"/>
      <c r="S453" s="41"/>
      <c r="T453" s="77"/>
      <c r="AT453" s="23" t="s">
        <v>163</v>
      </c>
      <c r="AU453" s="23" t="s">
        <v>85</v>
      </c>
    </row>
    <row r="454" spans="2:47" s="1" customFormat="1" ht="27">
      <c r="B454" s="40"/>
      <c r="C454" s="62"/>
      <c r="D454" s="203" t="s">
        <v>538</v>
      </c>
      <c r="E454" s="62"/>
      <c r="F454" s="204" t="s">
        <v>790</v>
      </c>
      <c r="G454" s="62"/>
      <c r="H454" s="62"/>
      <c r="I454" s="162"/>
      <c r="J454" s="62"/>
      <c r="K454" s="62"/>
      <c r="L454" s="60"/>
      <c r="M454" s="205"/>
      <c r="N454" s="41"/>
      <c r="O454" s="41"/>
      <c r="P454" s="41"/>
      <c r="Q454" s="41"/>
      <c r="R454" s="41"/>
      <c r="S454" s="41"/>
      <c r="T454" s="77"/>
      <c r="AT454" s="23" t="s">
        <v>538</v>
      </c>
      <c r="AU454" s="23" t="s">
        <v>85</v>
      </c>
    </row>
    <row r="455" spans="2:65" s="1" customFormat="1" ht="16.5" customHeight="1">
      <c r="B455" s="40"/>
      <c r="C455" s="191" t="s">
        <v>868</v>
      </c>
      <c r="D455" s="191" t="s">
        <v>156</v>
      </c>
      <c r="E455" s="192" t="s">
        <v>796</v>
      </c>
      <c r="F455" s="193" t="s">
        <v>797</v>
      </c>
      <c r="G455" s="194" t="s">
        <v>366</v>
      </c>
      <c r="H455" s="195">
        <v>4</v>
      </c>
      <c r="I455" s="196"/>
      <c r="J455" s="197">
        <f>ROUND(I455*H455,2)</f>
        <v>0</v>
      </c>
      <c r="K455" s="193" t="s">
        <v>567</v>
      </c>
      <c r="L455" s="60"/>
      <c r="M455" s="198" t="s">
        <v>21</v>
      </c>
      <c r="N455" s="199" t="s">
        <v>46</v>
      </c>
      <c r="O455" s="41"/>
      <c r="P455" s="200">
        <f>O455*H455</f>
        <v>0</v>
      </c>
      <c r="Q455" s="200">
        <v>8E-05</v>
      </c>
      <c r="R455" s="200">
        <f>Q455*H455</f>
        <v>0.00032</v>
      </c>
      <c r="S455" s="200">
        <v>0.04675</v>
      </c>
      <c r="T455" s="201">
        <f>S455*H455</f>
        <v>0.187</v>
      </c>
      <c r="AR455" s="23" t="s">
        <v>242</v>
      </c>
      <c r="AT455" s="23" t="s">
        <v>156</v>
      </c>
      <c r="AU455" s="23" t="s">
        <v>85</v>
      </c>
      <c r="AY455" s="23" t="s">
        <v>154</v>
      </c>
      <c r="BE455" s="202">
        <f>IF(N455="základní",J455,0)</f>
        <v>0</v>
      </c>
      <c r="BF455" s="202">
        <f>IF(N455="snížená",J455,0)</f>
        <v>0</v>
      </c>
      <c r="BG455" s="202">
        <f>IF(N455="zákl. přenesená",J455,0)</f>
        <v>0</v>
      </c>
      <c r="BH455" s="202">
        <f>IF(N455="sníž. přenesená",J455,0)</f>
        <v>0</v>
      </c>
      <c r="BI455" s="202">
        <f>IF(N455="nulová",J455,0)</f>
        <v>0</v>
      </c>
      <c r="BJ455" s="23" t="s">
        <v>83</v>
      </c>
      <c r="BK455" s="202">
        <f>ROUND(I455*H455,2)</f>
        <v>0</v>
      </c>
      <c r="BL455" s="23" t="s">
        <v>242</v>
      </c>
      <c r="BM455" s="23" t="s">
        <v>1594</v>
      </c>
    </row>
    <row r="456" spans="2:65" s="1" customFormat="1" ht="25.5" customHeight="1">
      <c r="B456" s="40"/>
      <c r="C456" s="191" t="s">
        <v>873</v>
      </c>
      <c r="D456" s="191" t="s">
        <v>156</v>
      </c>
      <c r="E456" s="192" t="s">
        <v>800</v>
      </c>
      <c r="F456" s="193" t="s">
        <v>801</v>
      </c>
      <c r="G456" s="194" t="s">
        <v>237</v>
      </c>
      <c r="H456" s="195">
        <v>10</v>
      </c>
      <c r="I456" s="196"/>
      <c r="J456" s="197">
        <f>ROUND(I456*H456,2)</f>
        <v>0</v>
      </c>
      <c r="K456" s="193" t="s">
        <v>160</v>
      </c>
      <c r="L456" s="60"/>
      <c r="M456" s="198" t="s">
        <v>21</v>
      </c>
      <c r="N456" s="199" t="s">
        <v>46</v>
      </c>
      <c r="O456" s="41"/>
      <c r="P456" s="200">
        <f>O456*H456</f>
        <v>0</v>
      </c>
      <c r="Q456" s="200">
        <v>0</v>
      </c>
      <c r="R456" s="200">
        <f>Q456*H456</f>
        <v>0</v>
      </c>
      <c r="S456" s="200">
        <v>0</v>
      </c>
      <c r="T456" s="201">
        <f>S456*H456</f>
        <v>0</v>
      </c>
      <c r="AR456" s="23" t="s">
        <v>242</v>
      </c>
      <c r="AT456" s="23" t="s">
        <v>156</v>
      </c>
      <c r="AU456" s="23" t="s">
        <v>85</v>
      </c>
      <c r="AY456" s="23" t="s">
        <v>154</v>
      </c>
      <c r="BE456" s="202">
        <f>IF(N456="základní",J456,0)</f>
        <v>0</v>
      </c>
      <c r="BF456" s="202">
        <f>IF(N456="snížená",J456,0)</f>
        <v>0</v>
      </c>
      <c r="BG456" s="202">
        <f>IF(N456="zákl. přenesená",J456,0)</f>
        <v>0</v>
      </c>
      <c r="BH456" s="202">
        <f>IF(N456="sníž. přenesená",J456,0)</f>
        <v>0</v>
      </c>
      <c r="BI456" s="202">
        <f>IF(N456="nulová",J456,0)</f>
        <v>0</v>
      </c>
      <c r="BJ456" s="23" t="s">
        <v>83</v>
      </c>
      <c r="BK456" s="202">
        <f>ROUND(I456*H456,2)</f>
        <v>0</v>
      </c>
      <c r="BL456" s="23" t="s">
        <v>242</v>
      </c>
      <c r="BM456" s="23" t="s">
        <v>1595</v>
      </c>
    </row>
    <row r="457" spans="2:47" s="1" customFormat="1" ht="67.5">
      <c r="B457" s="40"/>
      <c r="C457" s="62"/>
      <c r="D457" s="203" t="s">
        <v>163</v>
      </c>
      <c r="E457" s="62"/>
      <c r="F457" s="204" t="s">
        <v>803</v>
      </c>
      <c r="G457" s="62"/>
      <c r="H457" s="62"/>
      <c r="I457" s="162"/>
      <c r="J457" s="62"/>
      <c r="K457" s="62"/>
      <c r="L457" s="60"/>
      <c r="M457" s="205"/>
      <c r="N457" s="41"/>
      <c r="O457" s="41"/>
      <c r="P457" s="41"/>
      <c r="Q457" s="41"/>
      <c r="R457" s="41"/>
      <c r="S457" s="41"/>
      <c r="T457" s="77"/>
      <c r="AT457" s="23" t="s">
        <v>163</v>
      </c>
      <c r="AU457" s="23" t="s">
        <v>85</v>
      </c>
    </row>
    <row r="458" spans="2:65" s="1" customFormat="1" ht="38.25" customHeight="1">
      <c r="B458" s="40"/>
      <c r="C458" s="191" t="s">
        <v>877</v>
      </c>
      <c r="D458" s="191" t="s">
        <v>156</v>
      </c>
      <c r="E458" s="192" t="s">
        <v>805</v>
      </c>
      <c r="F458" s="193" t="s">
        <v>806</v>
      </c>
      <c r="G458" s="194" t="s">
        <v>192</v>
      </c>
      <c r="H458" s="195">
        <v>0.034</v>
      </c>
      <c r="I458" s="196"/>
      <c r="J458" s="197">
        <f>ROUND(I458*H458,2)</f>
        <v>0</v>
      </c>
      <c r="K458" s="193" t="s">
        <v>160</v>
      </c>
      <c r="L458" s="60"/>
      <c r="M458" s="198" t="s">
        <v>21</v>
      </c>
      <c r="N458" s="199" t="s">
        <v>46</v>
      </c>
      <c r="O458" s="41"/>
      <c r="P458" s="200">
        <f>O458*H458</f>
        <v>0</v>
      </c>
      <c r="Q458" s="200">
        <v>0</v>
      </c>
      <c r="R458" s="200">
        <f>Q458*H458</f>
        <v>0</v>
      </c>
      <c r="S458" s="200">
        <v>0</v>
      </c>
      <c r="T458" s="201">
        <f>S458*H458</f>
        <v>0</v>
      </c>
      <c r="AR458" s="23" t="s">
        <v>242</v>
      </c>
      <c r="AT458" s="23" t="s">
        <v>156</v>
      </c>
      <c r="AU458" s="23" t="s">
        <v>85</v>
      </c>
      <c r="AY458" s="23" t="s">
        <v>154</v>
      </c>
      <c r="BE458" s="202">
        <f>IF(N458="základní",J458,0)</f>
        <v>0</v>
      </c>
      <c r="BF458" s="202">
        <f>IF(N458="snížená",J458,0)</f>
        <v>0</v>
      </c>
      <c r="BG458" s="202">
        <f>IF(N458="zákl. přenesená",J458,0)</f>
        <v>0</v>
      </c>
      <c r="BH458" s="202">
        <f>IF(N458="sníž. přenesená",J458,0)</f>
        <v>0</v>
      </c>
      <c r="BI458" s="202">
        <f>IF(N458="nulová",J458,0)</f>
        <v>0</v>
      </c>
      <c r="BJ458" s="23" t="s">
        <v>83</v>
      </c>
      <c r="BK458" s="202">
        <f>ROUND(I458*H458,2)</f>
        <v>0</v>
      </c>
      <c r="BL458" s="23" t="s">
        <v>242</v>
      </c>
      <c r="BM458" s="23" t="s">
        <v>1596</v>
      </c>
    </row>
    <row r="459" spans="2:47" s="1" customFormat="1" ht="121.5">
      <c r="B459" s="40"/>
      <c r="C459" s="62"/>
      <c r="D459" s="203" t="s">
        <v>163</v>
      </c>
      <c r="E459" s="62"/>
      <c r="F459" s="204" t="s">
        <v>760</v>
      </c>
      <c r="G459" s="62"/>
      <c r="H459" s="62"/>
      <c r="I459" s="162"/>
      <c r="J459" s="62"/>
      <c r="K459" s="62"/>
      <c r="L459" s="60"/>
      <c r="M459" s="205"/>
      <c r="N459" s="41"/>
      <c r="O459" s="41"/>
      <c r="P459" s="41"/>
      <c r="Q459" s="41"/>
      <c r="R459" s="41"/>
      <c r="S459" s="41"/>
      <c r="T459" s="77"/>
      <c r="AT459" s="23" t="s">
        <v>163</v>
      </c>
      <c r="AU459" s="23" t="s">
        <v>85</v>
      </c>
    </row>
    <row r="460" spans="2:63" s="10" customFormat="1" ht="29.85" customHeight="1">
      <c r="B460" s="175"/>
      <c r="C460" s="176"/>
      <c r="D460" s="177" t="s">
        <v>74</v>
      </c>
      <c r="E460" s="189" t="s">
        <v>808</v>
      </c>
      <c r="F460" s="189" t="s">
        <v>809</v>
      </c>
      <c r="G460" s="176"/>
      <c r="H460" s="176"/>
      <c r="I460" s="179"/>
      <c r="J460" s="190">
        <f>BK460</f>
        <v>0</v>
      </c>
      <c r="K460" s="176"/>
      <c r="L460" s="181"/>
      <c r="M460" s="182"/>
      <c r="N460" s="183"/>
      <c r="O460" s="183"/>
      <c r="P460" s="184">
        <f>SUM(P461:P480)</f>
        <v>0</v>
      </c>
      <c r="Q460" s="183"/>
      <c r="R460" s="184">
        <f>SUM(R461:R480)</f>
        <v>0.06171</v>
      </c>
      <c r="S460" s="183"/>
      <c r="T460" s="185">
        <f>SUM(T461:T480)</f>
        <v>0</v>
      </c>
      <c r="AR460" s="186" t="s">
        <v>85</v>
      </c>
      <c r="AT460" s="187" t="s">
        <v>74</v>
      </c>
      <c r="AU460" s="187" t="s">
        <v>83</v>
      </c>
      <c r="AY460" s="186" t="s">
        <v>154</v>
      </c>
      <c r="BK460" s="188">
        <f>SUM(BK461:BK480)</f>
        <v>0</v>
      </c>
    </row>
    <row r="461" spans="2:65" s="1" customFormat="1" ht="16.5" customHeight="1">
      <c r="B461" s="40"/>
      <c r="C461" s="191" t="s">
        <v>882</v>
      </c>
      <c r="D461" s="191" t="s">
        <v>156</v>
      </c>
      <c r="E461" s="192" t="s">
        <v>811</v>
      </c>
      <c r="F461" s="193" t="s">
        <v>812</v>
      </c>
      <c r="G461" s="194" t="s">
        <v>813</v>
      </c>
      <c r="H461" s="195">
        <v>2</v>
      </c>
      <c r="I461" s="196"/>
      <c r="J461" s="197">
        <f aca="true" t="shared" si="10" ref="J461:J474">ROUND(I461*H461,2)</f>
        <v>0</v>
      </c>
      <c r="K461" s="193" t="s">
        <v>21</v>
      </c>
      <c r="L461" s="60"/>
      <c r="M461" s="198" t="s">
        <v>21</v>
      </c>
      <c r="N461" s="199" t="s">
        <v>46</v>
      </c>
      <c r="O461" s="41"/>
      <c r="P461" s="200">
        <f aca="true" t="shared" si="11" ref="P461:P474">O461*H461</f>
        <v>0</v>
      </c>
      <c r="Q461" s="200">
        <v>0</v>
      </c>
      <c r="R461" s="200">
        <f aca="true" t="shared" si="12" ref="R461:R474">Q461*H461</f>
        <v>0</v>
      </c>
      <c r="S461" s="200">
        <v>0</v>
      </c>
      <c r="T461" s="201">
        <f aca="true" t="shared" si="13" ref="T461:T474">S461*H461</f>
        <v>0</v>
      </c>
      <c r="AR461" s="23" t="s">
        <v>242</v>
      </c>
      <c r="AT461" s="23" t="s">
        <v>156</v>
      </c>
      <c r="AU461" s="23" t="s">
        <v>85</v>
      </c>
      <c r="AY461" s="23" t="s">
        <v>154</v>
      </c>
      <c r="BE461" s="202">
        <f aca="true" t="shared" si="14" ref="BE461:BE474">IF(N461="základní",J461,0)</f>
        <v>0</v>
      </c>
      <c r="BF461" s="202">
        <f aca="true" t="shared" si="15" ref="BF461:BF474">IF(N461="snížená",J461,0)</f>
        <v>0</v>
      </c>
      <c r="BG461" s="202">
        <f aca="true" t="shared" si="16" ref="BG461:BG474">IF(N461="zákl. přenesená",J461,0)</f>
        <v>0</v>
      </c>
      <c r="BH461" s="202">
        <f aca="true" t="shared" si="17" ref="BH461:BH474">IF(N461="sníž. přenesená",J461,0)</f>
        <v>0</v>
      </c>
      <c r="BI461" s="202">
        <f aca="true" t="shared" si="18" ref="BI461:BI474">IF(N461="nulová",J461,0)</f>
        <v>0</v>
      </c>
      <c r="BJ461" s="23" t="s">
        <v>83</v>
      </c>
      <c r="BK461" s="202">
        <f aca="true" t="shared" si="19" ref="BK461:BK474">ROUND(I461*H461,2)</f>
        <v>0</v>
      </c>
      <c r="BL461" s="23" t="s">
        <v>242</v>
      </c>
      <c r="BM461" s="23" t="s">
        <v>1597</v>
      </c>
    </row>
    <row r="462" spans="2:65" s="1" customFormat="1" ht="38.25" customHeight="1">
      <c r="B462" s="40"/>
      <c r="C462" s="191" t="s">
        <v>888</v>
      </c>
      <c r="D462" s="191" t="s">
        <v>156</v>
      </c>
      <c r="E462" s="192" t="s">
        <v>816</v>
      </c>
      <c r="F462" s="193" t="s">
        <v>817</v>
      </c>
      <c r="G462" s="194" t="s">
        <v>366</v>
      </c>
      <c r="H462" s="195">
        <v>4</v>
      </c>
      <c r="I462" s="196"/>
      <c r="J462" s="197">
        <f t="shared" si="10"/>
        <v>0</v>
      </c>
      <c r="K462" s="193" t="s">
        <v>160</v>
      </c>
      <c r="L462" s="60"/>
      <c r="M462" s="198" t="s">
        <v>21</v>
      </c>
      <c r="N462" s="199" t="s">
        <v>46</v>
      </c>
      <c r="O462" s="41"/>
      <c r="P462" s="200">
        <f t="shared" si="11"/>
        <v>0</v>
      </c>
      <c r="Q462" s="200">
        <v>0</v>
      </c>
      <c r="R462" s="200">
        <f t="shared" si="12"/>
        <v>0</v>
      </c>
      <c r="S462" s="200">
        <v>0</v>
      </c>
      <c r="T462" s="201">
        <f t="shared" si="13"/>
        <v>0</v>
      </c>
      <c r="AR462" s="23" t="s">
        <v>242</v>
      </c>
      <c r="AT462" s="23" t="s">
        <v>156</v>
      </c>
      <c r="AU462" s="23" t="s">
        <v>85</v>
      </c>
      <c r="AY462" s="23" t="s">
        <v>154</v>
      </c>
      <c r="BE462" s="202">
        <f t="shared" si="14"/>
        <v>0</v>
      </c>
      <c r="BF462" s="202">
        <f t="shared" si="15"/>
        <v>0</v>
      </c>
      <c r="BG462" s="202">
        <f t="shared" si="16"/>
        <v>0</v>
      </c>
      <c r="BH462" s="202">
        <f t="shared" si="17"/>
        <v>0</v>
      </c>
      <c r="BI462" s="202">
        <f t="shared" si="18"/>
        <v>0</v>
      </c>
      <c r="BJ462" s="23" t="s">
        <v>83</v>
      </c>
      <c r="BK462" s="202">
        <f t="shared" si="19"/>
        <v>0</v>
      </c>
      <c r="BL462" s="23" t="s">
        <v>242</v>
      </c>
      <c r="BM462" s="23" t="s">
        <v>1598</v>
      </c>
    </row>
    <row r="463" spans="2:65" s="1" customFormat="1" ht="25.5" customHeight="1">
      <c r="B463" s="40"/>
      <c r="C463" s="217" t="s">
        <v>894</v>
      </c>
      <c r="D463" s="217" t="s">
        <v>189</v>
      </c>
      <c r="E463" s="218" t="s">
        <v>820</v>
      </c>
      <c r="F463" s="219" t="s">
        <v>821</v>
      </c>
      <c r="G463" s="220" t="s">
        <v>366</v>
      </c>
      <c r="H463" s="221">
        <v>4</v>
      </c>
      <c r="I463" s="222"/>
      <c r="J463" s="223">
        <f t="shared" si="10"/>
        <v>0</v>
      </c>
      <c r="K463" s="219" t="s">
        <v>160</v>
      </c>
      <c r="L463" s="224"/>
      <c r="M463" s="225" t="s">
        <v>21</v>
      </c>
      <c r="N463" s="226" t="s">
        <v>46</v>
      </c>
      <c r="O463" s="41"/>
      <c r="P463" s="200">
        <f t="shared" si="11"/>
        <v>0</v>
      </c>
      <c r="Q463" s="200">
        <v>9E-05</v>
      </c>
      <c r="R463" s="200">
        <f t="shared" si="12"/>
        <v>0.00036</v>
      </c>
      <c r="S463" s="200">
        <v>0</v>
      </c>
      <c r="T463" s="201">
        <f t="shared" si="13"/>
        <v>0</v>
      </c>
      <c r="AR463" s="23" t="s">
        <v>331</v>
      </c>
      <c r="AT463" s="23" t="s">
        <v>189</v>
      </c>
      <c r="AU463" s="23" t="s">
        <v>85</v>
      </c>
      <c r="AY463" s="23" t="s">
        <v>154</v>
      </c>
      <c r="BE463" s="202">
        <f t="shared" si="14"/>
        <v>0</v>
      </c>
      <c r="BF463" s="202">
        <f t="shared" si="15"/>
        <v>0</v>
      </c>
      <c r="BG463" s="202">
        <f t="shared" si="16"/>
        <v>0</v>
      </c>
      <c r="BH463" s="202">
        <f t="shared" si="17"/>
        <v>0</v>
      </c>
      <c r="BI463" s="202">
        <f t="shared" si="18"/>
        <v>0</v>
      </c>
      <c r="BJ463" s="23" t="s">
        <v>83</v>
      </c>
      <c r="BK463" s="202">
        <f t="shared" si="19"/>
        <v>0</v>
      </c>
      <c r="BL463" s="23" t="s">
        <v>242</v>
      </c>
      <c r="BM463" s="23" t="s">
        <v>1599</v>
      </c>
    </row>
    <row r="464" spans="2:65" s="1" customFormat="1" ht="25.5" customHeight="1">
      <c r="B464" s="40"/>
      <c r="C464" s="191" t="s">
        <v>899</v>
      </c>
      <c r="D464" s="191" t="s">
        <v>156</v>
      </c>
      <c r="E464" s="192" t="s">
        <v>824</v>
      </c>
      <c r="F464" s="193" t="s">
        <v>825</v>
      </c>
      <c r="G464" s="194" t="s">
        <v>245</v>
      </c>
      <c r="H464" s="195">
        <v>40</v>
      </c>
      <c r="I464" s="196"/>
      <c r="J464" s="197">
        <f t="shared" si="10"/>
        <v>0</v>
      </c>
      <c r="K464" s="193" t="s">
        <v>160</v>
      </c>
      <c r="L464" s="60"/>
      <c r="M464" s="198" t="s">
        <v>21</v>
      </c>
      <c r="N464" s="199" t="s">
        <v>46</v>
      </c>
      <c r="O464" s="41"/>
      <c r="P464" s="200">
        <f t="shared" si="11"/>
        <v>0</v>
      </c>
      <c r="Q464" s="200">
        <v>0</v>
      </c>
      <c r="R464" s="200">
        <f t="shared" si="12"/>
        <v>0</v>
      </c>
      <c r="S464" s="200">
        <v>0</v>
      </c>
      <c r="T464" s="201">
        <f t="shared" si="13"/>
        <v>0</v>
      </c>
      <c r="AR464" s="23" t="s">
        <v>242</v>
      </c>
      <c r="AT464" s="23" t="s">
        <v>156</v>
      </c>
      <c r="AU464" s="23" t="s">
        <v>85</v>
      </c>
      <c r="AY464" s="23" t="s">
        <v>154</v>
      </c>
      <c r="BE464" s="202">
        <f t="shared" si="14"/>
        <v>0</v>
      </c>
      <c r="BF464" s="202">
        <f t="shared" si="15"/>
        <v>0</v>
      </c>
      <c r="BG464" s="202">
        <f t="shared" si="16"/>
        <v>0</v>
      </c>
      <c r="BH464" s="202">
        <f t="shared" si="17"/>
        <v>0</v>
      </c>
      <c r="BI464" s="202">
        <f t="shared" si="18"/>
        <v>0</v>
      </c>
      <c r="BJ464" s="23" t="s">
        <v>83</v>
      </c>
      <c r="BK464" s="202">
        <f t="shared" si="19"/>
        <v>0</v>
      </c>
      <c r="BL464" s="23" t="s">
        <v>242</v>
      </c>
      <c r="BM464" s="23" t="s">
        <v>1600</v>
      </c>
    </row>
    <row r="465" spans="2:65" s="1" customFormat="1" ht="16.5" customHeight="1">
      <c r="B465" s="40"/>
      <c r="C465" s="217" t="s">
        <v>903</v>
      </c>
      <c r="D465" s="217" t="s">
        <v>189</v>
      </c>
      <c r="E465" s="218" t="s">
        <v>828</v>
      </c>
      <c r="F465" s="219" t="s">
        <v>829</v>
      </c>
      <c r="G465" s="220" t="s">
        <v>245</v>
      </c>
      <c r="H465" s="221">
        <v>40</v>
      </c>
      <c r="I465" s="222"/>
      <c r="J465" s="223">
        <f t="shared" si="10"/>
        <v>0</v>
      </c>
      <c r="K465" s="219" t="s">
        <v>160</v>
      </c>
      <c r="L465" s="224"/>
      <c r="M465" s="225" t="s">
        <v>21</v>
      </c>
      <c r="N465" s="226" t="s">
        <v>46</v>
      </c>
      <c r="O465" s="41"/>
      <c r="P465" s="200">
        <f t="shared" si="11"/>
        <v>0</v>
      </c>
      <c r="Q465" s="200">
        <v>0.00012</v>
      </c>
      <c r="R465" s="200">
        <f t="shared" si="12"/>
        <v>0.0048000000000000004</v>
      </c>
      <c r="S465" s="200">
        <v>0</v>
      </c>
      <c r="T465" s="201">
        <f t="shared" si="13"/>
        <v>0</v>
      </c>
      <c r="AR465" s="23" t="s">
        <v>331</v>
      </c>
      <c r="AT465" s="23" t="s">
        <v>189</v>
      </c>
      <c r="AU465" s="23" t="s">
        <v>85</v>
      </c>
      <c r="AY465" s="23" t="s">
        <v>154</v>
      </c>
      <c r="BE465" s="202">
        <f t="shared" si="14"/>
        <v>0</v>
      </c>
      <c r="BF465" s="202">
        <f t="shared" si="15"/>
        <v>0</v>
      </c>
      <c r="BG465" s="202">
        <f t="shared" si="16"/>
        <v>0</v>
      </c>
      <c r="BH465" s="202">
        <f t="shared" si="17"/>
        <v>0</v>
      </c>
      <c r="BI465" s="202">
        <f t="shared" si="18"/>
        <v>0</v>
      </c>
      <c r="BJ465" s="23" t="s">
        <v>83</v>
      </c>
      <c r="BK465" s="202">
        <f t="shared" si="19"/>
        <v>0</v>
      </c>
      <c r="BL465" s="23" t="s">
        <v>242</v>
      </c>
      <c r="BM465" s="23" t="s">
        <v>1601</v>
      </c>
    </row>
    <row r="466" spans="2:65" s="1" customFormat="1" ht="25.5" customHeight="1">
      <c r="B466" s="40"/>
      <c r="C466" s="191" t="s">
        <v>910</v>
      </c>
      <c r="D466" s="191" t="s">
        <v>156</v>
      </c>
      <c r="E466" s="192" t="s">
        <v>832</v>
      </c>
      <c r="F466" s="193" t="s">
        <v>833</v>
      </c>
      <c r="G466" s="194" t="s">
        <v>245</v>
      </c>
      <c r="H466" s="195">
        <v>15</v>
      </c>
      <c r="I466" s="196"/>
      <c r="J466" s="197">
        <f t="shared" si="10"/>
        <v>0</v>
      </c>
      <c r="K466" s="193" t="s">
        <v>160</v>
      </c>
      <c r="L466" s="60"/>
      <c r="M466" s="198" t="s">
        <v>21</v>
      </c>
      <c r="N466" s="199" t="s">
        <v>46</v>
      </c>
      <c r="O466" s="41"/>
      <c r="P466" s="200">
        <f t="shared" si="11"/>
        <v>0</v>
      </c>
      <c r="Q466" s="200">
        <v>0</v>
      </c>
      <c r="R466" s="200">
        <f t="shared" si="12"/>
        <v>0</v>
      </c>
      <c r="S466" s="200">
        <v>0</v>
      </c>
      <c r="T466" s="201">
        <f t="shared" si="13"/>
        <v>0</v>
      </c>
      <c r="AR466" s="23" t="s">
        <v>242</v>
      </c>
      <c r="AT466" s="23" t="s">
        <v>156</v>
      </c>
      <c r="AU466" s="23" t="s">
        <v>85</v>
      </c>
      <c r="AY466" s="23" t="s">
        <v>154</v>
      </c>
      <c r="BE466" s="202">
        <f t="shared" si="14"/>
        <v>0</v>
      </c>
      <c r="BF466" s="202">
        <f t="shared" si="15"/>
        <v>0</v>
      </c>
      <c r="BG466" s="202">
        <f t="shared" si="16"/>
        <v>0</v>
      </c>
      <c r="BH466" s="202">
        <f t="shared" si="17"/>
        <v>0</v>
      </c>
      <c r="BI466" s="202">
        <f t="shared" si="18"/>
        <v>0</v>
      </c>
      <c r="BJ466" s="23" t="s">
        <v>83</v>
      </c>
      <c r="BK466" s="202">
        <f t="shared" si="19"/>
        <v>0</v>
      </c>
      <c r="BL466" s="23" t="s">
        <v>242</v>
      </c>
      <c r="BM466" s="23" t="s">
        <v>1602</v>
      </c>
    </row>
    <row r="467" spans="2:65" s="1" customFormat="1" ht="16.5" customHeight="1">
      <c r="B467" s="40"/>
      <c r="C467" s="217" t="s">
        <v>914</v>
      </c>
      <c r="D467" s="217" t="s">
        <v>189</v>
      </c>
      <c r="E467" s="218" t="s">
        <v>836</v>
      </c>
      <c r="F467" s="219" t="s">
        <v>837</v>
      </c>
      <c r="G467" s="220" t="s">
        <v>245</v>
      </c>
      <c r="H467" s="221">
        <v>15</v>
      </c>
      <c r="I467" s="222"/>
      <c r="J467" s="223">
        <f t="shared" si="10"/>
        <v>0</v>
      </c>
      <c r="K467" s="219" t="s">
        <v>160</v>
      </c>
      <c r="L467" s="224"/>
      <c r="M467" s="225" t="s">
        <v>21</v>
      </c>
      <c r="N467" s="226" t="s">
        <v>46</v>
      </c>
      <c r="O467" s="41"/>
      <c r="P467" s="200">
        <f t="shared" si="11"/>
        <v>0</v>
      </c>
      <c r="Q467" s="200">
        <v>0.00017</v>
      </c>
      <c r="R467" s="200">
        <f t="shared" si="12"/>
        <v>0.00255</v>
      </c>
      <c r="S467" s="200">
        <v>0</v>
      </c>
      <c r="T467" s="201">
        <f t="shared" si="13"/>
        <v>0</v>
      </c>
      <c r="AR467" s="23" t="s">
        <v>331</v>
      </c>
      <c r="AT467" s="23" t="s">
        <v>189</v>
      </c>
      <c r="AU467" s="23" t="s">
        <v>85</v>
      </c>
      <c r="AY467" s="23" t="s">
        <v>154</v>
      </c>
      <c r="BE467" s="202">
        <f t="shared" si="14"/>
        <v>0</v>
      </c>
      <c r="BF467" s="202">
        <f t="shared" si="15"/>
        <v>0</v>
      </c>
      <c r="BG467" s="202">
        <f t="shared" si="16"/>
        <v>0</v>
      </c>
      <c r="BH467" s="202">
        <f t="shared" si="17"/>
        <v>0</v>
      </c>
      <c r="BI467" s="202">
        <f t="shared" si="18"/>
        <v>0</v>
      </c>
      <c r="BJ467" s="23" t="s">
        <v>83</v>
      </c>
      <c r="BK467" s="202">
        <f t="shared" si="19"/>
        <v>0</v>
      </c>
      <c r="BL467" s="23" t="s">
        <v>242</v>
      </c>
      <c r="BM467" s="23" t="s">
        <v>1603</v>
      </c>
    </row>
    <row r="468" spans="2:65" s="1" customFormat="1" ht="25.5" customHeight="1">
      <c r="B468" s="40"/>
      <c r="C468" s="191" t="s">
        <v>918</v>
      </c>
      <c r="D468" s="191" t="s">
        <v>156</v>
      </c>
      <c r="E468" s="192" t="s">
        <v>840</v>
      </c>
      <c r="F468" s="193" t="s">
        <v>841</v>
      </c>
      <c r="G468" s="194" t="s">
        <v>366</v>
      </c>
      <c r="H468" s="195">
        <v>15</v>
      </c>
      <c r="I468" s="196"/>
      <c r="J468" s="197">
        <f t="shared" si="10"/>
        <v>0</v>
      </c>
      <c r="K468" s="193" t="s">
        <v>160</v>
      </c>
      <c r="L468" s="60"/>
      <c r="M468" s="198" t="s">
        <v>21</v>
      </c>
      <c r="N468" s="199" t="s">
        <v>46</v>
      </c>
      <c r="O468" s="41"/>
      <c r="P468" s="200">
        <f t="shared" si="11"/>
        <v>0</v>
      </c>
      <c r="Q468" s="200">
        <v>0</v>
      </c>
      <c r="R468" s="200">
        <f t="shared" si="12"/>
        <v>0</v>
      </c>
      <c r="S468" s="200">
        <v>0</v>
      </c>
      <c r="T468" s="201">
        <f t="shared" si="13"/>
        <v>0</v>
      </c>
      <c r="AR468" s="23" t="s">
        <v>242</v>
      </c>
      <c r="AT468" s="23" t="s">
        <v>156</v>
      </c>
      <c r="AU468" s="23" t="s">
        <v>85</v>
      </c>
      <c r="AY468" s="23" t="s">
        <v>154</v>
      </c>
      <c r="BE468" s="202">
        <f t="shared" si="14"/>
        <v>0</v>
      </c>
      <c r="BF468" s="202">
        <f t="shared" si="15"/>
        <v>0</v>
      </c>
      <c r="BG468" s="202">
        <f t="shared" si="16"/>
        <v>0</v>
      </c>
      <c r="BH468" s="202">
        <f t="shared" si="17"/>
        <v>0</v>
      </c>
      <c r="BI468" s="202">
        <f t="shared" si="18"/>
        <v>0</v>
      </c>
      <c r="BJ468" s="23" t="s">
        <v>83</v>
      </c>
      <c r="BK468" s="202">
        <f t="shared" si="19"/>
        <v>0</v>
      </c>
      <c r="BL468" s="23" t="s">
        <v>242</v>
      </c>
      <c r="BM468" s="23" t="s">
        <v>1604</v>
      </c>
    </row>
    <row r="469" spans="2:65" s="1" customFormat="1" ht="25.5" customHeight="1">
      <c r="B469" s="40"/>
      <c r="C469" s="191" t="s">
        <v>923</v>
      </c>
      <c r="D469" s="191" t="s">
        <v>156</v>
      </c>
      <c r="E469" s="192" t="s">
        <v>844</v>
      </c>
      <c r="F469" s="193" t="s">
        <v>845</v>
      </c>
      <c r="G469" s="194" t="s">
        <v>366</v>
      </c>
      <c r="H469" s="195">
        <v>2</v>
      </c>
      <c r="I469" s="196"/>
      <c r="J469" s="197">
        <f t="shared" si="10"/>
        <v>0</v>
      </c>
      <c r="K469" s="193" t="s">
        <v>160</v>
      </c>
      <c r="L469" s="60"/>
      <c r="M469" s="198" t="s">
        <v>21</v>
      </c>
      <c r="N469" s="199" t="s">
        <v>46</v>
      </c>
      <c r="O469" s="41"/>
      <c r="P469" s="200">
        <f t="shared" si="11"/>
        <v>0</v>
      </c>
      <c r="Q469" s="200">
        <v>0</v>
      </c>
      <c r="R469" s="200">
        <f t="shared" si="12"/>
        <v>0</v>
      </c>
      <c r="S469" s="200">
        <v>0</v>
      </c>
      <c r="T469" s="201">
        <f t="shared" si="13"/>
        <v>0</v>
      </c>
      <c r="AR469" s="23" t="s">
        <v>242</v>
      </c>
      <c r="AT469" s="23" t="s">
        <v>156</v>
      </c>
      <c r="AU469" s="23" t="s">
        <v>85</v>
      </c>
      <c r="AY469" s="23" t="s">
        <v>154</v>
      </c>
      <c r="BE469" s="202">
        <f t="shared" si="14"/>
        <v>0</v>
      </c>
      <c r="BF469" s="202">
        <f t="shared" si="15"/>
        <v>0</v>
      </c>
      <c r="BG469" s="202">
        <f t="shared" si="16"/>
        <v>0</v>
      </c>
      <c r="BH469" s="202">
        <f t="shared" si="17"/>
        <v>0</v>
      </c>
      <c r="BI469" s="202">
        <f t="shared" si="18"/>
        <v>0</v>
      </c>
      <c r="BJ469" s="23" t="s">
        <v>83</v>
      </c>
      <c r="BK469" s="202">
        <f t="shared" si="19"/>
        <v>0</v>
      </c>
      <c r="BL469" s="23" t="s">
        <v>242</v>
      </c>
      <c r="BM469" s="23" t="s">
        <v>1605</v>
      </c>
    </row>
    <row r="470" spans="2:65" s="1" customFormat="1" ht="16.5" customHeight="1">
      <c r="B470" s="40"/>
      <c r="C470" s="217" t="s">
        <v>927</v>
      </c>
      <c r="D470" s="217" t="s">
        <v>189</v>
      </c>
      <c r="E470" s="218" t="s">
        <v>848</v>
      </c>
      <c r="F470" s="219" t="s">
        <v>849</v>
      </c>
      <c r="G470" s="220" t="s">
        <v>366</v>
      </c>
      <c r="H470" s="221">
        <v>2</v>
      </c>
      <c r="I470" s="222"/>
      <c r="J470" s="223">
        <f t="shared" si="10"/>
        <v>0</v>
      </c>
      <c r="K470" s="219" t="s">
        <v>160</v>
      </c>
      <c r="L470" s="224"/>
      <c r="M470" s="225" t="s">
        <v>21</v>
      </c>
      <c r="N470" s="226" t="s">
        <v>46</v>
      </c>
      <c r="O470" s="41"/>
      <c r="P470" s="200">
        <f t="shared" si="11"/>
        <v>0</v>
      </c>
      <c r="Q470" s="200">
        <v>5E-05</v>
      </c>
      <c r="R470" s="200">
        <f t="shared" si="12"/>
        <v>0.0001</v>
      </c>
      <c r="S470" s="200">
        <v>0</v>
      </c>
      <c r="T470" s="201">
        <f t="shared" si="13"/>
        <v>0</v>
      </c>
      <c r="AR470" s="23" t="s">
        <v>331</v>
      </c>
      <c r="AT470" s="23" t="s">
        <v>189</v>
      </c>
      <c r="AU470" s="23" t="s">
        <v>85</v>
      </c>
      <c r="AY470" s="23" t="s">
        <v>154</v>
      </c>
      <c r="BE470" s="202">
        <f t="shared" si="14"/>
        <v>0</v>
      </c>
      <c r="BF470" s="202">
        <f t="shared" si="15"/>
        <v>0</v>
      </c>
      <c r="BG470" s="202">
        <f t="shared" si="16"/>
        <v>0</v>
      </c>
      <c r="BH470" s="202">
        <f t="shared" si="17"/>
        <v>0</v>
      </c>
      <c r="BI470" s="202">
        <f t="shared" si="18"/>
        <v>0</v>
      </c>
      <c r="BJ470" s="23" t="s">
        <v>83</v>
      </c>
      <c r="BK470" s="202">
        <f t="shared" si="19"/>
        <v>0</v>
      </c>
      <c r="BL470" s="23" t="s">
        <v>242</v>
      </c>
      <c r="BM470" s="23" t="s">
        <v>1606</v>
      </c>
    </row>
    <row r="471" spans="2:65" s="1" customFormat="1" ht="25.5" customHeight="1">
      <c r="B471" s="40"/>
      <c r="C471" s="191" t="s">
        <v>931</v>
      </c>
      <c r="D471" s="191" t="s">
        <v>156</v>
      </c>
      <c r="E471" s="192" t="s">
        <v>852</v>
      </c>
      <c r="F471" s="193" t="s">
        <v>853</v>
      </c>
      <c r="G471" s="194" t="s">
        <v>366</v>
      </c>
      <c r="H471" s="195">
        <v>16.5</v>
      </c>
      <c r="I471" s="196"/>
      <c r="J471" s="197">
        <f t="shared" si="10"/>
        <v>0</v>
      </c>
      <c r="K471" s="193" t="s">
        <v>160</v>
      </c>
      <c r="L471" s="60"/>
      <c r="M471" s="198" t="s">
        <v>21</v>
      </c>
      <c r="N471" s="199" t="s">
        <v>46</v>
      </c>
      <c r="O471" s="41"/>
      <c r="P471" s="200">
        <f t="shared" si="11"/>
        <v>0</v>
      </c>
      <c r="Q471" s="200">
        <v>0</v>
      </c>
      <c r="R471" s="200">
        <f t="shared" si="12"/>
        <v>0</v>
      </c>
      <c r="S471" s="200">
        <v>0</v>
      </c>
      <c r="T471" s="201">
        <f t="shared" si="13"/>
        <v>0</v>
      </c>
      <c r="AR471" s="23" t="s">
        <v>242</v>
      </c>
      <c r="AT471" s="23" t="s">
        <v>156</v>
      </c>
      <c r="AU471" s="23" t="s">
        <v>85</v>
      </c>
      <c r="AY471" s="23" t="s">
        <v>154</v>
      </c>
      <c r="BE471" s="202">
        <f t="shared" si="14"/>
        <v>0</v>
      </c>
      <c r="BF471" s="202">
        <f t="shared" si="15"/>
        <v>0</v>
      </c>
      <c r="BG471" s="202">
        <f t="shared" si="16"/>
        <v>0</v>
      </c>
      <c r="BH471" s="202">
        <f t="shared" si="17"/>
        <v>0</v>
      </c>
      <c r="BI471" s="202">
        <f t="shared" si="18"/>
        <v>0</v>
      </c>
      <c r="BJ471" s="23" t="s">
        <v>83</v>
      </c>
      <c r="BK471" s="202">
        <f t="shared" si="19"/>
        <v>0</v>
      </c>
      <c r="BL471" s="23" t="s">
        <v>242</v>
      </c>
      <c r="BM471" s="23" t="s">
        <v>1607</v>
      </c>
    </row>
    <row r="472" spans="2:65" s="1" customFormat="1" ht="16.5" customHeight="1">
      <c r="B472" s="40"/>
      <c r="C472" s="217" t="s">
        <v>935</v>
      </c>
      <c r="D472" s="217" t="s">
        <v>189</v>
      </c>
      <c r="E472" s="218" t="s">
        <v>856</v>
      </c>
      <c r="F472" s="219" t="s">
        <v>857</v>
      </c>
      <c r="G472" s="220" t="s">
        <v>366</v>
      </c>
      <c r="H472" s="221">
        <v>3</v>
      </c>
      <c r="I472" s="222"/>
      <c r="J472" s="223">
        <f t="shared" si="10"/>
        <v>0</v>
      </c>
      <c r="K472" s="219" t="s">
        <v>567</v>
      </c>
      <c r="L472" s="224"/>
      <c r="M472" s="225" t="s">
        <v>21</v>
      </c>
      <c r="N472" s="226" t="s">
        <v>46</v>
      </c>
      <c r="O472" s="41"/>
      <c r="P472" s="200">
        <f t="shared" si="11"/>
        <v>0</v>
      </c>
      <c r="Q472" s="200">
        <v>0.0044</v>
      </c>
      <c r="R472" s="200">
        <f t="shared" si="12"/>
        <v>0.0132</v>
      </c>
      <c r="S472" s="200">
        <v>0</v>
      </c>
      <c r="T472" s="201">
        <f t="shared" si="13"/>
        <v>0</v>
      </c>
      <c r="AR472" s="23" t="s">
        <v>331</v>
      </c>
      <c r="AT472" s="23" t="s">
        <v>189</v>
      </c>
      <c r="AU472" s="23" t="s">
        <v>85</v>
      </c>
      <c r="AY472" s="23" t="s">
        <v>154</v>
      </c>
      <c r="BE472" s="202">
        <f t="shared" si="14"/>
        <v>0</v>
      </c>
      <c r="BF472" s="202">
        <f t="shared" si="15"/>
        <v>0</v>
      </c>
      <c r="BG472" s="202">
        <f t="shared" si="16"/>
        <v>0</v>
      </c>
      <c r="BH472" s="202">
        <f t="shared" si="17"/>
        <v>0</v>
      </c>
      <c r="BI472" s="202">
        <f t="shared" si="18"/>
        <v>0</v>
      </c>
      <c r="BJ472" s="23" t="s">
        <v>83</v>
      </c>
      <c r="BK472" s="202">
        <f t="shared" si="19"/>
        <v>0</v>
      </c>
      <c r="BL472" s="23" t="s">
        <v>242</v>
      </c>
      <c r="BM472" s="23" t="s">
        <v>1608</v>
      </c>
    </row>
    <row r="473" spans="2:65" s="1" customFormat="1" ht="16.5" customHeight="1">
      <c r="B473" s="40"/>
      <c r="C473" s="217" t="s">
        <v>939</v>
      </c>
      <c r="D473" s="217" t="s">
        <v>189</v>
      </c>
      <c r="E473" s="218" t="s">
        <v>860</v>
      </c>
      <c r="F473" s="219" t="s">
        <v>861</v>
      </c>
      <c r="G473" s="220" t="s">
        <v>366</v>
      </c>
      <c r="H473" s="221">
        <v>8</v>
      </c>
      <c r="I473" s="222"/>
      <c r="J473" s="223">
        <f t="shared" si="10"/>
        <v>0</v>
      </c>
      <c r="K473" s="219" t="s">
        <v>567</v>
      </c>
      <c r="L473" s="224"/>
      <c r="M473" s="225" t="s">
        <v>21</v>
      </c>
      <c r="N473" s="226" t="s">
        <v>46</v>
      </c>
      <c r="O473" s="41"/>
      <c r="P473" s="200">
        <f t="shared" si="11"/>
        <v>0</v>
      </c>
      <c r="Q473" s="200">
        <v>0.0044</v>
      </c>
      <c r="R473" s="200">
        <f t="shared" si="12"/>
        <v>0.0352</v>
      </c>
      <c r="S473" s="200">
        <v>0</v>
      </c>
      <c r="T473" s="201">
        <f t="shared" si="13"/>
        <v>0</v>
      </c>
      <c r="AR473" s="23" t="s">
        <v>331</v>
      </c>
      <c r="AT473" s="23" t="s">
        <v>189</v>
      </c>
      <c r="AU473" s="23" t="s">
        <v>85</v>
      </c>
      <c r="AY473" s="23" t="s">
        <v>154</v>
      </c>
      <c r="BE473" s="202">
        <f t="shared" si="14"/>
        <v>0</v>
      </c>
      <c r="BF473" s="202">
        <f t="shared" si="15"/>
        <v>0</v>
      </c>
      <c r="BG473" s="202">
        <f t="shared" si="16"/>
        <v>0</v>
      </c>
      <c r="BH473" s="202">
        <f t="shared" si="17"/>
        <v>0</v>
      </c>
      <c r="BI473" s="202">
        <f t="shared" si="18"/>
        <v>0</v>
      </c>
      <c r="BJ473" s="23" t="s">
        <v>83</v>
      </c>
      <c r="BK473" s="202">
        <f t="shared" si="19"/>
        <v>0</v>
      </c>
      <c r="BL473" s="23" t="s">
        <v>242</v>
      </c>
      <c r="BM473" s="23" t="s">
        <v>1609</v>
      </c>
    </row>
    <row r="474" spans="2:65" s="1" customFormat="1" ht="25.5" customHeight="1">
      <c r="B474" s="40"/>
      <c r="C474" s="191" t="s">
        <v>943</v>
      </c>
      <c r="D474" s="191" t="s">
        <v>156</v>
      </c>
      <c r="E474" s="192" t="s">
        <v>864</v>
      </c>
      <c r="F474" s="193" t="s">
        <v>865</v>
      </c>
      <c r="G474" s="194" t="s">
        <v>366</v>
      </c>
      <c r="H474" s="195">
        <v>1</v>
      </c>
      <c r="I474" s="196"/>
      <c r="J474" s="197">
        <f t="shared" si="10"/>
        <v>0</v>
      </c>
      <c r="K474" s="193" t="s">
        <v>160</v>
      </c>
      <c r="L474" s="60"/>
      <c r="M474" s="198" t="s">
        <v>21</v>
      </c>
      <c r="N474" s="199" t="s">
        <v>46</v>
      </c>
      <c r="O474" s="41"/>
      <c r="P474" s="200">
        <f t="shared" si="11"/>
        <v>0</v>
      </c>
      <c r="Q474" s="200">
        <v>0</v>
      </c>
      <c r="R474" s="200">
        <f t="shared" si="12"/>
        <v>0</v>
      </c>
      <c r="S474" s="200">
        <v>0</v>
      </c>
      <c r="T474" s="201">
        <f t="shared" si="13"/>
        <v>0</v>
      </c>
      <c r="AR474" s="23" t="s">
        <v>242</v>
      </c>
      <c r="AT474" s="23" t="s">
        <v>156</v>
      </c>
      <c r="AU474" s="23" t="s">
        <v>85</v>
      </c>
      <c r="AY474" s="23" t="s">
        <v>154</v>
      </c>
      <c r="BE474" s="202">
        <f t="shared" si="14"/>
        <v>0</v>
      </c>
      <c r="BF474" s="202">
        <f t="shared" si="15"/>
        <v>0</v>
      </c>
      <c r="BG474" s="202">
        <f t="shared" si="16"/>
        <v>0</v>
      </c>
      <c r="BH474" s="202">
        <f t="shared" si="17"/>
        <v>0</v>
      </c>
      <c r="BI474" s="202">
        <f t="shared" si="18"/>
        <v>0</v>
      </c>
      <c r="BJ474" s="23" t="s">
        <v>83</v>
      </c>
      <c r="BK474" s="202">
        <f t="shared" si="19"/>
        <v>0</v>
      </c>
      <c r="BL474" s="23" t="s">
        <v>242</v>
      </c>
      <c r="BM474" s="23" t="s">
        <v>1610</v>
      </c>
    </row>
    <row r="475" spans="2:47" s="1" customFormat="1" ht="27">
      <c r="B475" s="40"/>
      <c r="C475" s="62"/>
      <c r="D475" s="203" t="s">
        <v>163</v>
      </c>
      <c r="E475" s="62"/>
      <c r="F475" s="204" t="s">
        <v>867</v>
      </c>
      <c r="G475" s="62"/>
      <c r="H475" s="62"/>
      <c r="I475" s="162"/>
      <c r="J475" s="62"/>
      <c r="K475" s="62"/>
      <c r="L475" s="60"/>
      <c r="M475" s="205"/>
      <c r="N475" s="41"/>
      <c r="O475" s="41"/>
      <c r="P475" s="41"/>
      <c r="Q475" s="41"/>
      <c r="R475" s="41"/>
      <c r="S475" s="41"/>
      <c r="T475" s="77"/>
      <c r="AT475" s="23" t="s">
        <v>163</v>
      </c>
      <c r="AU475" s="23" t="s">
        <v>85</v>
      </c>
    </row>
    <row r="476" spans="2:65" s="1" customFormat="1" ht="25.5" customHeight="1">
      <c r="B476" s="40"/>
      <c r="C476" s="191" t="s">
        <v>948</v>
      </c>
      <c r="D476" s="191" t="s">
        <v>156</v>
      </c>
      <c r="E476" s="192" t="s">
        <v>883</v>
      </c>
      <c r="F476" s="193" t="s">
        <v>884</v>
      </c>
      <c r="G476" s="194" t="s">
        <v>192</v>
      </c>
      <c r="H476" s="195">
        <v>0.062</v>
      </c>
      <c r="I476" s="196"/>
      <c r="J476" s="197">
        <f>ROUND(I476*H476,2)</f>
        <v>0</v>
      </c>
      <c r="K476" s="193" t="s">
        <v>160</v>
      </c>
      <c r="L476" s="60"/>
      <c r="M476" s="198" t="s">
        <v>21</v>
      </c>
      <c r="N476" s="199" t="s">
        <v>46</v>
      </c>
      <c r="O476" s="41"/>
      <c r="P476" s="200">
        <f>O476*H476</f>
        <v>0</v>
      </c>
      <c r="Q476" s="200">
        <v>0</v>
      </c>
      <c r="R476" s="200">
        <f>Q476*H476</f>
        <v>0</v>
      </c>
      <c r="S476" s="200">
        <v>0</v>
      </c>
      <c r="T476" s="201">
        <f>S476*H476</f>
        <v>0</v>
      </c>
      <c r="AR476" s="23" t="s">
        <v>242</v>
      </c>
      <c r="AT476" s="23" t="s">
        <v>156</v>
      </c>
      <c r="AU476" s="23" t="s">
        <v>85</v>
      </c>
      <c r="AY476" s="23" t="s">
        <v>154</v>
      </c>
      <c r="BE476" s="202">
        <f>IF(N476="základní",J476,0)</f>
        <v>0</v>
      </c>
      <c r="BF476" s="202">
        <f>IF(N476="snížená",J476,0)</f>
        <v>0</v>
      </c>
      <c r="BG476" s="202">
        <f>IF(N476="zákl. přenesená",J476,0)</f>
        <v>0</v>
      </c>
      <c r="BH476" s="202">
        <f>IF(N476="sníž. přenesená",J476,0)</f>
        <v>0</v>
      </c>
      <c r="BI476" s="202">
        <f>IF(N476="nulová",J476,0)</f>
        <v>0</v>
      </c>
      <c r="BJ476" s="23" t="s">
        <v>83</v>
      </c>
      <c r="BK476" s="202">
        <f>ROUND(I476*H476,2)</f>
        <v>0</v>
      </c>
      <c r="BL476" s="23" t="s">
        <v>242</v>
      </c>
      <c r="BM476" s="23" t="s">
        <v>1611</v>
      </c>
    </row>
    <row r="477" spans="2:47" s="1" customFormat="1" ht="121.5">
      <c r="B477" s="40"/>
      <c r="C477" s="62"/>
      <c r="D477" s="203" t="s">
        <v>163</v>
      </c>
      <c r="E477" s="62"/>
      <c r="F477" s="204" t="s">
        <v>561</v>
      </c>
      <c r="G477" s="62"/>
      <c r="H477" s="62"/>
      <c r="I477" s="162"/>
      <c r="J477" s="62"/>
      <c r="K477" s="62"/>
      <c r="L477" s="60"/>
      <c r="M477" s="205"/>
      <c r="N477" s="41"/>
      <c r="O477" s="41"/>
      <c r="P477" s="41"/>
      <c r="Q477" s="41"/>
      <c r="R477" s="41"/>
      <c r="S477" s="41"/>
      <c r="T477" s="77"/>
      <c r="AT477" s="23" t="s">
        <v>163</v>
      </c>
      <c r="AU477" s="23" t="s">
        <v>85</v>
      </c>
    </row>
    <row r="478" spans="2:65" s="1" customFormat="1" ht="25.5" customHeight="1">
      <c r="B478" s="40"/>
      <c r="C478" s="191" t="s">
        <v>952</v>
      </c>
      <c r="D478" s="191" t="s">
        <v>156</v>
      </c>
      <c r="E478" s="192" t="s">
        <v>869</v>
      </c>
      <c r="F478" s="193" t="s">
        <v>870</v>
      </c>
      <c r="G478" s="194" t="s">
        <v>871</v>
      </c>
      <c r="H478" s="195">
        <v>4</v>
      </c>
      <c r="I478" s="196"/>
      <c r="J478" s="197">
        <f>ROUND(I478*H478,2)</f>
        <v>0</v>
      </c>
      <c r="K478" s="193" t="s">
        <v>160</v>
      </c>
      <c r="L478" s="60"/>
      <c r="M478" s="198" t="s">
        <v>21</v>
      </c>
      <c r="N478" s="199" t="s">
        <v>46</v>
      </c>
      <c r="O478" s="41"/>
      <c r="P478" s="200">
        <f>O478*H478</f>
        <v>0</v>
      </c>
      <c r="Q478" s="200">
        <v>0</v>
      </c>
      <c r="R478" s="200">
        <f>Q478*H478</f>
        <v>0</v>
      </c>
      <c r="S478" s="200">
        <v>0</v>
      </c>
      <c r="T478" s="201">
        <f>S478*H478</f>
        <v>0</v>
      </c>
      <c r="AR478" s="23" t="s">
        <v>242</v>
      </c>
      <c r="AT478" s="23" t="s">
        <v>156</v>
      </c>
      <c r="AU478" s="23" t="s">
        <v>85</v>
      </c>
      <c r="AY478" s="23" t="s">
        <v>154</v>
      </c>
      <c r="BE478" s="202">
        <f>IF(N478="základní",J478,0)</f>
        <v>0</v>
      </c>
      <c r="BF478" s="202">
        <f>IF(N478="snížená",J478,0)</f>
        <v>0</v>
      </c>
      <c r="BG478" s="202">
        <f>IF(N478="zákl. přenesená",J478,0)</f>
        <v>0</v>
      </c>
      <c r="BH478" s="202">
        <f>IF(N478="sníž. přenesená",J478,0)</f>
        <v>0</v>
      </c>
      <c r="BI478" s="202">
        <f>IF(N478="nulová",J478,0)</f>
        <v>0</v>
      </c>
      <c r="BJ478" s="23" t="s">
        <v>83</v>
      </c>
      <c r="BK478" s="202">
        <f>ROUND(I478*H478,2)</f>
        <v>0</v>
      </c>
      <c r="BL478" s="23" t="s">
        <v>242</v>
      </c>
      <c r="BM478" s="23" t="s">
        <v>1612</v>
      </c>
    </row>
    <row r="479" spans="2:65" s="1" customFormat="1" ht="16.5" customHeight="1">
      <c r="B479" s="40"/>
      <c r="C479" s="217" t="s">
        <v>959</v>
      </c>
      <c r="D479" s="217" t="s">
        <v>189</v>
      </c>
      <c r="E479" s="218" t="s">
        <v>874</v>
      </c>
      <c r="F479" s="219" t="s">
        <v>875</v>
      </c>
      <c r="G479" s="220" t="s">
        <v>192</v>
      </c>
      <c r="H479" s="221">
        <v>0.005</v>
      </c>
      <c r="I479" s="222"/>
      <c r="J479" s="223">
        <f>ROUND(I479*H479,2)</f>
        <v>0</v>
      </c>
      <c r="K479" s="219" t="s">
        <v>160</v>
      </c>
      <c r="L479" s="224"/>
      <c r="M479" s="225" t="s">
        <v>21</v>
      </c>
      <c r="N479" s="226" t="s">
        <v>46</v>
      </c>
      <c r="O479" s="41"/>
      <c r="P479" s="200">
        <f>O479*H479</f>
        <v>0</v>
      </c>
      <c r="Q479" s="200">
        <v>1</v>
      </c>
      <c r="R479" s="200">
        <f>Q479*H479</f>
        <v>0.005</v>
      </c>
      <c r="S479" s="200">
        <v>0</v>
      </c>
      <c r="T479" s="201">
        <f>S479*H479</f>
        <v>0</v>
      </c>
      <c r="AR479" s="23" t="s">
        <v>331</v>
      </c>
      <c r="AT479" s="23" t="s">
        <v>189</v>
      </c>
      <c r="AU479" s="23" t="s">
        <v>85</v>
      </c>
      <c r="AY479" s="23" t="s">
        <v>154</v>
      </c>
      <c r="BE479" s="202">
        <f>IF(N479="základní",J479,0)</f>
        <v>0</v>
      </c>
      <c r="BF479" s="202">
        <f>IF(N479="snížená",J479,0)</f>
        <v>0</v>
      </c>
      <c r="BG479" s="202">
        <f>IF(N479="zákl. přenesená",J479,0)</f>
        <v>0</v>
      </c>
      <c r="BH479" s="202">
        <f>IF(N479="sníž. přenesená",J479,0)</f>
        <v>0</v>
      </c>
      <c r="BI479" s="202">
        <f>IF(N479="nulová",J479,0)</f>
        <v>0</v>
      </c>
      <c r="BJ479" s="23" t="s">
        <v>83</v>
      </c>
      <c r="BK479" s="202">
        <f>ROUND(I479*H479,2)</f>
        <v>0</v>
      </c>
      <c r="BL479" s="23" t="s">
        <v>242</v>
      </c>
      <c r="BM479" s="23" t="s">
        <v>1613</v>
      </c>
    </row>
    <row r="480" spans="2:65" s="1" customFormat="1" ht="16.5" customHeight="1">
      <c r="B480" s="40"/>
      <c r="C480" s="217" t="s">
        <v>964</v>
      </c>
      <c r="D480" s="217" t="s">
        <v>189</v>
      </c>
      <c r="E480" s="218" t="s">
        <v>878</v>
      </c>
      <c r="F480" s="219" t="s">
        <v>879</v>
      </c>
      <c r="G480" s="220" t="s">
        <v>880</v>
      </c>
      <c r="H480" s="221">
        <v>0.5</v>
      </c>
      <c r="I480" s="222"/>
      <c r="J480" s="223">
        <f>ROUND(I480*H480,2)</f>
        <v>0</v>
      </c>
      <c r="K480" s="219" t="s">
        <v>160</v>
      </c>
      <c r="L480" s="224"/>
      <c r="M480" s="225" t="s">
        <v>21</v>
      </c>
      <c r="N480" s="226" t="s">
        <v>46</v>
      </c>
      <c r="O480" s="41"/>
      <c r="P480" s="200">
        <f>O480*H480</f>
        <v>0</v>
      </c>
      <c r="Q480" s="200">
        <v>0.001</v>
      </c>
      <c r="R480" s="200">
        <f>Q480*H480</f>
        <v>0.0005</v>
      </c>
      <c r="S480" s="200">
        <v>0</v>
      </c>
      <c r="T480" s="201">
        <f>S480*H480</f>
        <v>0</v>
      </c>
      <c r="AR480" s="23" t="s">
        <v>331</v>
      </c>
      <c r="AT480" s="23" t="s">
        <v>189</v>
      </c>
      <c r="AU480" s="23" t="s">
        <v>85</v>
      </c>
      <c r="AY480" s="23" t="s">
        <v>154</v>
      </c>
      <c r="BE480" s="202">
        <f>IF(N480="základní",J480,0)</f>
        <v>0</v>
      </c>
      <c r="BF480" s="202">
        <f>IF(N480="snížená",J480,0)</f>
        <v>0</v>
      </c>
      <c r="BG480" s="202">
        <f>IF(N480="zákl. přenesená",J480,0)</f>
        <v>0</v>
      </c>
      <c r="BH480" s="202">
        <f>IF(N480="sníž. přenesená",J480,0)</f>
        <v>0</v>
      </c>
      <c r="BI480" s="202">
        <f>IF(N480="nulová",J480,0)</f>
        <v>0</v>
      </c>
      <c r="BJ480" s="23" t="s">
        <v>83</v>
      </c>
      <c r="BK480" s="202">
        <f>ROUND(I480*H480,2)</f>
        <v>0</v>
      </c>
      <c r="BL480" s="23" t="s">
        <v>242</v>
      </c>
      <c r="BM480" s="23" t="s">
        <v>1614</v>
      </c>
    </row>
    <row r="481" spans="2:63" s="10" customFormat="1" ht="29.85" customHeight="1">
      <c r="B481" s="175"/>
      <c r="C481" s="176"/>
      <c r="D481" s="177" t="s">
        <v>74</v>
      </c>
      <c r="E481" s="189" t="s">
        <v>886</v>
      </c>
      <c r="F481" s="189" t="s">
        <v>887</v>
      </c>
      <c r="G481" s="176"/>
      <c r="H481" s="176"/>
      <c r="I481" s="179"/>
      <c r="J481" s="190">
        <f>BK481</f>
        <v>0</v>
      </c>
      <c r="K481" s="176"/>
      <c r="L481" s="181"/>
      <c r="M481" s="182"/>
      <c r="N481" s="183"/>
      <c r="O481" s="183"/>
      <c r="P481" s="184">
        <f>SUM(P482:P489)</f>
        <v>0</v>
      </c>
      <c r="Q481" s="183"/>
      <c r="R481" s="184">
        <f>SUM(R482:R489)</f>
        <v>0.05</v>
      </c>
      <c r="S481" s="183"/>
      <c r="T481" s="185">
        <f>SUM(T482:T489)</f>
        <v>0</v>
      </c>
      <c r="AR481" s="186" t="s">
        <v>85</v>
      </c>
      <c r="AT481" s="187" t="s">
        <v>74</v>
      </c>
      <c r="AU481" s="187" t="s">
        <v>83</v>
      </c>
      <c r="AY481" s="186" t="s">
        <v>154</v>
      </c>
      <c r="BK481" s="188">
        <f>SUM(BK482:BK489)</f>
        <v>0</v>
      </c>
    </row>
    <row r="482" spans="2:65" s="1" customFormat="1" ht="38.25" customHeight="1">
      <c r="B482" s="40"/>
      <c r="C482" s="191" t="s">
        <v>970</v>
      </c>
      <c r="D482" s="191" t="s">
        <v>156</v>
      </c>
      <c r="E482" s="192" t="s">
        <v>889</v>
      </c>
      <c r="F482" s="193" t="s">
        <v>890</v>
      </c>
      <c r="G482" s="194" t="s">
        <v>237</v>
      </c>
      <c r="H482" s="195">
        <v>2</v>
      </c>
      <c r="I482" s="196"/>
      <c r="J482" s="197">
        <f>ROUND(I482*H482,2)</f>
        <v>0</v>
      </c>
      <c r="K482" s="193" t="s">
        <v>567</v>
      </c>
      <c r="L482" s="60"/>
      <c r="M482" s="198" t="s">
        <v>21</v>
      </c>
      <c r="N482" s="199" t="s">
        <v>46</v>
      </c>
      <c r="O482" s="41"/>
      <c r="P482" s="200">
        <f>O482*H482</f>
        <v>0</v>
      </c>
      <c r="Q482" s="200">
        <v>0.02471</v>
      </c>
      <c r="R482" s="200">
        <f>Q482*H482</f>
        <v>0.04942</v>
      </c>
      <c r="S482" s="200">
        <v>0</v>
      </c>
      <c r="T482" s="201">
        <f>S482*H482</f>
        <v>0</v>
      </c>
      <c r="AR482" s="23" t="s">
        <v>242</v>
      </c>
      <c r="AT482" s="23" t="s">
        <v>156</v>
      </c>
      <c r="AU482" s="23" t="s">
        <v>85</v>
      </c>
      <c r="AY482" s="23" t="s">
        <v>154</v>
      </c>
      <c r="BE482" s="202">
        <f>IF(N482="základní",J482,0)</f>
        <v>0</v>
      </c>
      <c r="BF482" s="202">
        <f>IF(N482="snížená",J482,0)</f>
        <v>0</v>
      </c>
      <c r="BG482" s="202">
        <f>IF(N482="zákl. přenesená",J482,0)</f>
        <v>0</v>
      </c>
      <c r="BH482" s="202">
        <f>IF(N482="sníž. přenesená",J482,0)</f>
        <v>0</v>
      </c>
      <c r="BI482" s="202">
        <f>IF(N482="nulová",J482,0)</f>
        <v>0</v>
      </c>
      <c r="BJ482" s="23" t="s">
        <v>83</v>
      </c>
      <c r="BK482" s="202">
        <f>ROUND(I482*H482,2)</f>
        <v>0</v>
      </c>
      <c r="BL482" s="23" t="s">
        <v>242</v>
      </c>
      <c r="BM482" s="23" t="s">
        <v>1615</v>
      </c>
    </row>
    <row r="483" spans="2:47" s="1" customFormat="1" ht="135">
      <c r="B483" s="40"/>
      <c r="C483" s="62"/>
      <c r="D483" s="203" t="s">
        <v>163</v>
      </c>
      <c r="E483" s="62"/>
      <c r="F483" s="204" t="s">
        <v>892</v>
      </c>
      <c r="G483" s="62"/>
      <c r="H483" s="62"/>
      <c r="I483" s="162"/>
      <c r="J483" s="62"/>
      <c r="K483" s="62"/>
      <c r="L483" s="60"/>
      <c r="M483" s="205"/>
      <c r="N483" s="41"/>
      <c r="O483" s="41"/>
      <c r="P483" s="41"/>
      <c r="Q483" s="41"/>
      <c r="R483" s="41"/>
      <c r="S483" s="41"/>
      <c r="T483" s="77"/>
      <c r="AT483" s="23" t="s">
        <v>163</v>
      </c>
      <c r="AU483" s="23" t="s">
        <v>85</v>
      </c>
    </row>
    <row r="484" spans="2:51" s="11" customFormat="1" ht="13.5">
      <c r="B484" s="206"/>
      <c r="C484" s="207"/>
      <c r="D484" s="203" t="s">
        <v>165</v>
      </c>
      <c r="E484" s="208" t="s">
        <v>21</v>
      </c>
      <c r="F484" s="209" t="s">
        <v>893</v>
      </c>
      <c r="G484" s="207"/>
      <c r="H484" s="210">
        <v>2</v>
      </c>
      <c r="I484" s="211"/>
      <c r="J484" s="207"/>
      <c r="K484" s="207"/>
      <c r="L484" s="212"/>
      <c r="M484" s="213"/>
      <c r="N484" s="214"/>
      <c r="O484" s="214"/>
      <c r="P484" s="214"/>
      <c r="Q484" s="214"/>
      <c r="R484" s="214"/>
      <c r="S484" s="214"/>
      <c r="T484" s="215"/>
      <c r="AT484" s="216" t="s">
        <v>165</v>
      </c>
      <c r="AU484" s="216" t="s">
        <v>85</v>
      </c>
      <c r="AV484" s="11" t="s">
        <v>85</v>
      </c>
      <c r="AW484" s="11" t="s">
        <v>38</v>
      </c>
      <c r="AX484" s="11" t="s">
        <v>83</v>
      </c>
      <c r="AY484" s="216" t="s">
        <v>154</v>
      </c>
    </row>
    <row r="485" spans="2:65" s="1" customFormat="1" ht="25.5" customHeight="1">
      <c r="B485" s="40"/>
      <c r="C485" s="191" t="s">
        <v>975</v>
      </c>
      <c r="D485" s="191" t="s">
        <v>156</v>
      </c>
      <c r="E485" s="192" t="s">
        <v>895</v>
      </c>
      <c r="F485" s="193" t="s">
        <v>896</v>
      </c>
      <c r="G485" s="194" t="s">
        <v>366</v>
      </c>
      <c r="H485" s="195">
        <v>1</v>
      </c>
      <c r="I485" s="196"/>
      <c r="J485" s="197">
        <f>ROUND(I485*H485,2)</f>
        <v>0</v>
      </c>
      <c r="K485" s="193" t="s">
        <v>567</v>
      </c>
      <c r="L485" s="60"/>
      <c r="M485" s="198" t="s">
        <v>21</v>
      </c>
      <c r="N485" s="199" t="s">
        <v>46</v>
      </c>
      <c r="O485" s="41"/>
      <c r="P485" s="200">
        <f>O485*H485</f>
        <v>0</v>
      </c>
      <c r="Q485" s="200">
        <v>3E-05</v>
      </c>
      <c r="R485" s="200">
        <f>Q485*H485</f>
        <v>3E-05</v>
      </c>
      <c r="S485" s="200">
        <v>0</v>
      </c>
      <c r="T485" s="201">
        <f>S485*H485</f>
        <v>0</v>
      </c>
      <c r="AR485" s="23" t="s">
        <v>242</v>
      </c>
      <c r="AT485" s="23" t="s">
        <v>156</v>
      </c>
      <c r="AU485" s="23" t="s">
        <v>85</v>
      </c>
      <c r="AY485" s="23" t="s">
        <v>154</v>
      </c>
      <c r="BE485" s="202">
        <f>IF(N485="základní",J485,0)</f>
        <v>0</v>
      </c>
      <c r="BF485" s="202">
        <f>IF(N485="snížená",J485,0)</f>
        <v>0</v>
      </c>
      <c r="BG485" s="202">
        <f>IF(N485="zákl. přenesená",J485,0)</f>
        <v>0</v>
      </c>
      <c r="BH485" s="202">
        <f>IF(N485="sníž. přenesená",J485,0)</f>
        <v>0</v>
      </c>
      <c r="BI485" s="202">
        <f>IF(N485="nulová",J485,0)</f>
        <v>0</v>
      </c>
      <c r="BJ485" s="23" t="s">
        <v>83</v>
      </c>
      <c r="BK485" s="202">
        <f>ROUND(I485*H485,2)</f>
        <v>0</v>
      </c>
      <c r="BL485" s="23" t="s">
        <v>242</v>
      </c>
      <c r="BM485" s="23" t="s">
        <v>1616</v>
      </c>
    </row>
    <row r="486" spans="2:47" s="1" customFormat="1" ht="81">
      <c r="B486" s="40"/>
      <c r="C486" s="62"/>
      <c r="D486" s="203" t="s">
        <v>163</v>
      </c>
      <c r="E486" s="62"/>
      <c r="F486" s="204" t="s">
        <v>898</v>
      </c>
      <c r="G486" s="62"/>
      <c r="H486" s="62"/>
      <c r="I486" s="162"/>
      <c r="J486" s="62"/>
      <c r="K486" s="62"/>
      <c r="L486" s="60"/>
      <c r="M486" s="205"/>
      <c r="N486" s="41"/>
      <c r="O486" s="41"/>
      <c r="P486" s="41"/>
      <c r="Q486" s="41"/>
      <c r="R486" s="41"/>
      <c r="S486" s="41"/>
      <c r="T486" s="77"/>
      <c r="AT486" s="23" t="s">
        <v>163</v>
      </c>
      <c r="AU486" s="23" t="s">
        <v>85</v>
      </c>
    </row>
    <row r="487" spans="2:65" s="1" customFormat="1" ht="16.5" customHeight="1">
      <c r="B487" s="40"/>
      <c r="C487" s="217" t="s">
        <v>980</v>
      </c>
      <c r="D487" s="217" t="s">
        <v>189</v>
      </c>
      <c r="E487" s="218" t="s">
        <v>900</v>
      </c>
      <c r="F487" s="219" t="s">
        <v>901</v>
      </c>
      <c r="G487" s="220" t="s">
        <v>366</v>
      </c>
      <c r="H487" s="221">
        <v>1</v>
      </c>
      <c r="I487" s="222"/>
      <c r="J487" s="223">
        <f>ROUND(I487*H487,2)</f>
        <v>0</v>
      </c>
      <c r="K487" s="219" t="s">
        <v>567</v>
      </c>
      <c r="L487" s="224"/>
      <c r="M487" s="225" t="s">
        <v>21</v>
      </c>
      <c r="N487" s="226" t="s">
        <v>46</v>
      </c>
      <c r="O487" s="41"/>
      <c r="P487" s="200">
        <f>O487*H487</f>
        <v>0</v>
      </c>
      <c r="Q487" s="200">
        <v>0.00055</v>
      </c>
      <c r="R487" s="200">
        <f>Q487*H487</f>
        <v>0.00055</v>
      </c>
      <c r="S487" s="200">
        <v>0</v>
      </c>
      <c r="T487" s="201">
        <f>S487*H487</f>
        <v>0</v>
      </c>
      <c r="AR487" s="23" t="s">
        <v>331</v>
      </c>
      <c r="AT487" s="23" t="s">
        <v>189</v>
      </c>
      <c r="AU487" s="23" t="s">
        <v>85</v>
      </c>
      <c r="AY487" s="23" t="s">
        <v>154</v>
      </c>
      <c r="BE487" s="202">
        <f>IF(N487="základní",J487,0)</f>
        <v>0</v>
      </c>
      <c r="BF487" s="202">
        <f>IF(N487="snížená",J487,0)</f>
        <v>0</v>
      </c>
      <c r="BG487" s="202">
        <f>IF(N487="zákl. přenesená",J487,0)</f>
        <v>0</v>
      </c>
      <c r="BH487" s="202">
        <f>IF(N487="sníž. přenesená",J487,0)</f>
        <v>0</v>
      </c>
      <c r="BI487" s="202">
        <f>IF(N487="nulová",J487,0)</f>
        <v>0</v>
      </c>
      <c r="BJ487" s="23" t="s">
        <v>83</v>
      </c>
      <c r="BK487" s="202">
        <f>ROUND(I487*H487,2)</f>
        <v>0</v>
      </c>
      <c r="BL487" s="23" t="s">
        <v>242</v>
      </c>
      <c r="BM487" s="23" t="s">
        <v>1617</v>
      </c>
    </row>
    <row r="488" spans="2:65" s="1" customFormat="1" ht="51" customHeight="1">
      <c r="B488" s="40"/>
      <c r="C488" s="191" t="s">
        <v>985</v>
      </c>
      <c r="D488" s="191" t="s">
        <v>156</v>
      </c>
      <c r="E488" s="192" t="s">
        <v>904</v>
      </c>
      <c r="F488" s="193" t="s">
        <v>905</v>
      </c>
      <c r="G488" s="194" t="s">
        <v>192</v>
      </c>
      <c r="H488" s="195">
        <v>0.05</v>
      </c>
      <c r="I488" s="196"/>
      <c r="J488" s="197">
        <f>ROUND(I488*H488,2)</f>
        <v>0</v>
      </c>
      <c r="K488" s="193" t="s">
        <v>567</v>
      </c>
      <c r="L488" s="60"/>
      <c r="M488" s="198" t="s">
        <v>21</v>
      </c>
      <c r="N488" s="199" t="s">
        <v>46</v>
      </c>
      <c r="O488" s="41"/>
      <c r="P488" s="200">
        <f>O488*H488</f>
        <v>0</v>
      </c>
      <c r="Q488" s="200">
        <v>0</v>
      </c>
      <c r="R488" s="200">
        <f>Q488*H488</f>
        <v>0</v>
      </c>
      <c r="S488" s="200">
        <v>0</v>
      </c>
      <c r="T488" s="201">
        <f>S488*H488</f>
        <v>0</v>
      </c>
      <c r="AR488" s="23" t="s">
        <v>242</v>
      </c>
      <c r="AT488" s="23" t="s">
        <v>156</v>
      </c>
      <c r="AU488" s="23" t="s">
        <v>85</v>
      </c>
      <c r="AY488" s="23" t="s">
        <v>154</v>
      </c>
      <c r="BE488" s="202">
        <f>IF(N488="základní",J488,0)</f>
        <v>0</v>
      </c>
      <c r="BF488" s="202">
        <f>IF(N488="snížená",J488,0)</f>
        <v>0</v>
      </c>
      <c r="BG488" s="202">
        <f>IF(N488="zákl. přenesená",J488,0)</f>
        <v>0</v>
      </c>
      <c r="BH488" s="202">
        <f>IF(N488="sníž. přenesená",J488,0)</f>
        <v>0</v>
      </c>
      <c r="BI488" s="202">
        <f>IF(N488="nulová",J488,0)</f>
        <v>0</v>
      </c>
      <c r="BJ488" s="23" t="s">
        <v>83</v>
      </c>
      <c r="BK488" s="202">
        <f>ROUND(I488*H488,2)</f>
        <v>0</v>
      </c>
      <c r="BL488" s="23" t="s">
        <v>242</v>
      </c>
      <c r="BM488" s="23" t="s">
        <v>1618</v>
      </c>
    </row>
    <row r="489" spans="2:47" s="1" customFormat="1" ht="121.5">
      <c r="B489" s="40"/>
      <c r="C489" s="62"/>
      <c r="D489" s="203" t="s">
        <v>163</v>
      </c>
      <c r="E489" s="62"/>
      <c r="F489" s="204" t="s">
        <v>907</v>
      </c>
      <c r="G489" s="62"/>
      <c r="H489" s="62"/>
      <c r="I489" s="162"/>
      <c r="J489" s="62"/>
      <c r="K489" s="62"/>
      <c r="L489" s="60"/>
      <c r="M489" s="205"/>
      <c r="N489" s="41"/>
      <c r="O489" s="41"/>
      <c r="P489" s="41"/>
      <c r="Q489" s="41"/>
      <c r="R489" s="41"/>
      <c r="S489" s="41"/>
      <c r="T489" s="77"/>
      <c r="AT489" s="23" t="s">
        <v>163</v>
      </c>
      <c r="AU489" s="23" t="s">
        <v>85</v>
      </c>
    </row>
    <row r="490" spans="2:63" s="10" customFormat="1" ht="29.85" customHeight="1">
      <c r="B490" s="175"/>
      <c r="C490" s="176"/>
      <c r="D490" s="177" t="s">
        <v>74</v>
      </c>
      <c r="E490" s="189" t="s">
        <v>1258</v>
      </c>
      <c r="F490" s="189" t="s">
        <v>1259</v>
      </c>
      <c r="G490" s="176"/>
      <c r="H490" s="176"/>
      <c r="I490" s="179"/>
      <c r="J490" s="190">
        <f>BK490</f>
        <v>0</v>
      </c>
      <c r="K490" s="176"/>
      <c r="L490" s="181"/>
      <c r="M490" s="182"/>
      <c r="N490" s="183"/>
      <c r="O490" s="183"/>
      <c r="P490" s="184">
        <f>SUM(P491:P496)</f>
        <v>0</v>
      </c>
      <c r="Q490" s="183"/>
      <c r="R490" s="184">
        <f>SUM(R491:R496)</f>
        <v>0.01932</v>
      </c>
      <c r="S490" s="183"/>
      <c r="T490" s="185">
        <f>SUM(T491:T496)</f>
        <v>0</v>
      </c>
      <c r="AR490" s="186" t="s">
        <v>85</v>
      </c>
      <c r="AT490" s="187" t="s">
        <v>74</v>
      </c>
      <c r="AU490" s="187" t="s">
        <v>83</v>
      </c>
      <c r="AY490" s="186" t="s">
        <v>154</v>
      </c>
      <c r="BK490" s="188">
        <f>SUM(BK491:BK496)</f>
        <v>0</v>
      </c>
    </row>
    <row r="491" spans="2:65" s="1" customFormat="1" ht="16.5" customHeight="1">
      <c r="B491" s="40"/>
      <c r="C491" s="191" t="s">
        <v>991</v>
      </c>
      <c r="D491" s="191" t="s">
        <v>156</v>
      </c>
      <c r="E491" s="192" t="s">
        <v>1260</v>
      </c>
      <c r="F491" s="193" t="s">
        <v>1261</v>
      </c>
      <c r="G491" s="194" t="s">
        <v>366</v>
      </c>
      <c r="H491" s="195">
        <v>1</v>
      </c>
      <c r="I491" s="196"/>
      <c r="J491" s="197">
        <f>ROUND(I491*H491,2)</f>
        <v>0</v>
      </c>
      <c r="K491" s="193" t="s">
        <v>567</v>
      </c>
      <c r="L491" s="60"/>
      <c r="M491" s="198" t="s">
        <v>21</v>
      </c>
      <c r="N491" s="199" t="s">
        <v>46</v>
      </c>
      <c r="O491" s="41"/>
      <c r="P491" s="200">
        <f>O491*H491</f>
        <v>0</v>
      </c>
      <c r="Q491" s="200">
        <v>0</v>
      </c>
      <c r="R491" s="200">
        <f>Q491*H491</f>
        <v>0</v>
      </c>
      <c r="S491" s="200">
        <v>0</v>
      </c>
      <c r="T491" s="201">
        <f>S491*H491</f>
        <v>0</v>
      </c>
      <c r="AR491" s="23" t="s">
        <v>242</v>
      </c>
      <c r="AT491" s="23" t="s">
        <v>156</v>
      </c>
      <c r="AU491" s="23" t="s">
        <v>85</v>
      </c>
      <c r="AY491" s="23" t="s">
        <v>154</v>
      </c>
      <c r="BE491" s="202">
        <f>IF(N491="základní",J491,0)</f>
        <v>0</v>
      </c>
      <c r="BF491" s="202">
        <f>IF(N491="snížená",J491,0)</f>
        <v>0</v>
      </c>
      <c r="BG491" s="202">
        <f>IF(N491="zákl. přenesená",J491,0)</f>
        <v>0</v>
      </c>
      <c r="BH491" s="202">
        <f>IF(N491="sníž. přenesená",J491,0)</f>
        <v>0</v>
      </c>
      <c r="BI491" s="202">
        <f>IF(N491="nulová",J491,0)</f>
        <v>0</v>
      </c>
      <c r="BJ491" s="23" t="s">
        <v>83</v>
      </c>
      <c r="BK491" s="202">
        <f>ROUND(I491*H491,2)</f>
        <v>0</v>
      </c>
      <c r="BL491" s="23" t="s">
        <v>242</v>
      </c>
      <c r="BM491" s="23" t="s">
        <v>1619</v>
      </c>
    </row>
    <row r="492" spans="2:65" s="1" customFormat="1" ht="25.5" customHeight="1">
      <c r="B492" s="40"/>
      <c r="C492" s="191" t="s">
        <v>1002</v>
      </c>
      <c r="D492" s="191" t="s">
        <v>156</v>
      </c>
      <c r="E492" s="192" t="s">
        <v>1620</v>
      </c>
      <c r="F492" s="193" t="s">
        <v>1621</v>
      </c>
      <c r="G492" s="194" t="s">
        <v>245</v>
      </c>
      <c r="H492" s="195">
        <v>4</v>
      </c>
      <c r="I492" s="196"/>
      <c r="J492" s="197">
        <f>ROUND(I492*H492,2)</f>
        <v>0</v>
      </c>
      <c r="K492" s="193" t="s">
        <v>160</v>
      </c>
      <c r="L492" s="60"/>
      <c r="M492" s="198" t="s">
        <v>21</v>
      </c>
      <c r="N492" s="199" t="s">
        <v>46</v>
      </c>
      <c r="O492" s="41"/>
      <c r="P492" s="200">
        <f>O492*H492</f>
        <v>0</v>
      </c>
      <c r="Q492" s="200">
        <v>0.00278</v>
      </c>
      <c r="R492" s="200">
        <f>Q492*H492</f>
        <v>0.01112</v>
      </c>
      <c r="S492" s="200">
        <v>0</v>
      </c>
      <c r="T492" s="201">
        <f>S492*H492</f>
        <v>0</v>
      </c>
      <c r="AR492" s="23" t="s">
        <v>242</v>
      </c>
      <c r="AT492" s="23" t="s">
        <v>156</v>
      </c>
      <c r="AU492" s="23" t="s">
        <v>85</v>
      </c>
      <c r="AY492" s="23" t="s">
        <v>154</v>
      </c>
      <c r="BE492" s="202">
        <f>IF(N492="základní",J492,0)</f>
        <v>0</v>
      </c>
      <c r="BF492" s="202">
        <f>IF(N492="snížená",J492,0)</f>
        <v>0</v>
      </c>
      <c r="BG492" s="202">
        <f>IF(N492="zákl. přenesená",J492,0)</f>
        <v>0</v>
      </c>
      <c r="BH492" s="202">
        <f>IF(N492="sníž. přenesená",J492,0)</f>
        <v>0</v>
      </c>
      <c r="BI492" s="202">
        <f>IF(N492="nulová",J492,0)</f>
        <v>0</v>
      </c>
      <c r="BJ492" s="23" t="s">
        <v>83</v>
      </c>
      <c r="BK492" s="202">
        <f>ROUND(I492*H492,2)</f>
        <v>0</v>
      </c>
      <c r="BL492" s="23" t="s">
        <v>242</v>
      </c>
      <c r="BM492" s="23" t="s">
        <v>1622</v>
      </c>
    </row>
    <row r="493" spans="2:47" s="1" customFormat="1" ht="27">
      <c r="B493" s="40"/>
      <c r="C493" s="62"/>
      <c r="D493" s="203" t="s">
        <v>538</v>
      </c>
      <c r="E493" s="62"/>
      <c r="F493" s="204" t="s">
        <v>1623</v>
      </c>
      <c r="G493" s="62"/>
      <c r="H493" s="62"/>
      <c r="I493" s="162"/>
      <c r="J493" s="62"/>
      <c r="K493" s="62"/>
      <c r="L493" s="60"/>
      <c r="M493" s="205"/>
      <c r="N493" s="41"/>
      <c r="O493" s="41"/>
      <c r="P493" s="41"/>
      <c r="Q493" s="41"/>
      <c r="R493" s="41"/>
      <c r="S493" s="41"/>
      <c r="T493" s="77"/>
      <c r="AT493" s="23" t="s">
        <v>538</v>
      </c>
      <c r="AU493" s="23" t="s">
        <v>85</v>
      </c>
    </row>
    <row r="494" spans="2:65" s="1" customFormat="1" ht="16.5" customHeight="1">
      <c r="B494" s="40"/>
      <c r="C494" s="191" t="s">
        <v>1008</v>
      </c>
      <c r="D494" s="191" t="s">
        <v>156</v>
      </c>
      <c r="E494" s="192" t="s">
        <v>1624</v>
      </c>
      <c r="F494" s="193" t="s">
        <v>1625</v>
      </c>
      <c r="G494" s="194" t="s">
        <v>366</v>
      </c>
      <c r="H494" s="195">
        <v>2</v>
      </c>
      <c r="I494" s="196"/>
      <c r="J494" s="197">
        <f>ROUND(I494*H494,2)</f>
        <v>0</v>
      </c>
      <c r="K494" s="193" t="s">
        <v>160</v>
      </c>
      <c r="L494" s="60"/>
      <c r="M494" s="198" t="s">
        <v>21</v>
      </c>
      <c r="N494" s="199" t="s">
        <v>46</v>
      </c>
      <c r="O494" s="41"/>
      <c r="P494" s="200">
        <f>O494*H494</f>
        <v>0</v>
      </c>
      <c r="Q494" s="200">
        <v>0</v>
      </c>
      <c r="R494" s="200">
        <f>Q494*H494</f>
        <v>0</v>
      </c>
      <c r="S494" s="200">
        <v>0</v>
      </c>
      <c r="T494" s="201">
        <f>S494*H494</f>
        <v>0</v>
      </c>
      <c r="AR494" s="23" t="s">
        <v>242</v>
      </c>
      <c r="AT494" s="23" t="s">
        <v>156</v>
      </c>
      <c r="AU494" s="23" t="s">
        <v>85</v>
      </c>
      <c r="AY494" s="23" t="s">
        <v>154</v>
      </c>
      <c r="BE494" s="202">
        <f>IF(N494="základní",J494,0)</f>
        <v>0</v>
      </c>
      <c r="BF494" s="202">
        <f>IF(N494="snížená",J494,0)</f>
        <v>0</v>
      </c>
      <c r="BG494" s="202">
        <f>IF(N494="zákl. přenesená",J494,0)</f>
        <v>0</v>
      </c>
      <c r="BH494" s="202">
        <f>IF(N494="sníž. přenesená",J494,0)</f>
        <v>0</v>
      </c>
      <c r="BI494" s="202">
        <f>IF(N494="nulová",J494,0)</f>
        <v>0</v>
      </c>
      <c r="BJ494" s="23" t="s">
        <v>83</v>
      </c>
      <c r="BK494" s="202">
        <f>ROUND(I494*H494,2)</f>
        <v>0</v>
      </c>
      <c r="BL494" s="23" t="s">
        <v>242</v>
      </c>
      <c r="BM494" s="23" t="s">
        <v>1626</v>
      </c>
    </row>
    <row r="495" spans="2:65" s="1" customFormat="1" ht="25.5" customHeight="1">
      <c r="B495" s="40"/>
      <c r="C495" s="191" t="s">
        <v>1014</v>
      </c>
      <c r="D495" s="191" t="s">
        <v>156</v>
      </c>
      <c r="E495" s="192" t="s">
        <v>1627</v>
      </c>
      <c r="F495" s="193" t="s">
        <v>1628</v>
      </c>
      <c r="G495" s="194" t="s">
        <v>245</v>
      </c>
      <c r="H495" s="195">
        <v>4</v>
      </c>
      <c r="I495" s="196"/>
      <c r="J495" s="197">
        <f>ROUND(I495*H495,2)</f>
        <v>0</v>
      </c>
      <c r="K495" s="193" t="s">
        <v>160</v>
      </c>
      <c r="L495" s="60"/>
      <c r="M495" s="198" t="s">
        <v>21</v>
      </c>
      <c r="N495" s="199" t="s">
        <v>46</v>
      </c>
      <c r="O495" s="41"/>
      <c r="P495" s="200">
        <f>O495*H495</f>
        <v>0</v>
      </c>
      <c r="Q495" s="200">
        <v>0.00205</v>
      </c>
      <c r="R495" s="200">
        <f>Q495*H495</f>
        <v>0.0082</v>
      </c>
      <c r="S495" s="200">
        <v>0</v>
      </c>
      <c r="T495" s="201">
        <f>S495*H495</f>
        <v>0</v>
      </c>
      <c r="AR495" s="23" t="s">
        <v>242</v>
      </c>
      <c r="AT495" s="23" t="s">
        <v>156</v>
      </c>
      <c r="AU495" s="23" t="s">
        <v>85</v>
      </c>
      <c r="AY495" s="23" t="s">
        <v>154</v>
      </c>
      <c r="BE495" s="202">
        <f>IF(N495="základní",J495,0)</f>
        <v>0</v>
      </c>
      <c r="BF495" s="202">
        <f>IF(N495="snížená",J495,0)</f>
        <v>0</v>
      </c>
      <c r="BG495" s="202">
        <f>IF(N495="zákl. přenesená",J495,0)</f>
        <v>0</v>
      </c>
      <c r="BH495" s="202">
        <f>IF(N495="sníž. přenesená",J495,0)</f>
        <v>0</v>
      </c>
      <c r="BI495" s="202">
        <f>IF(N495="nulová",J495,0)</f>
        <v>0</v>
      </c>
      <c r="BJ495" s="23" t="s">
        <v>83</v>
      </c>
      <c r="BK495" s="202">
        <f>ROUND(I495*H495,2)</f>
        <v>0</v>
      </c>
      <c r="BL495" s="23" t="s">
        <v>242</v>
      </c>
      <c r="BM495" s="23" t="s">
        <v>1629</v>
      </c>
    </row>
    <row r="496" spans="2:47" s="1" customFormat="1" ht="27">
      <c r="B496" s="40"/>
      <c r="C496" s="62"/>
      <c r="D496" s="203" t="s">
        <v>538</v>
      </c>
      <c r="E496" s="62"/>
      <c r="F496" s="204" t="s">
        <v>1623</v>
      </c>
      <c r="G496" s="62"/>
      <c r="H496" s="62"/>
      <c r="I496" s="162"/>
      <c r="J496" s="62"/>
      <c r="K496" s="62"/>
      <c r="L496" s="60"/>
      <c r="M496" s="205"/>
      <c r="N496" s="41"/>
      <c r="O496" s="41"/>
      <c r="P496" s="41"/>
      <c r="Q496" s="41"/>
      <c r="R496" s="41"/>
      <c r="S496" s="41"/>
      <c r="T496" s="77"/>
      <c r="AT496" s="23" t="s">
        <v>538</v>
      </c>
      <c r="AU496" s="23" t="s">
        <v>85</v>
      </c>
    </row>
    <row r="497" spans="2:63" s="10" customFormat="1" ht="29.85" customHeight="1">
      <c r="B497" s="175"/>
      <c r="C497" s="176"/>
      <c r="D497" s="177" t="s">
        <v>74</v>
      </c>
      <c r="E497" s="189" t="s">
        <v>908</v>
      </c>
      <c r="F497" s="189" t="s">
        <v>909</v>
      </c>
      <c r="G497" s="176"/>
      <c r="H497" s="176"/>
      <c r="I497" s="179"/>
      <c r="J497" s="190">
        <f>BK497</f>
        <v>0</v>
      </c>
      <c r="K497" s="176"/>
      <c r="L497" s="181"/>
      <c r="M497" s="182"/>
      <c r="N497" s="183"/>
      <c r="O497" s="183"/>
      <c r="P497" s="184">
        <f>SUM(P498:P512)</f>
        <v>0</v>
      </c>
      <c r="Q497" s="183"/>
      <c r="R497" s="184">
        <f>SUM(R498:R512)</f>
        <v>0.2567</v>
      </c>
      <c r="S497" s="183"/>
      <c r="T497" s="185">
        <f>SUM(T498:T512)</f>
        <v>0</v>
      </c>
      <c r="AR497" s="186" t="s">
        <v>85</v>
      </c>
      <c r="AT497" s="187" t="s">
        <v>74</v>
      </c>
      <c r="AU497" s="187" t="s">
        <v>83</v>
      </c>
      <c r="AY497" s="186" t="s">
        <v>154</v>
      </c>
      <c r="BK497" s="188">
        <f>SUM(BK498:BK512)</f>
        <v>0</v>
      </c>
    </row>
    <row r="498" spans="2:65" s="1" customFormat="1" ht="51" customHeight="1">
      <c r="B498" s="40"/>
      <c r="C498" s="191" t="s">
        <v>1018</v>
      </c>
      <c r="D498" s="191" t="s">
        <v>156</v>
      </c>
      <c r="E498" s="192" t="s">
        <v>911</v>
      </c>
      <c r="F498" s="193" t="s">
        <v>1630</v>
      </c>
      <c r="G498" s="194" t="s">
        <v>366</v>
      </c>
      <c r="H498" s="195">
        <v>1</v>
      </c>
      <c r="I498" s="196"/>
      <c r="J498" s="197">
        <f>ROUND(I498*H498,2)</f>
        <v>0</v>
      </c>
      <c r="K498" s="193" t="s">
        <v>567</v>
      </c>
      <c r="L498" s="60"/>
      <c r="M498" s="198" t="s">
        <v>21</v>
      </c>
      <c r="N498" s="199" t="s">
        <v>46</v>
      </c>
      <c r="O498" s="41"/>
      <c r="P498" s="200">
        <f>O498*H498</f>
        <v>0</v>
      </c>
      <c r="Q498" s="200">
        <v>0</v>
      </c>
      <c r="R498" s="200">
        <f>Q498*H498</f>
        <v>0</v>
      </c>
      <c r="S498" s="200">
        <v>0</v>
      </c>
      <c r="T498" s="201">
        <f>S498*H498</f>
        <v>0</v>
      </c>
      <c r="AR498" s="23" t="s">
        <v>242</v>
      </c>
      <c r="AT498" s="23" t="s">
        <v>156</v>
      </c>
      <c r="AU498" s="23" t="s">
        <v>85</v>
      </c>
      <c r="AY498" s="23" t="s">
        <v>154</v>
      </c>
      <c r="BE498" s="202">
        <f>IF(N498="základní",J498,0)</f>
        <v>0</v>
      </c>
      <c r="BF498" s="202">
        <f>IF(N498="snížená",J498,0)</f>
        <v>0</v>
      </c>
      <c r="BG498" s="202">
        <f>IF(N498="zákl. přenesená",J498,0)</f>
        <v>0</v>
      </c>
      <c r="BH498" s="202">
        <f>IF(N498="sníž. přenesená",J498,0)</f>
        <v>0</v>
      </c>
      <c r="BI498" s="202">
        <f>IF(N498="nulová",J498,0)</f>
        <v>0</v>
      </c>
      <c r="BJ498" s="23" t="s">
        <v>83</v>
      </c>
      <c r="BK498" s="202">
        <f>ROUND(I498*H498,2)</f>
        <v>0</v>
      </c>
      <c r="BL498" s="23" t="s">
        <v>242</v>
      </c>
      <c r="BM498" s="23" t="s">
        <v>1631</v>
      </c>
    </row>
    <row r="499" spans="2:65" s="1" customFormat="1" ht="51" customHeight="1">
      <c r="B499" s="40"/>
      <c r="C499" s="191" t="s">
        <v>1022</v>
      </c>
      <c r="D499" s="191" t="s">
        <v>156</v>
      </c>
      <c r="E499" s="192" t="s">
        <v>915</v>
      </c>
      <c r="F499" s="193" t="s">
        <v>1632</v>
      </c>
      <c r="G499" s="194" t="s">
        <v>366</v>
      </c>
      <c r="H499" s="195">
        <v>1</v>
      </c>
      <c r="I499" s="196"/>
      <c r="J499" s="197">
        <f>ROUND(I499*H499,2)</f>
        <v>0</v>
      </c>
      <c r="K499" s="193" t="s">
        <v>567</v>
      </c>
      <c r="L499" s="60"/>
      <c r="M499" s="198" t="s">
        <v>21</v>
      </c>
      <c r="N499" s="199" t="s">
        <v>46</v>
      </c>
      <c r="O499" s="41"/>
      <c r="P499" s="200">
        <f>O499*H499</f>
        <v>0</v>
      </c>
      <c r="Q499" s="200">
        <v>0</v>
      </c>
      <c r="R499" s="200">
        <f>Q499*H499</f>
        <v>0</v>
      </c>
      <c r="S499" s="200">
        <v>0</v>
      </c>
      <c r="T499" s="201">
        <f>S499*H499</f>
        <v>0</v>
      </c>
      <c r="AR499" s="23" t="s">
        <v>242</v>
      </c>
      <c r="AT499" s="23" t="s">
        <v>156</v>
      </c>
      <c r="AU499" s="23" t="s">
        <v>85</v>
      </c>
      <c r="AY499" s="23" t="s">
        <v>154</v>
      </c>
      <c r="BE499" s="202">
        <f>IF(N499="základní",J499,0)</f>
        <v>0</v>
      </c>
      <c r="BF499" s="202">
        <f>IF(N499="snížená",J499,0)</f>
        <v>0</v>
      </c>
      <c r="BG499" s="202">
        <f>IF(N499="zákl. přenesená",J499,0)</f>
        <v>0</v>
      </c>
      <c r="BH499" s="202">
        <f>IF(N499="sníž. přenesená",J499,0)</f>
        <v>0</v>
      </c>
      <c r="BI499" s="202">
        <f>IF(N499="nulová",J499,0)</f>
        <v>0</v>
      </c>
      <c r="BJ499" s="23" t="s">
        <v>83</v>
      </c>
      <c r="BK499" s="202">
        <f>ROUND(I499*H499,2)</f>
        <v>0</v>
      </c>
      <c r="BL499" s="23" t="s">
        <v>242</v>
      </c>
      <c r="BM499" s="23" t="s">
        <v>1633</v>
      </c>
    </row>
    <row r="500" spans="2:65" s="1" customFormat="1" ht="25.5" customHeight="1">
      <c r="B500" s="40"/>
      <c r="C500" s="191" t="s">
        <v>1026</v>
      </c>
      <c r="D500" s="191" t="s">
        <v>156</v>
      </c>
      <c r="E500" s="192" t="s">
        <v>919</v>
      </c>
      <c r="F500" s="193" t="s">
        <v>920</v>
      </c>
      <c r="G500" s="194" t="s">
        <v>366</v>
      </c>
      <c r="H500" s="195">
        <v>10</v>
      </c>
      <c r="I500" s="196"/>
      <c r="J500" s="197">
        <f>ROUND(I500*H500,2)</f>
        <v>0</v>
      </c>
      <c r="K500" s="193" t="s">
        <v>160</v>
      </c>
      <c r="L500" s="60"/>
      <c r="M500" s="198" t="s">
        <v>21</v>
      </c>
      <c r="N500" s="199" t="s">
        <v>46</v>
      </c>
      <c r="O500" s="41"/>
      <c r="P500" s="200">
        <f>O500*H500</f>
        <v>0</v>
      </c>
      <c r="Q500" s="200">
        <v>0</v>
      </c>
      <c r="R500" s="200">
        <f>Q500*H500</f>
        <v>0</v>
      </c>
      <c r="S500" s="200">
        <v>0</v>
      </c>
      <c r="T500" s="201">
        <f>S500*H500</f>
        <v>0</v>
      </c>
      <c r="AR500" s="23" t="s">
        <v>242</v>
      </c>
      <c r="AT500" s="23" t="s">
        <v>156</v>
      </c>
      <c r="AU500" s="23" t="s">
        <v>85</v>
      </c>
      <c r="AY500" s="23" t="s">
        <v>154</v>
      </c>
      <c r="BE500" s="202">
        <f>IF(N500="základní",J500,0)</f>
        <v>0</v>
      </c>
      <c r="BF500" s="202">
        <f>IF(N500="snížená",J500,0)</f>
        <v>0</v>
      </c>
      <c r="BG500" s="202">
        <f>IF(N500="zákl. přenesená",J500,0)</f>
        <v>0</v>
      </c>
      <c r="BH500" s="202">
        <f>IF(N500="sníž. přenesená",J500,0)</f>
        <v>0</v>
      </c>
      <c r="BI500" s="202">
        <f>IF(N500="nulová",J500,0)</f>
        <v>0</v>
      </c>
      <c r="BJ500" s="23" t="s">
        <v>83</v>
      </c>
      <c r="BK500" s="202">
        <f>ROUND(I500*H500,2)</f>
        <v>0</v>
      </c>
      <c r="BL500" s="23" t="s">
        <v>242</v>
      </c>
      <c r="BM500" s="23" t="s">
        <v>1634</v>
      </c>
    </row>
    <row r="501" spans="2:47" s="1" customFormat="1" ht="135">
      <c r="B501" s="40"/>
      <c r="C501" s="62"/>
      <c r="D501" s="203" t="s">
        <v>163</v>
      </c>
      <c r="E501" s="62"/>
      <c r="F501" s="204" t="s">
        <v>922</v>
      </c>
      <c r="G501" s="62"/>
      <c r="H501" s="62"/>
      <c r="I501" s="162"/>
      <c r="J501" s="62"/>
      <c r="K501" s="62"/>
      <c r="L501" s="60"/>
      <c r="M501" s="205"/>
      <c r="N501" s="41"/>
      <c r="O501" s="41"/>
      <c r="P501" s="41"/>
      <c r="Q501" s="41"/>
      <c r="R501" s="41"/>
      <c r="S501" s="41"/>
      <c r="T501" s="77"/>
      <c r="AT501" s="23" t="s">
        <v>163</v>
      </c>
      <c r="AU501" s="23" t="s">
        <v>85</v>
      </c>
    </row>
    <row r="502" spans="2:65" s="1" customFormat="1" ht="25.5" customHeight="1">
      <c r="B502" s="40"/>
      <c r="C502" s="191" t="s">
        <v>1032</v>
      </c>
      <c r="D502" s="191" t="s">
        <v>156</v>
      </c>
      <c r="E502" s="192" t="s">
        <v>924</v>
      </c>
      <c r="F502" s="193" t="s">
        <v>925</v>
      </c>
      <c r="G502" s="194" t="s">
        <v>366</v>
      </c>
      <c r="H502" s="195">
        <v>1</v>
      </c>
      <c r="I502" s="196"/>
      <c r="J502" s="197">
        <f>ROUND(I502*H502,2)</f>
        <v>0</v>
      </c>
      <c r="K502" s="193" t="s">
        <v>160</v>
      </c>
      <c r="L502" s="60"/>
      <c r="M502" s="198" t="s">
        <v>21</v>
      </c>
      <c r="N502" s="199" t="s">
        <v>46</v>
      </c>
      <c r="O502" s="41"/>
      <c r="P502" s="200">
        <f>O502*H502</f>
        <v>0</v>
      </c>
      <c r="Q502" s="200">
        <v>0</v>
      </c>
      <c r="R502" s="200">
        <f>Q502*H502</f>
        <v>0</v>
      </c>
      <c r="S502" s="200">
        <v>0</v>
      </c>
      <c r="T502" s="201">
        <f>S502*H502</f>
        <v>0</v>
      </c>
      <c r="AR502" s="23" t="s">
        <v>242</v>
      </c>
      <c r="AT502" s="23" t="s">
        <v>156</v>
      </c>
      <c r="AU502" s="23" t="s">
        <v>85</v>
      </c>
      <c r="AY502" s="23" t="s">
        <v>154</v>
      </c>
      <c r="BE502" s="202">
        <f>IF(N502="základní",J502,0)</f>
        <v>0</v>
      </c>
      <c r="BF502" s="202">
        <f>IF(N502="snížená",J502,0)</f>
        <v>0</v>
      </c>
      <c r="BG502" s="202">
        <f>IF(N502="zákl. přenesená",J502,0)</f>
        <v>0</v>
      </c>
      <c r="BH502" s="202">
        <f>IF(N502="sníž. přenesená",J502,0)</f>
        <v>0</v>
      </c>
      <c r="BI502" s="202">
        <f>IF(N502="nulová",J502,0)</f>
        <v>0</v>
      </c>
      <c r="BJ502" s="23" t="s">
        <v>83</v>
      </c>
      <c r="BK502" s="202">
        <f>ROUND(I502*H502,2)</f>
        <v>0</v>
      </c>
      <c r="BL502" s="23" t="s">
        <v>242</v>
      </c>
      <c r="BM502" s="23" t="s">
        <v>1635</v>
      </c>
    </row>
    <row r="503" spans="2:47" s="1" customFormat="1" ht="135">
      <c r="B503" s="40"/>
      <c r="C503" s="62"/>
      <c r="D503" s="203" t="s">
        <v>163</v>
      </c>
      <c r="E503" s="62"/>
      <c r="F503" s="204" t="s">
        <v>922</v>
      </c>
      <c r="G503" s="62"/>
      <c r="H503" s="62"/>
      <c r="I503" s="162"/>
      <c r="J503" s="62"/>
      <c r="K503" s="62"/>
      <c r="L503" s="60"/>
      <c r="M503" s="205"/>
      <c r="N503" s="41"/>
      <c r="O503" s="41"/>
      <c r="P503" s="41"/>
      <c r="Q503" s="41"/>
      <c r="R503" s="41"/>
      <c r="S503" s="41"/>
      <c r="T503" s="77"/>
      <c r="AT503" s="23" t="s">
        <v>163</v>
      </c>
      <c r="AU503" s="23" t="s">
        <v>85</v>
      </c>
    </row>
    <row r="504" spans="2:65" s="1" customFormat="1" ht="16.5" customHeight="1">
      <c r="B504" s="40"/>
      <c r="C504" s="217" t="s">
        <v>1037</v>
      </c>
      <c r="D504" s="217" t="s">
        <v>189</v>
      </c>
      <c r="E504" s="218" t="s">
        <v>928</v>
      </c>
      <c r="F504" s="219" t="s">
        <v>929</v>
      </c>
      <c r="G504" s="220" t="s">
        <v>366</v>
      </c>
      <c r="H504" s="221">
        <v>6</v>
      </c>
      <c r="I504" s="222"/>
      <c r="J504" s="223">
        <f>ROUND(I504*H504,2)</f>
        <v>0</v>
      </c>
      <c r="K504" s="219" t="s">
        <v>160</v>
      </c>
      <c r="L504" s="224"/>
      <c r="M504" s="225" t="s">
        <v>21</v>
      </c>
      <c r="N504" s="226" t="s">
        <v>46</v>
      </c>
      <c r="O504" s="41"/>
      <c r="P504" s="200">
        <f>O504*H504</f>
        <v>0</v>
      </c>
      <c r="Q504" s="200">
        <v>0.0155</v>
      </c>
      <c r="R504" s="200">
        <f>Q504*H504</f>
        <v>0.093</v>
      </c>
      <c r="S504" s="200">
        <v>0</v>
      </c>
      <c r="T504" s="201">
        <f>S504*H504</f>
        <v>0</v>
      </c>
      <c r="AR504" s="23" t="s">
        <v>331</v>
      </c>
      <c r="AT504" s="23" t="s">
        <v>189</v>
      </c>
      <c r="AU504" s="23" t="s">
        <v>85</v>
      </c>
      <c r="AY504" s="23" t="s">
        <v>154</v>
      </c>
      <c r="BE504" s="202">
        <f>IF(N504="základní",J504,0)</f>
        <v>0</v>
      </c>
      <c r="BF504" s="202">
        <f>IF(N504="snížená",J504,0)</f>
        <v>0</v>
      </c>
      <c r="BG504" s="202">
        <f>IF(N504="zákl. přenesená",J504,0)</f>
        <v>0</v>
      </c>
      <c r="BH504" s="202">
        <f>IF(N504="sníž. přenesená",J504,0)</f>
        <v>0</v>
      </c>
      <c r="BI504" s="202">
        <f>IF(N504="nulová",J504,0)</f>
        <v>0</v>
      </c>
      <c r="BJ504" s="23" t="s">
        <v>83</v>
      </c>
      <c r="BK504" s="202">
        <f>ROUND(I504*H504,2)</f>
        <v>0</v>
      </c>
      <c r="BL504" s="23" t="s">
        <v>242</v>
      </c>
      <c r="BM504" s="23" t="s">
        <v>1636</v>
      </c>
    </row>
    <row r="505" spans="2:65" s="1" customFormat="1" ht="16.5" customHeight="1">
      <c r="B505" s="40"/>
      <c r="C505" s="217" t="s">
        <v>1041</v>
      </c>
      <c r="D505" s="217" t="s">
        <v>189</v>
      </c>
      <c r="E505" s="218" t="s">
        <v>932</v>
      </c>
      <c r="F505" s="219" t="s">
        <v>933</v>
      </c>
      <c r="G505" s="220" t="s">
        <v>366</v>
      </c>
      <c r="H505" s="221">
        <v>4</v>
      </c>
      <c r="I505" s="222"/>
      <c r="J505" s="223">
        <f>ROUND(I505*H505,2)</f>
        <v>0</v>
      </c>
      <c r="K505" s="219" t="s">
        <v>160</v>
      </c>
      <c r="L505" s="224"/>
      <c r="M505" s="225" t="s">
        <v>21</v>
      </c>
      <c r="N505" s="226" t="s">
        <v>46</v>
      </c>
      <c r="O505" s="41"/>
      <c r="P505" s="200">
        <f>O505*H505</f>
        <v>0</v>
      </c>
      <c r="Q505" s="200">
        <v>0.025</v>
      </c>
      <c r="R505" s="200">
        <f>Q505*H505</f>
        <v>0.1</v>
      </c>
      <c r="S505" s="200">
        <v>0</v>
      </c>
      <c r="T505" s="201">
        <f>S505*H505</f>
        <v>0</v>
      </c>
      <c r="AR505" s="23" t="s">
        <v>331</v>
      </c>
      <c r="AT505" s="23" t="s">
        <v>189</v>
      </c>
      <c r="AU505" s="23" t="s">
        <v>85</v>
      </c>
      <c r="AY505" s="23" t="s">
        <v>154</v>
      </c>
      <c r="BE505" s="202">
        <f>IF(N505="základní",J505,0)</f>
        <v>0</v>
      </c>
      <c r="BF505" s="202">
        <f>IF(N505="snížená",J505,0)</f>
        <v>0</v>
      </c>
      <c r="BG505" s="202">
        <f>IF(N505="zákl. přenesená",J505,0)</f>
        <v>0</v>
      </c>
      <c r="BH505" s="202">
        <f>IF(N505="sníž. přenesená",J505,0)</f>
        <v>0</v>
      </c>
      <c r="BI505" s="202">
        <f>IF(N505="nulová",J505,0)</f>
        <v>0</v>
      </c>
      <c r="BJ505" s="23" t="s">
        <v>83</v>
      </c>
      <c r="BK505" s="202">
        <f>ROUND(I505*H505,2)</f>
        <v>0</v>
      </c>
      <c r="BL505" s="23" t="s">
        <v>242</v>
      </c>
      <c r="BM505" s="23" t="s">
        <v>1637</v>
      </c>
    </row>
    <row r="506" spans="2:65" s="1" customFormat="1" ht="16.5" customHeight="1">
      <c r="B506" s="40"/>
      <c r="C506" s="217" t="s">
        <v>1045</v>
      </c>
      <c r="D506" s="217" t="s">
        <v>189</v>
      </c>
      <c r="E506" s="218" t="s">
        <v>936</v>
      </c>
      <c r="F506" s="219" t="s">
        <v>937</v>
      </c>
      <c r="G506" s="220" t="s">
        <v>366</v>
      </c>
      <c r="H506" s="221">
        <v>1</v>
      </c>
      <c r="I506" s="222"/>
      <c r="J506" s="223">
        <f>ROUND(I506*H506,2)</f>
        <v>0</v>
      </c>
      <c r="K506" s="219" t="s">
        <v>160</v>
      </c>
      <c r="L506" s="224"/>
      <c r="M506" s="225" t="s">
        <v>21</v>
      </c>
      <c r="N506" s="226" t="s">
        <v>46</v>
      </c>
      <c r="O506" s="41"/>
      <c r="P506" s="200">
        <f>O506*H506</f>
        <v>0</v>
      </c>
      <c r="Q506" s="200">
        <v>0.027</v>
      </c>
      <c r="R506" s="200">
        <f>Q506*H506</f>
        <v>0.027</v>
      </c>
      <c r="S506" s="200">
        <v>0</v>
      </c>
      <c r="T506" s="201">
        <f>S506*H506</f>
        <v>0</v>
      </c>
      <c r="AR506" s="23" t="s">
        <v>331</v>
      </c>
      <c r="AT506" s="23" t="s">
        <v>189</v>
      </c>
      <c r="AU506" s="23" t="s">
        <v>85</v>
      </c>
      <c r="AY506" s="23" t="s">
        <v>154</v>
      </c>
      <c r="BE506" s="202">
        <f>IF(N506="základní",J506,0)</f>
        <v>0</v>
      </c>
      <c r="BF506" s="202">
        <f>IF(N506="snížená",J506,0)</f>
        <v>0</v>
      </c>
      <c r="BG506" s="202">
        <f>IF(N506="zákl. přenesená",J506,0)</f>
        <v>0</v>
      </c>
      <c r="BH506" s="202">
        <f>IF(N506="sníž. přenesená",J506,0)</f>
        <v>0</v>
      </c>
      <c r="BI506" s="202">
        <f>IF(N506="nulová",J506,0)</f>
        <v>0</v>
      </c>
      <c r="BJ506" s="23" t="s">
        <v>83</v>
      </c>
      <c r="BK506" s="202">
        <f>ROUND(I506*H506,2)</f>
        <v>0</v>
      </c>
      <c r="BL506" s="23" t="s">
        <v>242</v>
      </c>
      <c r="BM506" s="23" t="s">
        <v>1638</v>
      </c>
    </row>
    <row r="507" spans="2:65" s="1" customFormat="1" ht="16.5" customHeight="1">
      <c r="B507" s="40"/>
      <c r="C507" s="217" t="s">
        <v>1051</v>
      </c>
      <c r="D507" s="217" t="s">
        <v>189</v>
      </c>
      <c r="E507" s="218" t="s">
        <v>940</v>
      </c>
      <c r="F507" s="219" t="s">
        <v>941</v>
      </c>
      <c r="G507" s="220" t="s">
        <v>366</v>
      </c>
      <c r="H507" s="221">
        <v>11</v>
      </c>
      <c r="I507" s="222"/>
      <c r="J507" s="223">
        <f>ROUND(I507*H507,2)</f>
        <v>0</v>
      </c>
      <c r="K507" s="219" t="s">
        <v>160</v>
      </c>
      <c r="L507" s="224"/>
      <c r="M507" s="225" t="s">
        <v>21</v>
      </c>
      <c r="N507" s="226" t="s">
        <v>46</v>
      </c>
      <c r="O507" s="41"/>
      <c r="P507" s="200">
        <f>O507*H507</f>
        <v>0</v>
      </c>
      <c r="Q507" s="200">
        <v>0.0012</v>
      </c>
      <c r="R507" s="200">
        <f>Q507*H507</f>
        <v>0.013199999999999998</v>
      </c>
      <c r="S507" s="200">
        <v>0</v>
      </c>
      <c r="T507" s="201">
        <f>S507*H507</f>
        <v>0</v>
      </c>
      <c r="AR507" s="23" t="s">
        <v>331</v>
      </c>
      <c r="AT507" s="23" t="s">
        <v>189</v>
      </c>
      <c r="AU507" s="23" t="s">
        <v>85</v>
      </c>
      <c r="AY507" s="23" t="s">
        <v>154</v>
      </c>
      <c r="BE507" s="202">
        <f>IF(N507="základní",J507,0)</f>
        <v>0</v>
      </c>
      <c r="BF507" s="202">
        <f>IF(N507="snížená",J507,0)</f>
        <v>0</v>
      </c>
      <c r="BG507" s="202">
        <f>IF(N507="zákl. přenesená",J507,0)</f>
        <v>0</v>
      </c>
      <c r="BH507" s="202">
        <f>IF(N507="sníž. přenesená",J507,0)</f>
        <v>0</v>
      </c>
      <c r="BI507" s="202">
        <f>IF(N507="nulová",J507,0)</f>
        <v>0</v>
      </c>
      <c r="BJ507" s="23" t="s">
        <v>83</v>
      </c>
      <c r="BK507" s="202">
        <f>ROUND(I507*H507,2)</f>
        <v>0</v>
      </c>
      <c r="BL507" s="23" t="s">
        <v>242</v>
      </c>
      <c r="BM507" s="23" t="s">
        <v>1639</v>
      </c>
    </row>
    <row r="508" spans="2:65" s="1" customFormat="1" ht="16.5" customHeight="1">
      <c r="B508" s="40"/>
      <c r="C508" s="191" t="s">
        <v>1062</v>
      </c>
      <c r="D508" s="191" t="s">
        <v>156</v>
      </c>
      <c r="E508" s="192" t="s">
        <v>944</v>
      </c>
      <c r="F508" s="193" t="s">
        <v>945</v>
      </c>
      <c r="G508" s="194" t="s">
        <v>366</v>
      </c>
      <c r="H508" s="195">
        <v>5</v>
      </c>
      <c r="I508" s="196"/>
      <c r="J508" s="197">
        <f>ROUND(I508*H508,2)</f>
        <v>0</v>
      </c>
      <c r="K508" s="193" t="s">
        <v>160</v>
      </c>
      <c r="L508" s="60"/>
      <c r="M508" s="198" t="s">
        <v>21</v>
      </c>
      <c r="N508" s="199" t="s">
        <v>46</v>
      </c>
      <c r="O508" s="41"/>
      <c r="P508" s="200">
        <f>O508*H508</f>
        <v>0</v>
      </c>
      <c r="Q508" s="200">
        <v>0</v>
      </c>
      <c r="R508" s="200">
        <f>Q508*H508</f>
        <v>0</v>
      </c>
      <c r="S508" s="200">
        <v>0</v>
      </c>
      <c r="T508" s="201">
        <f>S508*H508</f>
        <v>0</v>
      </c>
      <c r="AR508" s="23" t="s">
        <v>242</v>
      </c>
      <c r="AT508" s="23" t="s">
        <v>156</v>
      </c>
      <c r="AU508" s="23" t="s">
        <v>85</v>
      </c>
      <c r="AY508" s="23" t="s">
        <v>154</v>
      </c>
      <c r="BE508" s="202">
        <f>IF(N508="základní",J508,0)</f>
        <v>0</v>
      </c>
      <c r="BF508" s="202">
        <f>IF(N508="snížená",J508,0)</f>
        <v>0</v>
      </c>
      <c r="BG508" s="202">
        <f>IF(N508="zákl. přenesená",J508,0)</f>
        <v>0</v>
      </c>
      <c r="BH508" s="202">
        <f>IF(N508="sníž. přenesená",J508,0)</f>
        <v>0</v>
      </c>
      <c r="BI508" s="202">
        <f>IF(N508="nulová",J508,0)</f>
        <v>0</v>
      </c>
      <c r="BJ508" s="23" t="s">
        <v>83</v>
      </c>
      <c r="BK508" s="202">
        <f>ROUND(I508*H508,2)</f>
        <v>0</v>
      </c>
      <c r="BL508" s="23" t="s">
        <v>242</v>
      </c>
      <c r="BM508" s="23" t="s">
        <v>1640</v>
      </c>
    </row>
    <row r="509" spans="2:47" s="1" customFormat="1" ht="27">
      <c r="B509" s="40"/>
      <c r="C509" s="62"/>
      <c r="D509" s="203" t="s">
        <v>163</v>
      </c>
      <c r="E509" s="62"/>
      <c r="F509" s="204" t="s">
        <v>947</v>
      </c>
      <c r="G509" s="62"/>
      <c r="H509" s="62"/>
      <c r="I509" s="162"/>
      <c r="J509" s="62"/>
      <c r="K509" s="62"/>
      <c r="L509" s="60"/>
      <c r="M509" s="205"/>
      <c r="N509" s="41"/>
      <c r="O509" s="41"/>
      <c r="P509" s="41"/>
      <c r="Q509" s="41"/>
      <c r="R509" s="41"/>
      <c r="S509" s="41"/>
      <c r="T509" s="77"/>
      <c r="AT509" s="23" t="s">
        <v>163</v>
      </c>
      <c r="AU509" s="23" t="s">
        <v>85</v>
      </c>
    </row>
    <row r="510" spans="2:65" s="1" customFormat="1" ht="16.5" customHeight="1">
      <c r="B510" s="40"/>
      <c r="C510" s="217" t="s">
        <v>1066</v>
      </c>
      <c r="D510" s="217" t="s">
        <v>189</v>
      </c>
      <c r="E510" s="218" t="s">
        <v>949</v>
      </c>
      <c r="F510" s="219" t="s">
        <v>950</v>
      </c>
      <c r="G510" s="220" t="s">
        <v>366</v>
      </c>
      <c r="H510" s="221">
        <v>5</v>
      </c>
      <c r="I510" s="222"/>
      <c r="J510" s="223">
        <f>ROUND(I510*H510,2)</f>
        <v>0</v>
      </c>
      <c r="K510" s="219" t="s">
        <v>160</v>
      </c>
      <c r="L510" s="224"/>
      <c r="M510" s="225" t="s">
        <v>21</v>
      </c>
      <c r="N510" s="226" t="s">
        <v>46</v>
      </c>
      <c r="O510" s="41"/>
      <c r="P510" s="200">
        <f>O510*H510</f>
        <v>0</v>
      </c>
      <c r="Q510" s="200">
        <v>0.0047</v>
      </c>
      <c r="R510" s="200">
        <f>Q510*H510</f>
        <v>0.0235</v>
      </c>
      <c r="S510" s="200">
        <v>0</v>
      </c>
      <c r="T510" s="201">
        <f>S510*H510</f>
        <v>0</v>
      </c>
      <c r="AR510" s="23" t="s">
        <v>331</v>
      </c>
      <c r="AT510" s="23" t="s">
        <v>189</v>
      </c>
      <c r="AU510" s="23" t="s">
        <v>85</v>
      </c>
      <c r="AY510" s="23" t="s">
        <v>154</v>
      </c>
      <c r="BE510" s="202">
        <f>IF(N510="základní",J510,0)</f>
        <v>0</v>
      </c>
      <c r="BF510" s="202">
        <f>IF(N510="snížená",J510,0)</f>
        <v>0</v>
      </c>
      <c r="BG510" s="202">
        <f>IF(N510="zákl. přenesená",J510,0)</f>
        <v>0</v>
      </c>
      <c r="BH510" s="202">
        <f>IF(N510="sníž. přenesená",J510,0)</f>
        <v>0</v>
      </c>
      <c r="BI510" s="202">
        <f>IF(N510="nulová",J510,0)</f>
        <v>0</v>
      </c>
      <c r="BJ510" s="23" t="s">
        <v>83</v>
      </c>
      <c r="BK510" s="202">
        <f>ROUND(I510*H510,2)</f>
        <v>0</v>
      </c>
      <c r="BL510" s="23" t="s">
        <v>242</v>
      </c>
      <c r="BM510" s="23" t="s">
        <v>1641</v>
      </c>
    </row>
    <row r="511" spans="2:65" s="1" customFormat="1" ht="38.25" customHeight="1">
      <c r="B511" s="40"/>
      <c r="C511" s="191" t="s">
        <v>1071</v>
      </c>
      <c r="D511" s="191" t="s">
        <v>156</v>
      </c>
      <c r="E511" s="192" t="s">
        <v>953</v>
      </c>
      <c r="F511" s="193" t="s">
        <v>954</v>
      </c>
      <c r="G511" s="194" t="s">
        <v>192</v>
      </c>
      <c r="H511" s="195">
        <v>0.257</v>
      </c>
      <c r="I511" s="196"/>
      <c r="J511" s="197">
        <f>ROUND(I511*H511,2)</f>
        <v>0</v>
      </c>
      <c r="K511" s="193" t="s">
        <v>160</v>
      </c>
      <c r="L511" s="60"/>
      <c r="M511" s="198" t="s">
        <v>21</v>
      </c>
      <c r="N511" s="199" t="s">
        <v>46</v>
      </c>
      <c r="O511" s="41"/>
      <c r="P511" s="200">
        <f>O511*H511</f>
        <v>0</v>
      </c>
      <c r="Q511" s="200">
        <v>0</v>
      </c>
      <c r="R511" s="200">
        <f>Q511*H511</f>
        <v>0</v>
      </c>
      <c r="S511" s="200">
        <v>0</v>
      </c>
      <c r="T511" s="201">
        <f>S511*H511</f>
        <v>0</v>
      </c>
      <c r="AR511" s="23" t="s">
        <v>242</v>
      </c>
      <c r="AT511" s="23" t="s">
        <v>156</v>
      </c>
      <c r="AU511" s="23" t="s">
        <v>85</v>
      </c>
      <c r="AY511" s="23" t="s">
        <v>154</v>
      </c>
      <c r="BE511" s="202">
        <f>IF(N511="základní",J511,0)</f>
        <v>0</v>
      </c>
      <c r="BF511" s="202">
        <f>IF(N511="snížená",J511,0)</f>
        <v>0</v>
      </c>
      <c r="BG511" s="202">
        <f>IF(N511="zákl. přenesená",J511,0)</f>
        <v>0</v>
      </c>
      <c r="BH511" s="202">
        <f>IF(N511="sníž. přenesená",J511,0)</f>
        <v>0</v>
      </c>
      <c r="BI511" s="202">
        <f>IF(N511="nulová",J511,0)</f>
        <v>0</v>
      </c>
      <c r="BJ511" s="23" t="s">
        <v>83</v>
      </c>
      <c r="BK511" s="202">
        <f>ROUND(I511*H511,2)</f>
        <v>0</v>
      </c>
      <c r="BL511" s="23" t="s">
        <v>242</v>
      </c>
      <c r="BM511" s="23" t="s">
        <v>1642</v>
      </c>
    </row>
    <row r="512" spans="2:47" s="1" customFormat="1" ht="121.5">
      <c r="B512" s="40"/>
      <c r="C512" s="62"/>
      <c r="D512" s="203" t="s">
        <v>163</v>
      </c>
      <c r="E512" s="62"/>
      <c r="F512" s="204" t="s">
        <v>956</v>
      </c>
      <c r="G512" s="62"/>
      <c r="H512" s="62"/>
      <c r="I512" s="162"/>
      <c r="J512" s="62"/>
      <c r="K512" s="62"/>
      <c r="L512" s="60"/>
      <c r="M512" s="205"/>
      <c r="N512" s="41"/>
      <c r="O512" s="41"/>
      <c r="P512" s="41"/>
      <c r="Q512" s="41"/>
      <c r="R512" s="41"/>
      <c r="S512" s="41"/>
      <c r="T512" s="77"/>
      <c r="AT512" s="23" t="s">
        <v>163</v>
      </c>
      <c r="AU512" s="23" t="s">
        <v>85</v>
      </c>
    </row>
    <row r="513" spans="2:63" s="10" customFormat="1" ht="29.85" customHeight="1">
      <c r="B513" s="175"/>
      <c r="C513" s="176"/>
      <c r="D513" s="177" t="s">
        <v>74</v>
      </c>
      <c r="E513" s="189" t="s">
        <v>957</v>
      </c>
      <c r="F513" s="189" t="s">
        <v>958</v>
      </c>
      <c r="G513" s="176"/>
      <c r="H513" s="176"/>
      <c r="I513" s="179"/>
      <c r="J513" s="190">
        <f>BK513</f>
        <v>0</v>
      </c>
      <c r="K513" s="176"/>
      <c r="L513" s="181"/>
      <c r="M513" s="182"/>
      <c r="N513" s="183"/>
      <c r="O513" s="183"/>
      <c r="P513" s="184">
        <f>SUM(P514:P527)</f>
        <v>0</v>
      </c>
      <c r="Q513" s="183"/>
      <c r="R513" s="184">
        <f>SUM(R514:R527)</f>
        <v>1.1296266</v>
      </c>
      <c r="S513" s="183"/>
      <c r="T513" s="185">
        <f>SUM(T514:T527)</f>
        <v>0</v>
      </c>
      <c r="AR513" s="186" t="s">
        <v>85</v>
      </c>
      <c r="AT513" s="187" t="s">
        <v>74</v>
      </c>
      <c r="AU513" s="187" t="s">
        <v>83</v>
      </c>
      <c r="AY513" s="186" t="s">
        <v>154</v>
      </c>
      <c r="BK513" s="188">
        <f>SUM(BK514:BK527)</f>
        <v>0</v>
      </c>
    </row>
    <row r="514" spans="2:65" s="1" customFormat="1" ht="25.5" customHeight="1">
      <c r="B514" s="40"/>
      <c r="C514" s="191" t="s">
        <v>1076</v>
      </c>
      <c r="D514" s="191" t="s">
        <v>156</v>
      </c>
      <c r="E514" s="192" t="s">
        <v>960</v>
      </c>
      <c r="F514" s="193" t="s">
        <v>961</v>
      </c>
      <c r="G514" s="194" t="s">
        <v>237</v>
      </c>
      <c r="H514" s="195">
        <v>31.74</v>
      </c>
      <c r="I514" s="196"/>
      <c r="J514" s="197">
        <f>ROUND(I514*H514,2)</f>
        <v>0</v>
      </c>
      <c r="K514" s="193" t="s">
        <v>160</v>
      </c>
      <c r="L514" s="60"/>
      <c r="M514" s="198" t="s">
        <v>21</v>
      </c>
      <c r="N514" s="199" t="s">
        <v>46</v>
      </c>
      <c r="O514" s="41"/>
      <c r="P514" s="200">
        <f>O514*H514</f>
        <v>0</v>
      </c>
      <c r="Q514" s="200">
        <v>0.00367</v>
      </c>
      <c r="R514" s="200">
        <f>Q514*H514</f>
        <v>0.1164858</v>
      </c>
      <c r="S514" s="200">
        <v>0</v>
      </c>
      <c r="T514" s="201">
        <f>S514*H514</f>
        <v>0</v>
      </c>
      <c r="AR514" s="23" t="s">
        <v>242</v>
      </c>
      <c r="AT514" s="23" t="s">
        <v>156</v>
      </c>
      <c r="AU514" s="23" t="s">
        <v>85</v>
      </c>
      <c r="AY514" s="23" t="s">
        <v>154</v>
      </c>
      <c r="BE514" s="202">
        <f>IF(N514="základní",J514,0)</f>
        <v>0</v>
      </c>
      <c r="BF514" s="202">
        <f>IF(N514="snížená",J514,0)</f>
        <v>0</v>
      </c>
      <c r="BG514" s="202">
        <f>IF(N514="zákl. přenesená",J514,0)</f>
        <v>0</v>
      </c>
      <c r="BH514" s="202">
        <f>IF(N514="sníž. přenesená",J514,0)</f>
        <v>0</v>
      </c>
      <c r="BI514" s="202">
        <f>IF(N514="nulová",J514,0)</f>
        <v>0</v>
      </c>
      <c r="BJ514" s="23" t="s">
        <v>83</v>
      </c>
      <c r="BK514" s="202">
        <f>ROUND(I514*H514,2)</f>
        <v>0</v>
      </c>
      <c r="BL514" s="23" t="s">
        <v>242</v>
      </c>
      <c r="BM514" s="23" t="s">
        <v>1643</v>
      </c>
    </row>
    <row r="515" spans="2:51" s="11" customFormat="1" ht="13.5">
      <c r="B515" s="206"/>
      <c r="C515" s="207"/>
      <c r="D515" s="203" t="s">
        <v>165</v>
      </c>
      <c r="E515" s="208" t="s">
        <v>21</v>
      </c>
      <c r="F515" s="209" t="s">
        <v>1359</v>
      </c>
      <c r="G515" s="207"/>
      <c r="H515" s="210">
        <v>31.74</v>
      </c>
      <c r="I515" s="211"/>
      <c r="J515" s="207"/>
      <c r="K515" s="207"/>
      <c r="L515" s="212"/>
      <c r="M515" s="213"/>
      <c r="N515" s="214"/>
      <c r="O515" s="214"/>
      <c r="P515" s="214"/>
      <c r="Q515" s="214"/>
      <c r="R515" s="214"/>
      <c r="S515" s="214"/>
      <c r="T515" s="215"/>
      <c r="AT515" s="216" t="s">
        <v>165</v>
      </c>
      <c r="AU515" s="216" t="s">
        <v>85</v>
      </c>
      <c r="AV515" s="11" t="s">
        <v>85</v>
      </c>
      <c r="AW515" s="11" t="s">
        <v>38</v>
      </c>
      <c r="AX515" s="11" t="s">
        <v>83</v>
      </c>
      <c r="AY515" s="216" t="s">
        <v>154</v>
      </c>
    </row>
    <row r="516" spans="2:65" s="1" customFormat="1" ht="25.5" customHeight="1">
      <c r="B516" s="40"/>
      <c r="C516" s="217" t="s">
        <v>1081</v>
      </c>
      <c r="D516" s="217" t="s">
        <v>189</v>
      </c>
      <c r="E516" s="218" t="s">
        <v>965</v>
      </c>
      <c r="F516" s="219" t="s">
        <v>966</v>
      </c>
      <c r="G516" s="220" t="s">
        <v>237</v>
      </c>
      <c r="H516" s="221">
        <v>38.088</v>
      </c>
      <c r="I516" s="222"/>
      <c r="J516" s="223">
        <f>ROUND(I516*H516,2)</f>
        <v>0</v>
      </c>
      <c r="K516" s="219" t="s">
        <v>160</v>
      </c>
      <c r="L516" s="224"/>
      <c r="M516" s="225" t="s">
        <v>21</v>
      </c>
      <c r="N516" s="226" t="s">
        <v>46</v>
      </c>
      <c r="O516" s="41"/>
      <c r="P516" s="200">
        <f>O516*H516</f>
        <v>0</v>
      </c>
      <c r="Q516" s="200">
        <v>0.0192</v>
      </c>
      <c r="R516" s="200">
        <f>Q516*H516</f>
        <v>0.7312896</v>
      </c>
      <c r="S516" s="200">
        <v>0</v>
      </c>
      <c r="T516" s="201">
        <f>S516*H516</f>
        <v>0</v>
      </c>
      <c r="AR516" s="23" t="s">
        <v>331</v>
      </c>
      <c r="AT516" s="23" t="s">
        <v>189</v>
      </c>
      <c r="AU516" s="23" t="s">
        <v>85</v>
      </c>
      <c r="AY516" s="23" t="s">
        <v>154</v>
      </c>
      <c r="BE516" s="202">
        <f>IF(N516="základní",J516,0)</f>
        <v>0</v>
      </c>
      <c r="BF516" s="202">
        <f>IF(N516="snížená",J516,0)</f>
        <v>0</v>
      </c>
      <c r="BG516" s="202">
        <f>IF(N516="zákl. přenesená",J516,0)</f>
        <v>0</v>
      </c>
      <c r="BH516" s="202">
        <f>IF(N516="sníž. přenesená",J516,0)</f>
        <v>0</v>
      </c>
      <c r="BI516" s="202">
        <f>IF(N516="nulová",J516,0)</f>
        <v>0</v>
      </c>
      <c r="BJ516" s="23" t="s">
        <v>83</v>
      </c>
      <c r="BK516" s="202">
        <f>ROUND(I516*H516,2)</f>
        <v>0</v>
      </c>
      <c r="BL516" s="23" t="s">
        <v>242</v>
      </c>
      <c r="BM516" s="23" t="s">
        <v>1644</v>
      </c>
    </row>
    <row r="517" spans="2:47" s="1" customFormat="1" ht="81">
      <c r="B517" s="40"/>
      <c r="C517" s="62"/>
      <c r="D517" s="203" t="s">
        <v>538</v>
      </c>
      <c r="E517" s="62"/>
      <c r="F517" s="204" t="s">
        <v>968</v>
      </c>
      <c r="G517" s="62"/>
      <c r="H517" s="62"/>
      <c r="I517" s="162"/>
      <c r="J517" s="62"/>
      <c r="K517" s="62"/>
      <c r="L517" s="60"/>
      <c r="M517" s="205"/>
      <c r="N517" s="41"/>
      <c r="O517" s="41"/>
      <c r="P517" s="41"/>
      <c r="Q517" s="41"/>
      <c r="R517" s="41"/>
      <c r="S517" s="41"/>
      <c r="T517" s="77"/>
      <c r="AT517" s="23" t="s">
        <v>538</v>
      </c>
      <c r="AU517" s="23" t="s">
        <v>85</v>
      </c>
    </row>
    <row r="518" spans="2:51" s="11" customFormat="1" ht="13.5">
      <c r="B518" s="206"/>
      <c r="C518" s="207"/>
      <c r="D518" s="203" t="s">
        <v>165</v>
      </c>
      <c r="E518" s="207"/>
      <c r="F518" s="209" t="s">
        <v>1645</v>
      </c>
      <c r="G518" s="207"/>
      <c r="H518" s="210">
        <v>38.088</v>
      </c>
      <c r="I518" s="211"/>
      <c r="J518" s="207"/>
      <c r="K518" s="207"/>
      <c r="L518" s="212"/>
      <c r="M518" s="213"/>
      <c r="N518" s="214"/>
      <c r="O518" s="214"/>
      <c r="P518" s="214"/>
      <c r="Q518" s="214"/>
      <c r="R518" s="214"/>
      <c r="S518" s="214"/>
      <c r="T518" s="215"/>
      <c r="AT518" s="216" t="s">
        <v>165</v>
      </c>
      <c r="AU518" s="216" t="s">
        <v>85</v>
      </c>
      <c r="AV518" s="11" t="s">
        <v>85</v>
      </c>
      <c r="AW518" s="11" t="s">
        <v>6</v>
      </c>
      <c r="AX518" s="11" t="s">
        <v>83</v>
      </c>
      <c r="AY518" s="216" t="s">
        <v>154</v>
      </c>
    </row>
    <row r="519" spans="2:65" s="1" customFormat="1" ht="16.5" customHeight="1">
      <c r="B519" s="40"/>
      <c r="C519" s="191" t="s">
        <v>1086</v>
      </c>
      <c r="D519" s="191" t="s">
        <v>156</v>
      </c>
      <c r="E519" s="192" t="s">
        <v>971</v>
      </c>
      <c r="F519" s="193" t="s">
        <v>972</v>
      </c>
      <c r="G519" s="194" t="s">
        <v>237</v>
      </c>
      <c r="H519" s="195">
        <v>31.74</v>
      </c>
      <c r="I519" s="196"/>
      <c r="J519" s="197">
        <f>ROUND(I519*H519,2)</f>
        <v>0</v>
      </c>
      <c r="K519" s="193" t="s">
        <v>160</v>
      </c>
      <c r="L519" s="60"/>
      <c r="M519" s="198" t="s">
        <v>21</v>
      </c>
      <c r="N519" s="199" t="s">
        <v>46</v>
      </c>
      <c r="O519" s="41"/>
      <c r="P519" s="200">
        <f>O519*H519</f>
        <v>0</v>
      </c>
      <c r="Q519" s="200">
        <v>0.0003</v>
      </c>
      <c r="R519" s="200">
        <f>Q519*H519</f>
        <v>0.009522</v>
      </c>
      <c r="S519" s="200">
        <v>0</v>
      </c>
      <c r="T519" s="201">
        <f>S519*H519</f>
        <v>0</v>
      </c>
      <c r="AR519" s="23" t="s">
        <v>242</v>
      </c>
      <c r="AT519" s="23" t="s">
        <v>156</v>
      </c>
      <c r="AU519" s="23" t="s">
        <v>85</v>
      </c>
      <c r="AY519" s="23" t="s">
        <v>154</v>
      </c>
      <c r="BE519" s="202">
        <f>IF(N519="základní",J519,0)</f>
        <v>0</v>
      </c>
      <c r="BF519" s="202">
        <f>IF(N519="snížená",J519,0)</f>
        <v>0</v>
      </c>
      <c r="BG519" s="202">
        <f>IF(N519="zákl. přenesená",J519,0)</f>
        <v>0</v>
      </c>
      <c r="BH519" s="202">
        <f>IF(N519="sníž. přenesená",J519,0)</f>
        <v>0</v>
      </c>
      <c r="BI519" s="202">
        <f>IF(N519="nulová",J519,0)</f>
        <v>0</v>
      </c>
      <c r="BJ519" s="23" t="s">
        <v>83</v>
      </c>
      <c r="BK519" s="202">
        <f>ROUND(I519*H519,2)</f>
        <v>0</v>
      </c>
      <c r="BL519" s="23" t="s">
        <v>242</v>
      </c>
      <c r="BM519" s="23" t="s">
        <v>1646</v>
      </c>
    </row>
    <row r="520" spans="2:47" s="1" customFormat="1" ht="40.5">
      <c r="B520" s="40"/>
      <c r="C520" s="62"/>
      <c r="D520" s="203" t="s">
        <v>163</v>
      </c>
      <c r="E520" s="62"/>
      <c r="F520" s="204" t="s">
        <v>974</v>
      </c>
      <c r="G520" s="62"/>
      <c r="H520" s="62"/>
      <c r="I520" s="162"/>
      <c r="J520" s="62"/>
      <c r="K520" s="62"/>
      <c r="L520" s="60"/>
      <c r="M520" s="205"/>
      <c r="N520" s="41"/>
      <c r="O520" s="41"/>
      <c r="P520" s="41"/>
      <c r="Q520" s="41"/>
      <c r="R520" s="41"/>
      <c r="S520" s="41"/>
      <c r="T520" s="77"/>
      <c r="AT520" s="23" t="s">
        <v>163</v>
      </c>
      <c r="AU520" s="23" t="s">
        <v>85</v>
      </c>
    </row>
    <row r="521" spans="2:65" s="1" customFormat="1" ht="16.5" customHeight="1">
      <c r="B521" s="40"/>
      <c r="C521" s="191" t="s">
        <v>1094</v>
      </c>
      <c r="D521" s="191" t="s">
        <v>156</v>
      </c>
      <c r="E521" s="192" t="s">
        <v>976</v>
      </c>
      <c r="F521" s="193" t="s">
        <v>977</v>
      </c>
      <c r="G521" s="194" t="s">
        <v>366</v>
      </c>
      <c r="H521" s="195">
        <v>126.96</v>
      </c>
      <c r="I521" s="196"/>
      <c r="J521" s="197">
        <f>ROUND(I521*H521,2)</f>
        <v>0</v>
      </c>
      <c r="K521" s="193" t="s">
        <v>160</v>
      </c>
      <c r="L521" s="60"/>
      <c r="M521" s="198" t="s">
        <v>21</v>
      </c>
      <c r="N521" s="199" t="s">
        <v>46</v>
      </c>
      <c r="O521" s="41"/>
      <c r="P521" s="200">
        <f>O521*H521</f>
        <v>0</v>
      </c>
      <c r="Q521" s="200">
        <v>0</v>
      </c>
      <c r="R521" s="200">
        <f>Q521*H521</f>
        <v>0</v>
      </c>
      <c r="S521" s="200">
        <v>0</v>
      </c>
      <c r="T521" s="201">
        <f>S521*H521</f>
        <v>0</v>
      </c>
      <c r="AR521" s="23" t="s">
        <v>242</v>
      </c>
      <c r="AT521" s="23" t="s">
        <v>156</v>
      </c>
      <c r="AU521" s="23" t="s">
        <v>85</v>
      </c>
      <c r="AY521" s="23" t="s">
        <v>154</v>
      </c>
      <c r="BE521" s="202">
        <f>IF(N521="základní",J521,0)</f>
        <v>0</v>
      </c>
      <c r="BF521" s="202">
        <f>IF(N521="snížená",J521,0)</f>
        <v>0</v>
      </c>
      <c r="BG521" s="202">
        <f>IF(N521="zákl. přenesená",J521,0)</f>
        <v>0</v>
      </c>
      <c r="BH521" s="202">
        <f>IF(N521="sníž. přenesená",J521,0)</f>
        <v>0</v>
      </c>
      <c r="BI521" s="202">
        <f>IF(N521="nulová",J521,0)</f>
        <v>0</v>
      </c>
      <c r="BJ521" s="23" t="s">
        <v>83</v>
      </c>
      <c r="BK521" s="202">
        <f>ROUND(I521*H521,2)</f>
        <v>0</v>
      </c>
      <c r="BL521" s="23" t="s">
        <v>242</v>
      </c>
      <c r="BM521" s="23" t="s">
        <v>1647</v>
      </c>
    </row>
    <row r="522" spans="2:47" s="1" customFormat="1" ht="40.5">
      <c r="B522" s="40"/>
      <c r="C522" s="62"/>
      <c r="D522" s="203" t="s">
        <v>163</v>
      </c>
      <c r="E522" s="62"/>
      <c r="F522" s="204" t="s">
        <v>974</v>
      </c>
      <c r="G522" s="62"/>
      <c r="H522" s="62"/>
      <c r="I522" s="162"/>
      <c r="J522" s="62"/>
      <c r="K522" s="62"/>
      <c r="L522" s="60"/>
      <c r="M522" s="205"/>
      <c r="N522" s="41"/>
      <c r="O522" s="41"/>
      <c r="P522" s="41"/>
      <c r="Q522" s="41"/>
      <c r="R522" s="41"/>
      <c r="S522" s="41"/>
      <c r="T522" s="77"/>
      <c r="AT522" s="23" t="s">
        <v>163</v>
      </c>
      <c r="AU522" s="23" t="s">
        <v>85</v>
      </c>
    </row>
    <row r="523" spans="2:51" s="11" customFormat="1" ht="13.5">
      <c r="B523" s="206"/>
      <c r="C523" s="207"/>
      <c r="D523" s="203" t="s">
        <v>165</v>
      </c>
      <c r="E523" s="208" t="s">
        <v>21</v>
      </c>
      <c r="F523" s="209" t="s">
        <v>1648</v>
      </c>
      <c r="G523" s="207"/>
      <c r="H523" s="210">
        <v>126.96</v>
      </c>
      <c r="I523" s="211"/>
      <c r="J523" s="207"/>
      <c r="K523" s="207"/>
      <c r="L523" s="212"/>
      <c r="M523" s="213"/>
      <c r="N523" s="214"/>
      <c r="O523" s="214"/>
      <c r="P523" s="214"/>
      <c r="Q523" s="214"/>
      <c r="R523" s="214"/>
      <c r="S523" s="214"/>
      <c r="T523" s="215"/>
      <c r="AT523" s="216" t="s">
        <v>165</v>
      </c>
      <c r="AU523" s="216" t="s">
        <v>85</v>
      </c>
      <c r="AV523" s="11" t="s">
        <v>85</v>
      </c>
      <c r="AW523" s="11" t="s">
        <v>38</v>
      </c>
      <c r="AX523" s="11" t="s">
        <v>83</v>
      </c>
      <c r="AY523" s="216" t="s">
        <v>154</v>
      </c>
    </row>
    <row r="524" spans="2:65" s="1" customFormat="1" ht="25.5" customHeight="1">
      <c r="B524" s="40"/>
      <c r="C524" s="191" t="s">
        <v>1649</v>
      </c>
      <c r="D524" s="191" t="s">
        <v>156</v>
      </c>
      <c r="E524" s="192" t="s">
        <v>981</v>
      </c>
      <c r="F524" s="193" t="s">
        <v>982</v>
      </c>
      <c r="G524" s="194" t="s">
        <v>237</v>
      </c>
      <c r="H524" s="195">
        <v>38.088</v>
      </c>
      <c r="I524" s="196"/>
      <c r="J524" s="197">
        <f>ROUND(I524*H524,2)</f>
        <v>0</v>
      </c>
      <c r="K524" s="193" t="s">
        <v>160</v>
      </c>
      <c r="L524" s="60"/>
      <c r="M524" s="198" t="s">
        <v>21</v>
      </c>
      <c r="N524" s="199" t="s">
        <v>46</v>
      </c>
      <c r="O524" s="41"/>
      <c r="P524" s="200">
        <f>O524*H524</f>
        <v>0</v>
      </c>
      <c r="Q524" s="200">
        <v>0.00715</v>
      </c>
      <c r="R524" s="200">
        <f>Q524*H524</f>
        <v>0.2723292</v>
      </c>
      <c r="S524" s="200">
        <v>0</v>
      </c>
      <c r="T524" s="201">
        <f>S524*H524</f>
        <v>0</v>
      </c>
      <c r="AR524" s="23" t="s">
        <v>242</v>
      </c>
      <c r="AT524" s="23" t="s">
        <v>156</v>
      </c>
      <c r="AU524" s="23" t="s">
        <v>85</v>
      </c>
      <c r="AY524" s="23" t="s">
        <v>154</v>
      </c>
      <c r="BE524" s="202">
        <f>IF(N524="základní",J524,0)</f>
        <v>0</v>
      </c>
      <c r="BF524" s="202">
        <f>IF(N524="snížená",J524,0)</f>
        <v>0</v>
      </c>
      <c r="BG524" s="202">
        <f>IF(N524="zákl. přenesená",J524,0)</f>
        <v>0</v>
      </c>
      <c r="BH524" s="202">
        <f>IF(N524="sníž. přenesená",J524,0)</f>
        <v>0</v>
      </c>
      <c r="BI524" s="202">
        <f>IF(N524="nulová",J524,0)</f>
        <v>0</v>
      </c>
      <c r="BJ524" s="23" t="s">
        <v>83</v>
      </c>
      <c r="BK524" s="202">
        <f>ROUND(I524*H524,2)</f>
        <v>0</v>
      </c>
      <c r="BL524" s="23" t="s">
        <v>242</v>
      </c>
      <c r="BM524" s="23" t="s">
        <v>1650</v>
      </c>
    </row>
    <row r="525" spans="2:47" s="1" customFormat="1" ht="27">
      <c r="B525" s="40"/>
      <c r="C525" s="62"/>
      <c r="D525" s="203" t="s">
        <v>163</v>
      </c>
      <c r="E525" s="62"/>
      <c r="F525" s="204" t="s">
        <v>984</v>
      </c>
      <c r="G525" s="62"/>
      <c r="H525" s="62"/>
      <c r="I525" s="162"/>
      <c r="J525" s="62"/>
      <c r="K525" s="62"/>
      <c r="L525" s="60"/>
      <c r="M525" s="205"/>
      <c r="N525" s="41"/>
      <c r="O525" s="41"/>
      <c r="P525" s="41"/>
      <c r="Q525" s="41"/>
      <c r="R525" s="41"/>
      <c r="S525" s="41"/>
      <c r="T525" s="77"/>
      <c r="AT525" s="23" t="s">
        <v>163</v>
      </c>
      <c r="AU525" s="23" t="s">
        <v>85</v>
      </c>
    </row>
    <row r="526" spans="2:65" s="1" customFormat="1" ht="38.25" customHeight="1">
      <c r="B526" s="40"/>
      <c r="C526" s="191" t="s">
        <v>1651</v>
      </c>
      <c r="D526" s="191" t="s">
        <v>156</v>
      </c>
      <c r="E526" s="192" t="s">
        <v>986</v>
      </c>
      <c r="F526" s="193" t="s">
        <v>987</v>
      </c>
      <c r="G526" s="194" t="s">
        <v>192</v>
      </c>
      <c r="H526" s="195">
        <v>1.13</v>
      </c>
      <c r="I526" s="196"/>
      <c r="J526" s="197">
        <f>ROUND(I526*H526,2)</f>
        <v>0</v>
      </c>
      <c r="K526" s="193" t="s">
        <v>160</v>
      </c>
      <c r="L526" s="60"/>
      <c r="M526" s="198" t="s">
        <v>21</v>
      </c>
      <c r="N526" s="199" t="s">
        <v>46</v>
      </c>
      <c r="O526" s="41"/>
      <c r="P526" s="200">
        <f>O526*H526</f>
        <v>0</v>
      </c>
      <c r="Q526" s="200">
        <v>0</v>
      </c>
      <c r="R526" s="200">
        <f>Q526*H526</f>
        <v>0</v>
      </c>
      <c r="S526" s="200">
        <v>0</v>
      </c>
      <c r="T526" s="201">
        <f>S526*H526</f>
        <v>0</v>
      </c>
      <c r="AR526" s="23" t="s">
        <v>242</v>
      </c>
      <c r="AT526" s="23" t="s">
        <v>156</v>
      </c>
      <c r="AU526" s="23" t="s">
        <v>85</v>
      </c>
      <c r="AY526" s="23" t="s">
        <v>154</v>
      </c>
      <c r="BE526" s="202">
        <f>IF(N526="základní",J526,0)</f>
        <v>0</v>
      </c>
      <c r="BF526" s="202">
        <f>IF(N526="snížená",J526,0)</f>
        <v>0</v>
      </c>
      <c r="BG526" s="202">
        <f>IF(N526="zákl. přenesená",J526,0)</f>
        <v>0</v>
      </c>
      <c r="BH526" s="202">
        <f>IF(N526="sníž. přenesená",J526,0)</f>
        <v>0</v>
      </c>
      <c r="BI526" s="202">
        <f>IF(N526="nulová",J526,0)</f>
        <v>0</v>
      </c>
      <c r="BJ526" s="23" t="s">
        <v>83</v>
      </c>
      <c r="BK526" s="202">
        <f>ROUND(I526*H526,2)</f>
        <v>0</v>
      </c>
      <c r="BL526" s="23" t="s">
        <v>242</v>
      </c>
      <c r="BM526" s="23" t="s">
        <v>1652</v>
      </c>
    </row>
    <row r="527" spans="2:47" s="1" customFormat="1" ht="121.5">
      <c r="B527" s="40"/>
      <c r="C527" s="62"/>
      <c r="D527" s="203" t="s">
        <v>163</v>
      </c>
      <c r="E527" s="62"/>
      <c r="F527" s="204" t="s">
        <v>561</v>
      </c>
      <c r="G527" s="62"/>
      <c r="H527" s="62"/>
      <c r="I527" s="162"/>
      <c r="J527" s="62"/>
      <c r="K527" s="62"/>
      <c r="L527" s="60"/>
      <c r="M527" s="205"/>
      <c r="N527" s="41"/>
      <c r="O527" s="41"/>
      <c r="P527" s="41"/>
      <c r="Q527" s="41"/>
      <c r="R527" s="41"/>
      <c r="S527" s="41"/>
      <c r="T527" s="77"/>
      <c r="AT527" s="23" t="s">
        <v>163</v>
      </c>
      <c r="AU527" s="23" t="s">
        <v>85</v>
      </c>
    </row>
    <row r="528" spans="2:63" s="10" customFormat="1" ht="29.85" customHeight="1">
      <c r="B528" s="175"/>
      <c r="C528" s="176"/>
      <c r="D528" s="177" t="s">
        <v>74</v>
      </c>
      <c r="E528" s="189" t="s">
        <v>989</v>
      </c>
      <c r="F528" s="189" t="s">
        <v>990</v>
      </c>
      <c r="G528" s="176"/>
      <c r="H528" s="176"/>
      <c r="I528" s="179"/>
      <c r="J528" s="190">
        <f>BK528</f>
        <v>0</v>
      </c>
      <c r="K528" s="176"/>
      <c r="L528" s="181"/>
      <c r="M528" s="182"/>
      <c r="N528" s="183"/>
      <c r="O528" s="183"/>
      <c r="P528" s="184">
        <f>SUM(P529:P553)</f>
        <v>0</v>
      </c>
      <c r="Q528" s="183"/>
      <c r="R528" s="184">
        <f>SUM(R529:R553)</f>
        <v>1.9369085999999998</v>
      </c>
      <c r="S528" s="183"/>
      <c r="T528" s="185">
        <f>SUM(T529:T553)</f>
        <v>0</v>
      </c>
      <c r="AR528" s="186" t="s">
        <v>85</v>
      </c>
      <c r="AT528" s="187" t="s">
        <v>74</v>
      </c>
      <c r="AU528" s="187" t="s">
        <v>83</v>
      </c>
      <c r="AY528" s="186" t="s">
        <v>154</v>
      </c>
      <c r="BK528" s="188">
        <f>SUM(BK529:BK553)</f>
        <v>0</v>
      </c>
    </row>
    <row r="529" spans="2:65" s="1" customFormat="1" ht="25.5" customHeight="1">
      <c r="B529" s="40"/>
      <c r="C529" s="191" t="s">
        <v>1653</v>
      </c>
      <c r="D529" s="191" t="s">
        <v>156</v>
      </c>
      <c r="E529" s="192" t="s">
        <v>992</v>
      </c>
      <c r="F529" s="193" t="s">
        <v>993</v>
      </c>
      <c r="G529" s="194" t="s">
        <v>237</v>
      </c>
      <c r="H529" s="195">
        <v>110.079</v>
      </c>
      <c r="I529" s="196"/>
      <c r="J529" s="197">
        <f>ROUND(I529*H529,2)</f>
        <v>0</v>
      </c>
      <c r="K529" s="193" t="s">
        <v>160</v>
      </c>
      <c r="L529" s="60"/>
      <c r="M529" s="198" t="s">
        <v>21</v>
      </c>
      <c r="N529" s="199" t="s">
        <v>46</v>
      </c>
      <c r="O529" s="41"/>
      <c r="P529" s="200">
        <f>O529*H529</f>
        <v>0</v>
      </c>
      <c r="Q529" s="200">
        <v>0.003</v>
      </c>
      <c r="R529" s="200">
        <f>Q529*H529</f>
        <v>0.330237</v>
      </c>
      <c r="S529" s="200">
        <v>0</v>
      </c>
      <c r="T529" s="201">
        <f>S529*H529</f>
        <v>0</v>
      </c>
      <c r="AR529" s="23" t="s">
        <v>242</v>
      </c>
      <c r="AT529" s="23" t="s">
        <v>156</v>
      </c>
      <c r="AU529" s="23" t="s">
        <v>85</v>
      </c>
      <c r="AY529" s="23" t="s">
        <v>154</v>
      </c>
      <c r="BE529" s="202">
        <f>IF(N529="základní",J529,0)</f>
        <v>0</v>
      </c>
      <c r="BF529" s="202">
        <f>IF(N529="snížená",J529,0)</f>
        <v>0</v>
      </c>
      <c r="BG529" s="202">
        <f>IF(N529="zákl. přenesená",J529,0)</f>
        <v>0</v>
      </c>
      <c r="BH529" s="202">
        <f>IF(N529="sníž. přenesená",J529,0)</f>
        <v>0</v>
      </c>
      <c r="BI529" s="202">
        <f>IF(N529="nulová",J529,0)</f>
        <v>0</v>
      </c>
      <c r="BJ529" s="23" t="s">
        <v>83</v>
      </c>
      <c r="BK529" s="202">
        <f>ROUND(I529*H529,2)</f>
        <v>0</v>
      </c>
      <c r="BL529" s="23" t="s">
        <v>242</v>
      </c>
      <c r="BM529" s="23" t="s">
        <v>1654</v>
      </c>
    </row>
    <row r="530" spans="2:51" s="11" customFormat="1" ht="13.5">
      <c r="B530" s="206"/>
      <c r="C530" s="207"/>
      <c r="D530" s="203" t="s">
        <v>165</v>
      </c>
      <c r="E530" s="208" t="s">
        <v>21</v>
      </c>
      <c r="F530" s="209" t="s">
        <v>1361</v>
      </c>
      <c r="G530" s="207"/>
      <c r="H530" s="210">
        <v>23.865</v>
      </c>
      <c r="I530" s="211"/>
      <c r="J530" s="207"/>
      <c r="K530" s="207"/>
      <c r="L530" s="212"/>
      <c r="M530" s="213"/>
      <c r="N530" s="214"/>
      <c r="O530" s="214"/>
      <c r="P530" s="214"/>
      <c r="Q530" s="214"/>
      <c r="R530" s="214"/>
      <c r="S530" s="214"/>
      <c r="T530" s="215"/>
      <c r="AT530" s="216" t="s">
        <v>165</v>
      </c>
      <c r="AU530" s="216" t="s">
        <v>85</v>
      </c>
      <c r="AV530" s="11" t="s">
        <v>85</v>
      </c>
      <c r="AW530" s="11" t="s">
        <v>38</v>
      </c>
      <c r="AX530" s="11" t="s">
        <v>75</v>
      </c>
      <c r="AY530" s="216" t="s">
        <v>154</v>
      </c>
    </row>
    <row r="531" spans="2:51" s="11" customFormat="1" ht="13.5">
      <c r="B531" s="206"/>
      <c r="C531" s="207"/>
      <c r="D531" s="203" t="s">
        <v>165</v>
      </c>
      <c r="E531" s="208" t="s">
        <v>21</v>
      </c>
      <c r="F531" s="209" t="s">
        <v>1362</v>
      </c>
      <c r="G531" s="207"/>
      <c r="H531" s="210">
        <v>13.26</v>
      </c>
      <c r="I531" s="211"/>
      <c r="J531" s="207"/>
      <c r="K531" s="207"/>
      <c r="L531" s="212"/>
      <c r="M531" s="213"/>
      <c r="N531" s="214"/>
      <c r="O531" s="214"/>
      <c r="P531" s="214"/>
      <c r="Q531" s="214"/>
      <c r="R531" s="214"/>
      <c r="S531" s="214"/>
      <c r="T531" s="215"/>
      <c r="AT531" s="216" t="s">
        <v>165</v>
      </c>
      <c r="AU531" s="216" t="s">
        <v>85</v>
      </c>
      <c r="AV531" s="11" t="s">
        <v>85</v>
      </c>
      <c r="AW531" s="11" t="s">
        <v>38</v>
      </c>
      <c r="AX531" s="11" t="s">
        <v>75</v>
      </c>
      <c r="AY531" s="216" t="s">
        <v>154</v>
      </c>
    </row>
    <row r="532" spans="2:51" s="11" customFormat="1" ht="13.5">
      <c r="B532" s="206"/>
      <c r="C532" s="207"/>
      <c r="D532" s="203" t="s">
        <v>165</v>
      </c>
      <c r="E532" s="208" t="s">
        <v>21</v>
      </c>
      <c r="F532" s="209" t="s">
        <v>1363</v>
      </c>
      <c r="G532" s="207"/>
      <c r="H532" s="210">
        <v>9.126</v>
      </c>
      <c r="I532" s="211"/>
      <c r="J532" s="207"/>
      <c r="K532" s="207"/>
      <c r="L532" s="212"/>
      <c r="M532" s="213"/>
      <c r="N532" s="214"/>
      <c r="O532" s="214"/>
      <c r="P532" s="214"/>
      <c r="Q532" s="214"/>
      <c r="R532" s="214"/>
      <c r="S532" s="214"/>
      <c r="T532" s="215"/>
      <c r="AT532" s="216" t="s">
        <v>165</v>
      </c>
      <c r="AU532" s="216" t="s">
        <v>85</v>
      </c>
      <c r="AV532" s="11" t="s">
        <v>85</v>
      </c>
      <c r="AW532" s="11" t="s">
        <v>38</v>
      </c>
      <c r="AX532" s="11" t="s">
        <v>75</v>
      </c>
      <c r="AY532" s="216" t="s">
        <v>154</v>
      </c>
    </row>
    <row r="533" spans="2:51" s="11" customFormat="1" ht="13.5">
      <c r="B533" s="206"/>
      <c r="C533" s="207"/>
      <c r="D533" s="203" t="s">
        <v>165</v>
      </c>
      <c r="E533" s="208" t="s">
        <v>21</v>
      </c>
      <c r="F533" s="209" t="s">
        <v>1364</v>
      </c>
      <c r="G533" s="207"/>
      <c r="H533" s="210">
        <v>6.15</v>
      </c>
      <c r="I533" s="211"/>
      <c r="J533" s="207"/>
      <c r="K533" s="207"/>
      <c r="L533" s="212"/>
      <c r="M533" s="213"/>
      <c r="N533" s="214"/>
      <c r="O533" s="214"/>
      <c r="P533" s="214"/>
      <c r="Q533" s="214"/>
      <c r="R533" s="214"/>
      <c r="S533" s="214"/>
      <c r="T533" s="215"/>
      <c r="AT533" s="216" t="s">
        <v>165</v>
      </c>
      <c r="AU533" s="216" t="s">
        <v>85</v>
      </c>
      <c r="AV533" s="11" t="s">
        <v>85</v>
      </c>
      <c r="AW533" s="11" t="s">
        <v>38</v>
      </c>
      <c r="AX533" s="11" t="s">
        <v>75</v>
      </c>
      <c r="AY533" s="216" t="s">
        <v>154</v>
      </c>
    </row>
    <row r="534" spans="2:51" s="11" customFormat="1" ht="13.5">
      <c r="B534" s="206"/>
      <c r="C534" s="207"/>
      <c r="D534" s="203" t="s">
        <v>165</v>
      </c>
      <c r="E534" s="208" t="s">
        <v>21</v>
      </c>
      <c r="F534" s="209" t="s">
        <v>1365</v>
      </c>
      <c r="G534" s="207"/>
      <c r="H534" s="210">
        <v>11.895</v>
      </c>
      <c r="I534" s="211"/>
      <c r="J534" s="207"/>
      <c r="K534" s="207"/>
      <c r="L534" s="212"/>
      <c r="M534" s="213"/>
      <c r="N534" s="214"/>
      <c r="O534" s="214"/>
      <c r="P534" s="214"/>
      <c r="Q534" s="214"/>
      <c r="R534" s="214"/>
      <c r="S534" s="214"/>
      <c r="T534" s="215"/>
      <c r="AT534" s="216" t="s">
        <v>165</v>
      </c>
      <c r="AU534" s="216" t="s">
        <v>85</v>
      </c>
      <c r="AV534" s="11" t="s">
        <v>85</v>
      </c>
      <c r="AW534" s="11" t="s">
        <v>38</v>
      </c>
      <c r="AX534" s="11" t="s">
        <v>75</v>
      </c>
      <c r="AY534" s="216" t="s">
        <v>154</v>
      </c>
    </row>
    <row r="535" spans="2:51" s="11" customFormat="1" ht="13.5">
      <c r="B535" s="206"/>
      <c r="C535" s="207"/>
      <c r="D535" s="203" t="s">
        <v>165</v>
      </c>
      <c r="E535" s="208" t="s">
        <v>21</v>
      </c>
      <c r="F535" s="209" t="s">
        <v>1366</v>
      </c>
      <c r="G535" s="207"/>
      <c r="H535" s="210">
        <v>15.375</v>
      </c>
      <c r="I535" s="211"/>
      <c r="J535" s="207"/>
      <c r="K535" s="207"/>
      <c r="L535" s="212"/>
      <c r="M535" s="213"/>
      <c r="N535" s="214"/>
      <c r="O535" s="214"/>
      <c r="P535" s="214"/>
      <c r="Q535" s="214"/>
      <c r="R535" s="214"/>
      <c r="S535" s="214"/>
      <c r="T535" s="215"/>
      <c r="AT535" s="216" t="s">
        <v>165</v>
      </c>
      <c r="AU535" s="216" t="s">
        <v>85</v>
      </c>
      <c r="AV535" s="11" t="s">
        <v>85</v>
      </c>
      <c r="AW535" s="11" t="s">
        <v>38</v>
      </c>
      <c r="AX535" s="11" t="s">
        <v>75</v>
      </c>
      <c r="AY535" s="216" t="s">
        <v>154</v>
      </c>
    </row>
    <row r="536" spans="2:51" s="11" customFormat="1" ht="13.5">
      <c r="B536" s="206"/>
      <c r="C536" s="207"/>
      <c r="D536" s="203" t="s">
        <v>165</v>
      </c>
      <c r="E536" s="208" t="s">
        <v>21</v>
      </c>
      <c r="F536" s="209" t="s">
        <v>1367</v>
      </c>
      <c r="G536" s="207"/>
      <c r="H536" s="210">
        <v>13.2</v>
      </c>
      <c r="I536" s="211"/>
      <c r="J536" s="207"/>
      <c r="K536" s="207"/>
      <c r="L536" s="212"/>
      <c r="M536" s="213"/>
      <c r="N536" s="214"/>
      <c r="O536" s="214"/>
      <c r="P536" s="214"/>
      <c r="Q536" s="214"/>
      <c r="R536" s="214"/>
      <c r="S536" s="214"/>
      <c r="T536" s="215"/>
      <c r="AT536" s="216" t="s">
        <v>165</v>
      </c>
      <c r="AU536" s="216" t="s">
        <v>85</v>
      </c>
      <c r="AV536" s="11" t="s">
        <v>85</v>
      </c>
      <c r="AW536" s="11" t="s">
        <v>38</v>
      </c>
      <c r="AX536" s="11" t="s">
        <v>75</v>
      </c>
      <c r="AY536" s="216" t="s">
        <v>154</v>
      </c>
    </row>
    <row r="537" spans="2:51" s="11" customFormat="1" ht="13.5">
      <c r="B537" s="206"/>
      <c r="C537" s="207"/>
      <c r="D537" s="203" t="s">
        <v>165</v>
      </c>
      <c r="E537" s="208" t="s">
        <v>21</v>
      </c>
      <c r="F537" s="209" t="s">
        <v>1368</v>
      </c>
      <c r="G537" s="207"/>
      <c r="H537" s="210">
        <v>10.32</v>
      </c>
      <c r="I537" s="211"/>
      <c r="J537" s="207"/>
      <c r="K537" s="207"/>
      <c r="L537" s="212"/>
      <c r="M537" s="213"/>
      <c r="N537" s="214"/>
      <c r="O537" s="214"/>
      <c r="P537" s="214"/>
      <c r="Q537" s="214"/>
      <c r="R537" s="214"/>
      <c r="S537" s="214"/>
      <c r="T537" s="215"/>
      <c r="AT537" s="216" t="s">
        <v>165</v>
      </c>
      <c r="AU537" s="216" t="s">
        <v>85</v>
      </c>
      <c r="AV537" s="11" t="s">
        <v>85</v>
      </c>
      <c r="AW537" s="11" t="s">
        <v>38</v>
      </c>
      <c r="AX537" s="11" t="s">
        <v>75</v>
      </c>
      <c r="AY537" s="216" t="s">
        <v>154</v>
      </c>
    </row>
    <row r="538" spans="2:51" s="11" customFormat="1" ht="13.5">
      <c r="B538" s="206"/>
      <c r="C538" s="207"/>
      <c r="D538" s="203" t="s">
        <v>165</v>
      </c>
      <c r="E538" s="208" t="s">
        <v>21</v>
      </c>
      <c r="F538" s="209" t="s">
        <v>1369</v>
      </c>
      <c r="G538" s="207"/>
      <c r="H538" s="210">
        <v>6.888</v>
      </c>
      <c r="I538" s="211"/>
      <c r="J538" s="207"/>
      <c r="K538" s="207"/>
      <c r="L538" s="212"/>
      <c r="M538" s="213"/>
      <c r="N538" s="214"/>
      <c r="O538" s="214"/>
      <c r="P538" s="214"/>
      <c r="Q538" s="214"/>
      <c r="R538" s="214"/>
      <c r="S538" s="214"/>
      <c r="T538" s="215"/>
      <c r="AT538" s="216" t="s">
        <v>165</v>
      </c>
      <c r="AU538" s="216" t="s">
        <v>85</v>
      </c>
      <c r="AV538" s="11" t="s">
        <v>85</v>
      </c>
      <c r="AW538" s="11" t="s">
        <v>38</v>
      </c>
      <c r="AX538" s="11" t="s">
        <v>75</v>
      </c>
      <c r="AY538" s="216" t="s">
        <v>154</v>
      </c>
    </row>
    <row r="539" spans="2:51" s="12" customFormat="1" ht="13.5">
      <c r="B539" s="227"/>
      <c r="C539" s="228"/>
      <c r="D539" s="203" t="s">
        <v>165</v>
      </c>
      <c r="E539" s="229" t="s">
        <v>21</v>
      </c>
      <c r="F539" s="230" t="s">
        <v>241</v>
      </c>
      <c r="G539" s="228"/>
      <c r="H539" s="231">
        <v>110.079</v>
      </c>
      <c r="I539" s="232"/>
      <c r="J539" s="228"/>
      <c r="K539" s="228"/>
      <c r="L539" s="233"/>
      <c r="M539" s="234"/>
      <c r="N539" s="235"/>
      <c r="O539" s="235"/>
      <c r="P539" s="235"/>
      <c r="Q539" s="235"/>
      <c r="R539" s="235"/>
      <c r="S539" s="235"/>
      <c r="T539" s="236"/>
      <c r="AT539" s="237" t="s">
        <v>165</v>
      </c>
      <c r="AU539" s="237" t="s">
        <v>85</v>
      </c>
      <c r="AV539" s="12" t="s">
        <v>161</v>
      </c>
      <c r="AW539" s="12" t="s">
        <v>38</v>
      </c>
      <c r="AX539" s="12" t="s">
        <v>83</v>
      </c>
      <c r="AY539" s="237" t="s">
        <v>154</v>
      </c>
    </row>
    <row r="540" spans="2:65" s="1" customFormat="1" ht="16.5" customHeight="1">
      <c r="B540" s="40"/>
      <c r="C540" s="217" t="s">
        <v>1655</v>
      </c>
      <c r="D540" s="217" t="s">
        <v>189</v>
      </c>
      <c r="E540" s="218" t="s">
        <v>1003</v>
      </c>
      <c r="F540" s="219" t="s">
        <v>1004</v>
      </c>
      <c r="G540" s="220" t="s">
        <v>237</v>
      </c>
      <c r="H540" s="221">
        <v>126.591</v>
      </c>
      <c r="I540" s="222"/>
      <c r="J540" s="223">
        <f>ROUND(I540*H540,2)</f>
        <v>0</v>
      </c>
      <c r="K540" s="219" t="s">
        <v>160</v>
      </c>
      <c r="L540" s="224"/>
      <c r="M540" s="225" t="s">
        <v>21</v>
      </c>
      <c r="N540" s="226" t="s">
        <v>46</v>
      </c>
      <c r="O540" s="41"/>
      <c r="P540" s="200">
        <f>O540*H540</f>
        <v>0</v>
      </c>
      <c r="Q540" s="200">
        <v>0.0126</v>
      </c>
      <c r="R540" s="200">
        <f>Q540*H540</f>
        <v>1.5950465999999999</v>
      </c>
      <c r="S540" s="200">
        <v>0</v>
      </c>
      <c r="T540" s="201">
        <f>S540*H540</f>
        <v>0</v>
      </c>
      <c r="AR540" s="23" t="s">
        <v>331</v>
      </c>
      <c r="AT540" s="23" t="s">
        <v>189</v>
      </c>
      <c r="AU540" s="23" t="s">
        <v>85</v>
      </c>
      <c r="AY540" s="23" t="s">
        <v>154</v>
      </c>
      <c r="BE540" s="202">
        <f>IF(N540="základní",J540,0)</f>
        <v>0</v>
      </c>
      <c r="BF540" s="202">
        <f>IF(N540="snížená",J540,0)</f>
        <v>0</v>
      </c>
      <c r="BG540" s="202">
        <f>IF(N540="zákl. přenesená",J540,0)</f>
        <v>0</v>
      </c>
      <c r="BH540" s="202">
        <f>IF(N540="sníž. přenesená",J540,0)</f>
        <v>0</v>
      </c>
      <c r="BI540" s="202">
        <f>IF(N540="nulová",J540,0)</f>
        <v>0</v>
      </c>
      <c r="BJ540" s="23" t="s">
        <v>83</v>
      </c>
      <c r="BK540" s="202">
        <f>ROUND(I540*H540,2)</f>
        <v>0</v>
      </c>
      <c r="BL540" s="23" t="s">
        <v>242</v>
      </c>
      <c r="BM540" s="23" t="s">
        <v>1656</v>
      </c>
    </row>
    <row r="541" spans="2:47" s="1" customFormat="1" ht="27">
      <c r="B541" s="40"/>
      <c r="C541" s="62"/>
      <c r="D541" s="203" t="s">
        <v>538</v>
      </c>
      <c r="E541" s="62"/>
      <c r="F541" s="204" t="s">
        <v>1006</v>
      </c>
      <c r="G541" s="62"/>
      <c r="H541" s="62"/>
      <c r="I541" s="162"/>
      <c r="J541" s="62"/>
      <c r="K541" s="62"/>
      <c r="L541" s="60"/>
      <c r="M541" s="205"/>
      <c r="N541" s="41"/>
      <c r="O541" s="41"/>
      <c r="P541" s="41"/>
      <c r="Q541" s="41"/>
      <c r="R541" s="41"/>
      <c r="S541" s="41"/>
      <c r="T541" s="77"/>
      <c r="AT541" s="23" t="s">
        <v>538</v>
      </c>
      <c r="AU541" s="23" t="s">
        <v>85</v>
      </c>
    </row>
    <row r="542" spans="2:51" s="11" customFormat="1" ht="13.5">
      <c r="B542" s="206"/>
      <c r="C542" s="207"/>
      <c r="D542" s="203" t="s">
        <v>165</v>
      </c>
      <c r="E542" s="207"/>
      <c r="F542" s="209" t="s">
        <v>1657</v>
      </c>
      <c r="G542" s="207"/>
      <c r="H542" s="210">
        <v>126.591</v>
      </c>
      <c r="I542" s="211"/>
      <c r="J542" s="207"/>
      <c r="K542" s="207"/>
      <c r="L542" s="212"/>
      <c r="M542" s="213"/>
      <c r="N542" s="214"/>
      <c r="O542" s="214"/>
      <c r="P542" s="214"/>
      <c r="Q542" s="214"/>
      <c r="R542" s="214"/>
      <c r="S542" s="214"/>
      <c r="T542" s="215"/>
      <c r="AT542" s="216" t="s">
        <v>165</v>
      </c>
      <c r="AU542" s="216" t="s">
        <v>85</v>
      </c>
      <c r="AV542" s="11" t="s">
        <v>85</v>
      </c>
      <c r="AW542" s="11" t="s">
        <v>6</v>
      </c>
      <c r="AX542" s="11" t="s">
        <v>83</v>
      </c>
      <c r="AY542" s="216" t="s">
        <v>154</v>
      </c>
    </row>
    <row r="543" spans="2:65" s="1" customFormat="1" ht="25.5" customHeight="1">
      <c r="B543" s="40"/>
      <c r="C543" s="191" t="s">
        <v>1658</v>
      </c>
      <c r="D543" s="191" t="s">
        <v>156</v>
      </c>
      <c r="E543" s="192" t="s">
        <v>1009</v>
      </c>
      <c r="F543" s="193" t="s">
        <v>1010</v>
      </c>
      <c r="G543" s="194" t="s">
        <v>245</v>
      </c>
      <c r="H543" s="195">
        <v>37.5</v>
      </c>
      <c r="I543" s="196"/>
      <c r="J543" s="197">
        <f>ROUND(I543*H543,2)</f>
        <v>0</v>
      </c>
      <c r="K543" s="193" t="s">
        <v>160</v>
      </c>
      <c r="L543" s="60"/>
      <c r="M543" s="198" t="s">
        <v>21</v>
      </c>
      <c r="N543" s="199" t="s">
        <v>46</v>
      </c>
      <c r="O543" s="41"/>
      <c r="P543" s="200">
        <f>O543*H543</f>
        <v>0</v>
      </c>
      <c r="Q543" s="200">
        <v>0.00031</v>
      </c>
      <c r="R543" s="200">
        <f>Q543*H543</f>
        <v>0.011625</v>
      </c>
      <c r="S543" s="200">
        <v>0</v>
      </c>
      <c r="T543" s="201">
        <f>S543*H543</f>
        <v>0</v>
      </c>
      <c r="AR543" s="23" t="s">
        <v>242</v>
      </c>
      <c r="AT543" s="23" t="s">
        <v>156</v>
      </c>
      <c r="AU543" s="23" t="s">
        <v>85</v>
      </c>
      <c r="AY543" s="23" t="s">
        <v>154</v>
      </c>
      <c r="BE543" s="202">
        <f>IF(N543="základní",J543,0)</f>
        <v>0</v>
      </c>
      <c r="BF543" s="202">
        <f>IF(N543="snížená",J543,0)</f>
        <v>0</v>
      </c>
      <c r="BG543" s="202">
        <f>IF(N543="zákl. přenesená",J543,0)</f>
        <v>0</v>
      </c>
      <c r="BH543" s="202">
        <f>IF(N543="sníž. přenesená",J543,0)</f>
        <v>0</v>
      </c>
      <c r="BI543" s="202">
        <f>IF(N543="nulová",J543,0)</f>
        <v>0</v>
      </c>
      <c r="BJ543" s="23" t="s">
        <v>83</v>
      </c>
      <c r="BK543" s="202">
        <f>ROUND(I543*H543,2)</f>
        <v>0</v>
      </c>
      <c r="BL543" s="23" t="s">
        <v>242</v>
      </c>
      <c r="BM543" s="23" t="s">
        <v>1659</v>
      </c>
    </row>
    <row r="544" spans="2:47" s="1" customFormat="1" ht="40.5">
      <c r="B544" s="40"/>
      <c r="C544" s="62"/>
      <c r="D544" s="203" t="s">
        <v>163</v>
      </c>
      <c r="E544" s="62"/>
      <c r="F544" s="204" t="s">
        <v>1012</v>
      </c>
      <c r="G544" s="62"/>
      <c r="H544" s="62"/>
      <c r="I544" s="162"/>
      <c r="J544" s="62"/>
      <c r="K544" s="62"/>
      <c r="L544" s="60"/>
      <c r="M544" s="205"/>
      <c r="N544" s="41"/>
      <c r="O544" s="41"/>
      <c r="P544" s="41"/>
      <c r="Q544" s="41"/>
      <c r="R544" s="41"/>
      <c r="S544" s="41"/>
      <c r="T544" s="77"/>
      <c r="AT544" s="23" t="s">
        <v>163</v>
      </c>
      <c r="AU544" s="23" t="s">
        <v>85</v>
      </c>
    </row>
    <row r="545" spans="2:51" s="11" customFormat="1" ht="13.5">
      <c r="B545" s="206"/>
      <c r="C545" s="207"/>
      <c r="D545" s="203" t="s">
        <v>165</v>
      </c>
      <c r="E545" s="208" t="s">
        <v>21</v>
      </c>
      <c r="F545" s="209" t="s">
        <v>1013</v>
      </c>
      <c r="G545" s="207"/>
      <c r="H545" s="210">
        <v>37.5</v>
      </c>
      <c r="I545" s="211"/>
      <c r="J545" s="207"/>
      <c r="K545" s="207"/>
      <c r="L545" s="212"/>
      <c r="M545" s="213"/>
      <c r="N545" s="214"/>
      <c r="O545" s="214"/>
      <c r="P545" s="214"/>
      <c r="Q545" s="214"/>
      <c r="R545" s="214"/>
      <c r="S545" s="214"/>
      <c r="T545" s="215"/>
      <c r="AT545" s="216" t="s">
        <v>165</v>
      </c>
      <c r="AU545" s="216" t="s">
        <v>85</v>
      </c>
      <c r="AV545" s="11" t="s">
        <v>85</v>
      </c>
      <c r="AW545" s="11" t="s">
        <v>38</v>
      </c>
      <c r="AX545" s="11" t="s">
        <v>83</v>
      </c>
      <c r="AY545" s="216" t="s">
        <v>154</v>
      </c>
    </row>
    <row r="546" spans="2:65" s="1" customFormat="1" ht="16.5" customHeight="1">
      <c r="B546" s="40"/>
      <c r="C546" s="191" t="s">
        <v>1660</v>
      </c>
      <c r="D546" s="191" t="s">
        <v>156</v>
      </c>
      <c r="E546" s="192" t="s">
        <v>1015</v>
      </c>
      <c r="F546" s="193" t="s">
        <v>1016</v>
      </c>
      <c r="G546" s="194" t="s">
        <v>366</v>
      </c>
      <c r="H546" s="195">
        <v>20</v>
      </c>
      <c r="I546" s="196"/>
      <c r="J546" s="197">
        <f>ROUND(I546*H546,2)</f>
        <v>0</v>
      </c>
      <c r="K546" s="193" t="s">
        <v>160</v>
      </c>
      <c r="L546" s="60"/>
      <c r="M546" s="198" t="s">
        <v>21</v>
      </c>
      <c r="N546" s="199" t="s">
        <v>46</v>
      </c>
      <c r="O546" s="41"/>
      <c r="P546" s="200">
        <f>O546*H546</f>
        <v>0</v>
      </c>
      <c r="Q546" s="200">
        <v>0</v>
      </c>
      <c r="R546" s="200">
        <f>Q546*H546</f>
        <v>0</v>
      </c>
      <c r="S546" s="200">
        <v>0</v>
      </c>
      <c r="T546" s="201">
        <f>S546*H546</f>
        <v>0</v>
      </c>
      <c r="AR546" s="23" t="s">
        <v>242</v>
      </c>
      <c r="AT546" s="23" t="s">
        <v>156</v>
      </c>
      <c r="AU546" s="23" t="s">
        <v>85</v>
      </c>
      <c r="AY546" s="23" t="s">
        <v>154</v>
      </c>
      <c r="BE546" s="202">
        <f>IF(N546="základní",J546,0)</f>
        <v>0</v>
      </c>
      <c r="BF546" s="202">
        <f>IF(N546="snížená",J546,0)</f>
        <v>0</v>
      </c>
      <c r="BG546" s="202">
        <f>IF(N546="zákl. přenesená",J546,0)</f>
        <v>0</v>
      </c>
      <c r="BH546" s="202">
        <f>IF(N546="sníž. přenesená",J546,0)</f>
        <v>0</v>
      </c>
      <c r="BI546" s="202">
        <f>IF(N546="nulová",J546,0)</f>
        <v>0</v>
      </c>
      <c r="BJ546" s="23" t="s">
        <v>83</v>
      </c>
      <c r="BK546" s="202">
        <f>ROUND(I546*H546,2)</f>
        <v>0</v>
      </c>
      <c r="BL546" s="23" t="s">
        <v>242</v>
      </c>
      <c r="BM546" s="23" t="s">
        <v>1661</v>
      </c>
    </row>
    <row r="547" spans="2:47" s="1" customFormat="1" ht="40.5">
      <c r="B547" s="40"/>
      <c r="C547" s="62"/>
      <c r="D547" s="203" t="s">
        <v>163</v>
      </c>
      <c r="E547" s="62"/>
      <c r="F547" s="204" t="s">
        <v>1012</v>
      </c>
      <c r="G547" s="62"/>
      <c r="H547" s="62"/>
      <c r="I547" s="162"/>
      <c r="J547" s="62"/>
      <c r="K547" s="62"/>
      <c r="L547" s="60"/>
      <c r="M547" s="205"/>
      <c r="N547" s="41"/>
      <c r="O547" s="41"/>
      <c r="P547" s="41"/>
      <c r="Q547" s="41"/>
      <c r="R547" s="41"/>
      <c r="S547" s="41"/>
      <c r="T547" s="77"/>
      <c r="AT547" s="23" t="s">
        <v>163</v>
      </c>
      <c r="AU547" s="23" t="s">
        <v>85</v>
      </c>
    </row>
    <row r="548" spans="2:65" s="1" customFormat="1" ht="16.5" customHeight="1">
      <c r="B548" s="40"/>
      <c r="C548" s="191" t="s">
        <v>1662</v>
      </c>
      <c r="D548" s="191" t="s">
        <v>156</v>
      </c>
      <c r="E548" s="192" t="s">
        <v>1019</v>
      </c>
      <c r="F548" s="193" t="s">
        <v>1020</v>
      </c>
      <c r="G548" s="194" t="s">
        <v>366</v>
      </c>
      <c r="H548" s="195">
        <v>10</v>
      </c>
      <c r="I548" s="196"/>
      <c r="J548" s="197">
        <f>ROUND(I548*H548,2)</f>
        <v>0</v>
      </c>
      <c r="K548" s="193" t="s">
        <v>160</v>
      </c>
      <c r="L548" s="60"/>
      <c r="M548" s="198" t="s">
        <v>21</v>
      </c>
      <c r="N548" s="199" t="s">
        <v>46</v>
      </c>
      <c r="O548" s="41"/>
      <c r="P548" s="200">
        <f>O548*H548</f>
        <v>0</v>
      </c>
      <c r="Q548" s="200">
        <v>0</v>
      </c>
      <c r="R548" s="200">
        <f>Q548*H548</f>
        <v>0</v>
      </c>
      <c r="S548" s="200">
        <v>0</v>
      </c>
      <c r="T548" s="201">
        <f>S548*H548</f>
        <v>0</v>
      </c>
      <c r="AR548" s="23" t="s">
        <v>242</v>
      </c>
      <c r="AT548" s="23" t="s">
        <v>156</v>
      </c>
      <c r="AU548" s="23" t="s">
        <v>85</v>
      </c>
      <c r="AY548" s="23" t="s">
        <v>154</v>
      </c>
      <c r="BE548" s="202">
        <f>IF(N548="základní",J548,0)</f>
        <v>0</v>
      </c>
      <c r="BF548" s="202">
        <f>IF(N548="snížená",J548,0)</f>
        <v>0</v>
      </c>
      <c r="BG548" s="202">
        <f>IF(N548="zákl. přenesená",J548,0)</f>
        <v>0</v>
      </c>
      <c r="BH548" s="202">
        <f>IF(N548="sníž. přenesená",J548,0)</f>
        <v>0</v>
      </c>
      <c r="BI548" s="202">
        <f>IF(N548="nulová",J548,0)</f>
        <v>0</v>
      </c>
      <c r="BJ548" s="23" t="s">
        <v>83</v>
      </c>
      <c r="BK548" s="202">
        <f>ROUND(I548*H548,2)</f>
        <v>0</v>
      </c>
      <c r="BL548" s="23" t="s">
        <v>242</v>
      </c>
      <c r="BM548" s="23" t="s">
        <v>1663</v>
      </c>
    </row>
    <row r="549" spans="2:47" s="1" customFormat="1" ht="40.5">
      <c r="B549" s="40"/>
      <c r="C549" s="62"/>
      <c r="D549" s="203" t="s">
        <v>163</v>
      </c>
      <c r="E549" s="62"/>
      <c r="F549" s="204" t="s">
        <v>1012</v>
      </c>
      <c r="G549" s="62"/>
      <c r="H549" s="62"/>
      <c r="I549" s="162"/>
      <c r="J549" s="62"/>
      <c r="K549" s="62"/>
      <c r="L549" s="60"/>
      <c r="M549" s="205"/>
      <c r="N549" s="41"/>
      <c r="O549" s="41"/>
      <c r="P549" s="41"/>
      <c r="Q549" s="41"/>
      <c r="R549" s="41"/>
      <c r="S549" s="41"/>
      <c r="T549" s="77"/>
      <c r="AT549" s="23" t="s">
        <v>163</v>
      </c>
      <c r="AU549" s="23" t="s">
        <v>85</v>
      </c>
    </row>
    <row r="550" spans="2:65" s="1" customFormat="1" ht="16.5" customHeight="1">
      <c r="B550" s="40"/>
      <c r="C550" s="191" t="s">
        <v>1664</v>
      </c>
      <c r="D550" s="191" t="s">
        <v>156</v>
      </c>
      <c r="E550" s="192" t="s">
        <v>1023</v>
      </c>
      <c r="F550" s="193" t="s">
        <v>1024</v>
      </c>
      <c r="G550" s="194" t="s">
        <v>366</v>
      </c>
      <c r="H550" s="195">
        <v>3</v>
      </c>
      <c r="I550" s="196"/>
      <c r="J550" s="197">
        <f>ROUND(I550*H550,2)</f>
        <v>0</v>
      </c>
      <c r="K550" s="193" t="s">
        <v>160</v>
      </c>
      <c r="L550" s="60"/>
      <c r="M550" s="198" t="s">
        <v>21</v>
      </c>
      <c r="N550" s="199" t="s">
        <v>46</v>
      </c>
      <c r="O550" s="41"/>
      <c r="P550" s="200">
        <f>O550*H550</f>
        <v>0</v>
      </c>
      <c r="Q550" s="200">
        <v>0</v>
      </c>
      <c r="R550" s="200">
        <f>Q550*H550</f>
        <v>0</v>
      </c>
      <c r="S550" s="200">
        <v>0</v>
      </c>
      <c r="T550" s="201">
        <f>S550*H550</f>
        <v>0</v>
      </c>
      <c r="AR550" s="23" t="s">
        <v>242</v>
      </c>
      <c r="AT550" s="23" t="s">
        <v>156</v>
      </c>
      <c r="AU550" s="23" t="s">
        <v>85</v>
      </c>
      <c r="AY550" s="23" t="s">
        <v>154</v>
      </c>
      <c r="BE550" s="202">
        <f>IF(N550="základní",J550,0)</f>
        <v>0</v>
      </c>
      <c r="BF550" s="202">
        <f>IF(N550="snížená",J550,0)</f>
        <v>0</v>
      </c>
      <c r="BG550" s="202">
        <f>IF(N550="zákl. přenesená",J550,0)</f>
        <v>0</v>
      </c>
      <c r="BH550" s="202">
        <f>IF(N550="sníž. přenesená",J550,0)</f>
        <v>0</v>
      </c>
      <c r="BI550" s="202">
        <f>IF(N550="nulová",J550,0)</f>
        <v>0</v>
      </c>
      <c r="BJ550" s="23" t="s">
        <v>83</v>
      </c>
      <c r="BK550" s="202">
        <f>ROUND(I550*H550,2)</f>
        <v>0</v>
      </c>
      <c r="BL550" s="23" t="s">
        <v>242</v>
      </c>
      <c r="BM550" s="23" t="s">
        <v>1665</v>
      </c>
    </row>
    <row r="551" spans="2:47" s="1" customFormat="1" ht="40.5">
      <c r="B551" s="40"/>
      <c r="C551" s="62"/>
      <c r="D551" s="203" t="s">
        <v>163</v>
      </c>
      <c r="E551" s="62"/>
      <c r="F551" s="204" t="s">
        <v>1012</v>
      </c>
      <c r="G551" s="62"/>
      <c r="H551" s="62"/>
      <c r="I551" s="162"/>
      <c r="J551" s="62"/>
      <c r="K551" s="62"/>
      <c r="L551" s="60"/>
      <c r="M551" s="205"/>
      <c r="N551" s="41"/>
      <c r="O551" s="41"/>
      <c r="P551" s="41"/>
      <c r="Q551" s="41"/>
      <c r="R551" s="41"/>
      <c r="S551" s="41"/>
      <c r="T551" s="77"/>
      <c r="AT551" s="23" t="s">
        <v>163</v>
      </c>
      <c r="AU551" s="23" t="s">
        <v>85</v>
      </c>
    </row>
    <row r="552" spans="2:65" s="1" customFormat="1" ht="38.25" customHeight="1">
      <c r="B552" s="40"/>
      <c r="C552" s="191" t="s">
        <v>1666</v>
      </c>
      <c r="D552" s="191" t="s">
        <v>156</v>
      </c>
      <c r="E552" s="192" t="s">
        <v>1027</v>
      </c>
      <c r="F552" s="193" t="s">
        <v>1028</v>
      </c>
      <c r="G552" s="194" t="s">
        <v>192</v>
      </c>
      <c r="H552" s="195">
        <v>1.937</v>
      </c>
      <c r="I552" s="196"/>
      <c r="J552" s="197">
        <f>ROUND(I552*H552,2)</f>
        <v>0</v>
      </c>
      <c r="K552" s="193" t="s">
        <v>160</v>
      </c>
      <c r="L552" s="60"/>
      <c r="M552" s="198" t="s">
        <v>21</v>
      </c>
      <c r="N552" s="199" t="s">
        <v>46</v>
      </c>
      <c r="O552" s="41"/>
      <c r="P552" s="200">
        <f>O552*H552</f>
        <v>0</v>
      </c>
      <c r="Q552" s="200">
        <v>0</v>
      </c>
      <c r="R552" s="200">
        <f>Q552*H552</f>
        <v>0</v>
      </c>
      <c r="S552" s="200">
        <v>0</v>
      </c>
      <c r="T552" s="201">
        <f>S552*H552</f>
        <v>0</v>
      </c>
      <c r="AR552" s="23" t="s">
        <v>242</v>
      </c>
      <c r="AT552" s="23" t="s">
        <v>156</v>
      </c>
      <c r="AU552" s="23" t="s">
        <v>85</v>
      </c>
      <c r="AY552" s="23" t="s">
        <v>154</v>
      </c>
      <c r="BE552" s="202">
        <f>IF(N552="základní",J552,0)</f>
        <v>0</v>
      </c>
      <c r="BF552" s="202">
        <f>IF(N552="snížená",J552,0)</f>
        <v>0</v>
      </c>
      <c r="BG552" s="202">
        <f>IF(N552="zákl. přenesená",J552,0)</f>
        <v>0</v>
      </c>
      <c r="BH552" s="202">
        <f>IF(N552="sníž. přenesená",J552,0)</f>
        <v>0</v>
      </c>
      <c r="BI552" s="202">
        <f>IF(N552="nulová",J552,0)</f>
        <v>0</v>
      </c>
      <c r="BJ552" s="23" t="s">
        <v>83</v>
      </c>
      <c r="BK552" s="202">
        <f>ROUND(I552*H552,2)</f>
        <v>0</v>
      </c>
      <c r="BL552" s="23" t="s">
        <v>242</v>
      </c>
      <c r="BM552" s="23" t="s">
        <v>1667</v>
      </c>
    </row>
    <row r="553" spans="2:47" s="1" customFormat="1" ht="121.5">
      <c r="B553" s="40"/>
      <c r="C553" s="62"/>
      <c r="D553" s="203" t="s">
        <v>163</v>
      </c>
      <c r="E553" s="62"/>
      <c r="F553" s="204" t="s">
        <v>561</v>
      </c>
      <c r="G553" s="62"/>
      <c r="H553" s="62"/>
      <c r="I553" s="162"/>
      <c r="J553" s="62"/>
      <c r="K553" s="62"/>
      <c r="L553" s="60"/>
      <c r="M553" s="205"/>
      <c r="N553" s="41"/>
      <c r="O553" s="41"/>
      <c r="P553" s="41"/>
      <c r="Q553" s="41"/>
      <c r="R553" s="41"/>
      <c r="S553" s="41"/>
      <c r="T553" s="77"/>
      <c r="AT553" s="23" t="s">
        <v>163</v>
      </c>
      <c r="AU553" s="23" t="s">
        <v>85</v>
      </c>
    </row>
    <row r="554" spans="2:63" s="10" customFormat="1" ht="29.85" customHeight="1">
      <c r="B554" s="175"/>
      <c r="C554" s="176"/>
      <c r="D554" s="177" t="s">
        <v>74</v>
      </c>
      <c r="E554" s="189" t="s">
        <v>1030</v>
      </c>
      <c r="F554" s="189" t="s">
        <v>1031</v>
      </c>
      <c r="G554" s="176"/>
      <c r="H554" s="176"/>
      <c r="I554" s="179"/>
      <c r="J554" s="190">
        <f>BK554</f>
        <v>0</v>
      </c>
      <c r="K554" s="176"/>
      <c r="L554" s="181"/>
      <c r="M554" s="182"/>
      <c r="N554" s="183"/>
      <c r="O554" s="183"/>
      <c r="P554" s="184">
        <f>SUM(P555:P559)</f>
        <v>0</v>
      </c>
      <c r="Q554" s="183"/>
      <c r="R554" s="184">
        <f>SUM(R555:R559)</f>
        <v>0.00694</v>
      </c>
      <c r="S554" s="183"/>
      <c r="T554" s="185">
        <f>SUM(T555:T559)</f>
        <v>0</v>
      </c>
      <c r="AR554" s="186" t="s">
        <v>85</v>
      </c>
      <c r="AT554" s="187" t="s">
        <v>74</v>
      </c>
      <c r="AU554" s="187" t="s">
        <v>83</v>
      </c>
      <c r="AY554" s="186" t="s">
        <v>154</v>
      </c>
      <c r="BK554" s="188">
        <f>SUM(BK555:BK559)</f>
        <v>0</v>
      </c>
    </row>
    <row r="555" spans="2:65" s="1" customFormat="1" ht="25.5" customHeight="1">
      <c r="B555" s="40"/>
      <c r="C555" s="191" t="s">
        <v>1668</v>
      </c>
      <c r="D555" s="191" t="s">
        <v>156</v>
      </c>
      <c r="E555" s="192" t="s">
        <v>1033</v>
      </c>
      <c r="F555" s="193" t="s">
        <v>1034</v>
      </c>
      <c r="G555" s="194" t="s">
        <v>237</v>
      </c>
      <c r="H555" s="195">
        <v>15</v>
      </c>
      <c r="I555" s="196"/>
      <c r="J555" s="197">
        <f>ROUND(I555*H555,2)</f>
        <v>0</v>
      </c>
      <c r="K555" s="193" t="s">
        <v>160</v>
      </c>
      <c r="L555" s="60"/>
      <c r="M555" s="198" t="s">
        <v>21</v>
      </c>
      <c r="N555" s="199" t="s">
        <v>46</v>
      </c>
      <c r="O555" s="41"/>
      <c r="P555" s="200">
        <f>O555*H555</f>
        <v>0</v>
      </c>
      <c r="Q555" s="200">
        <v>7E-05</v>
      </c>
      <c r="R555" s="200">
        <f>Q555*H555</f>
        <v>0.00105</v>
      </c>
      <c r="S555" s="200">
        <v>0</v>
      </c>
      <c r="T555" s="201">
        <f>S555*H555</f>
        <v>0</v>
      </c>
      <c r="AR555" s="23" t="s">
        <v>242</v>
      </c>
      <c r="AT555" s="23" t="s">
        <v>156</v>
      </c>
      <c r="AU555" s="23" t="s">
        <v>85</v>
      </c>
      <c r="AY555" s="23" t="s">
        <v>154</v>
      </c>
      <c r="BE555" s="202">
        <f>IF(N555="základní",J555,0)</f>
        <v>0</v>
      </c>
      <c r="BF555" s="202">
        <f>IF(N555="snížená",J555,0)</f>
        <v>0</v>
      </c>
      <c r="BG555" s="202">
        <f>IF(N555="zákl. přenesená",J555,0)</f>
        <v>0</v>
      </c>
      <c r="BH555" s="202">
        <f>IF(N555="sníž. přenesená",J555,0)</f>
        <v>0</v>
      </c>
      <c r="BI555" s="202">
        <f>IF(N555="nulová",J555,0)</f>
        <v>0</v>
      </c>
      <c r="BJ555" s="23" t="s">
        <v>83</v>
      </c>
      <c r="BK555" s="202">
        <f>ROUND(I555*H555,2)</f>
        <v>0</v>
      </c>
      <c r="BL555" s="23" t="s">
        <v>242</v>
      </c>
      <c r="BM555" s="23" t="s">
        <v>1669</v>
      </c>
    </row>
    <row r="556" spans="2:51" s="11" customFormat="1" ht="13.5">
      <c r="B556" s="206"/>
      <c r="C556" s="207"/>
      <c r="D556" s="203" t="s">
        <v>165</v>
      </c>
      <c r="E556" s="208" t="s">
        <v>21</v>
      </c>
      <c r="F556" s="209" t="s">
        <v>1670</v>
      </c>
      <c r="G556" s="207"/>
      <c r="H556" s="210">
        <v>15</v>
      </c>
      <c r="I556" s="211"/>
      <c r="J556" s="207"/>
      <c r="K556" s="207"/>
      <c r="L556" s="212"/>
      <c r="M556" s="213"/>
      <c r="N556" s="214"/>
      <c r="O556" s="214"/>
      <c r="P556" s="214"/>
      <c r="Q556" s="214"/>
      <c r="R556" s="214"/>
      <c r="S556" s="214"/>
      <c r="T556" s="215"/>
      <c r="AT556" s="216" t="s">
        <v>165</v>
      </c>
      <c r="AU556" s="216" t="s">
        <v>85</v>
      </c>
      <c r="AV556" s="11" t="s">
        <v>85</v>
      </c>
      <c r="AW556" s="11" t="s">
        <v>38</v>
      </c>
      <c r="AX556" s="11" t="s">
        <v>83</v>
      </c>
      <c r="AY556" s="216" t="s">
        <v>154</v>
      </c>
    </row>
    <row r="557" spans="2:65" s="1" customFormat="1" ht="16.5" customHeight="1">
      <c r="B557" s="40"/>
      <c r="C557" s="191" t="s">
        <v>1671</v>
      </c>
      <c r="D557" s="191" t="s">
        <v>156</v>
      </c>
      <c r="E557" s="192" t="s">
        <v>1038</v>
      </c>
      <c r="F557" s="193" t="s">
        <v>1039</v>
      </c>
      <c r="G557" s="194" t="s">
        <v>237</v>
      </c>
      <c r="H557" s="195">
        <v>15.5</v>
      </c>
      <c r="I557" s="196"/>
      <c r="J557" s="197">
        <f>ROUND(I557*H557,2)</f>
        <v>0</v>
      </c>
      <c r="K557" s="193" t="s">
        <v>160</v>
      </c>
      <c r="L557" s="60"/>
      <c r="M557" s="198" t="s">
        <v>21</v>
      </c>
      <c r="N557" s="199" t="s">
        <v>46</v>
      </c>
      <c r="O557" s="41"/>
      <c r="P557" s="200">
        <f>O557*H557</f>
        <v>0</v>
      </c>
      <c r="Q557" s="200">
        <v>0.00014</v>
      </c>
      <c r="R557" s="200">
        <f>Q557*H557</f>
        <v>0.0021699999999999996</v>
      </c>
      <c r="S557" s="200">
        <v>0</v>
      </c>
      <c r="T557" s="201">
        <f>S557*H557</f>
        <v>0</v>
      </c>
      <c r="AR557" s="23" t="s">
        <v>242</v>
      </c>
      <c r="AT557" s="23" t="s">
        <v>156</v>
      </c>
      <c r="AU557" s="23" t="s">
        <v>85</v>
      </c>
      <c r="AY557" s="23" t="s">
        <v>154</v>
      </c>
      <c r="BE557" s="202">
        <f>IF(N557="základní",J557,0)</f>
        <v>0</v>
      </c>
      <c r="BF557" s="202">
        <f>IF(N557="snížená",J557,0)</f>
        <v>0</v>
      </c>
      <c r="BG557" s="202">
        <f>IF(N557="zákl. přenesená",J557,0)</f>
        <v>0</v>
      </c>
      <c r="BH557" s="202">
        <f>IF(N557="sníž. přenesená",J557,0)</f>
        <v>0</v>
      </c>
      <c r="BI557" s="202">
        <f>IF(N557="nulová",J557,0)</f>
        <v>0</v>
      </c>
      <c r="BJ557" s="23" t="s">
        <v>83</v>
      </c>
      <c r="BK557" s="202">
        <f>ROUND(I557*H557,2)</f>
        <v>0</v>
      </c>
      <c r="BL557" s="23" t="s">
        <v>242</v>
      </c>
      <c r="BM557" s="23" t="s">
        <v>1672</v>
      </c>
    </row>
    <row r="558" spans="2:65" s="1" customFormat="1" ht="16.5" customHeight="1">
      <c r="B558" s="40"/>
      <c r="C558" s="191" t="s">
        <v>1673</v>
      </c>
      <c r="D558" s="191" t="s">
        <v>156</v>
      </c>
      <c r="E558" s="192" t="s">
        <v>1042</v>
      </c>
      <c r="F558" s="193" t="s">
        <v>1043</v>
      </c>
      <c r="G558" s="194" t="s">
        <v>237</v>
      </c>
      <c r="H558" s="195">
        <v>15.5</v>
      </c>
      <c r="I558" s="196"/>
      <c r="J558" s="197">
        <f>ROUND(I558*H558,2)</f>
        <v>0</v>
      </c>
      <c r="K558" s="193" t="s">
        <v>160</v>
      </c>
      <c r="L558" s="60"/>
      <c r="M558" s="198" t="s">
        <v>21</v>
      </c>
      <c r="N558" s="199" t="s">
        <v>46</v>
      </c>
      <c r="O558" s="41"/>
      <c r="P558" s="200">
        <f>O558*H558</f>
        <v>0</v>
      </c>
      <c r="Q558" s="200">
        <v>0.00012</v>
      </c>
      <c r="R558" s="200">
        <f>Q558*H558</f>
        <v>0.00186</v>
      </c>
      <c r="S558" s="200">
        <v>0</v>
      </c>
      <c r="T558" s="201">
        <f>S558*H558</f>
        <v>0</v>
      </c>
      <c r="AR558" s="23" t="s">
        <v>242</v>
      </c>
      <c r="AT558" s="23" t="s">
        <v>156</v>
      </c>
      <c r="AU558" s="23" t="s">
        <v>85</v>
      </c>
      <c r="AY558" s="23" t="s">
        <v>154</v>
      </c>
      <c r="BE558" s="202">
        <f>IF(N558="základní",J558,0)</f>
        <v>0</v>
      </c>
      <c r="BF558" s="202">
        <f>IF(N558="snížená",J558,0)</f>
        <v>0</v>
      </c>
      <c r="BG558" s="202">
        <f>IF(N558="zákl. přenesená",J558,0)</f>
        <v>0</v>
      </c>
      <c r="BH558" s="202">
        <f>IF(N558="sníž. přenesená",J558,0)</f>
        <v>0</v>
      </c>
      <c r="BI558" s="202">
        <f>IF(N558="nulová",J558,0)</f>
        <v>0</v>
      </c>
      <c r="BJ558" s="23" t="s">
        <v>83</v>
      </c>
      <c r="BK558" s="202">
        <f>ROUND(I558*H558,2)</f>
        <v>0</v>
      </c>
      <c r="BL558" s="23" t="s">
        <v>242</v>
      </c>
      <c r="BM558" s="23" t="s">
        <v>1674</v>
      </c>
    </row>
    <row r="559" spans="2:65" s="1" customFormat="1" ht="25.5" customHeight="1">
      <c r="B559" s="40"/>
      <c r="C559" s="191" t="s">
        <v>1675</v>
      </c>
      <c r="D559" s="191" t="s">
        <v>156</v>
      </c>
      <c r="E559" s="192" t="s">
        <v>1046</v>
      </c>
      <c r="F559" s="193" t="s">
        <v>1047</v>
      </c>
      <c r="G559" s="194" t="s">
        <v>237</v>
      </c>
      <c r="H559" s="195">
        <v>15.5</v>
      </c>
      <c r="I559" s="196"/>
      <c r="J559" s="197">
        <f>ROUND(I559*H559,2)</f>
        <v>0</v>
      </c>
      <c r="K559" s="193" t="s">
        <v>160</v>
      </c>
      <c r="L559" s="60"/>
      <c r="M559" s="198" t="s">
        <v>21</v>
      </c>
      <c r="N559" s="199" t="s">
        <v>46</v>
      </c>
      <c r="O559" s="41"/>
      <c r="P559" s="200">
        <f>O559*H559</f>
        <v>0</v>
      </c>
      <c r="Q559" s="200">
        <v>0.00012</v>
      </c>
      <c r="R559" s="200">
        <f>Q559*H559</f>
        <v>0.00186</v>
      </c>
      <c r="S559" s="200">
        <v>0</v>
      </c>
      <c r="T559" s="201">
        <f>S559*H559</f>
        <v>0</v>
      </c>
      <c r="AR559" s="23" t="s">
        <v>242</v>
      </c>
      <c r="AT559" s="23" t="s">
        <v>156</v>
      </c>
      <c r="AU559" s="23" t="s">
        <v>85</v>
      </c>
      <c r="AY559" s="23" t="s">
        <v>154</v>
      </c>
      <c r="BE559" s="202">
        <f>IF(N559="základní",J559,0)</f>
        <v>0</v>
      </c>
      <c r="BF559" s="202">
        <f>IF(N559="snížená",J559,0)</f>
        <v>0</v>
      </c>
      <c r="BG559" s="202">
        <f>IF(N559="zákl. přenesená",J559,0)</f>
        <v>0</v>
      </c>
      <c r="BH559" s="202">
        <f>IF(N559="sníž. přenesená",J559,0)</f>
        <v>0</v>
      </c>
      <c r="BI559" s="202">
        <f>IF(N559="nulová",J559,0)</f>
        <v>0</v>
      </c>
      <c r="BJ559" s="23" t="s">
        <v>83</v>
      </c>
      <c r="BK559" s="202">
        <f>ROUND(I559*H559,2)</f>
        <v>0</v>
      </c>
      <c r="BL559" s="23" t="s">
        <v>242</v>
      </c>
      <c r="BM559" s="23" t="s">
        <v>1676</v>
      </c>
    </row>
    <row r="560" spans="2:63" s="10" customFormat="1" ht="29.85" customHeight="1">
      <c r="B560" s="175"/>
      <c r="C560" s="176"/>
      <c r="D560" s="177" t="s">
        <v>74</v>
      </c>
      <c r="E560" s="189" t="s">
        <v>1049</v>
      </c>
      <c r="F560" s="189" t="s">
        <v>1050</v>
      </c>
      <c r="G560" s="176"/>
      <c r="H560" s="176"/>
      <c r="I560" s="179"/>
      <c r="J560" s="190">
        <f>BK560</f>
        <v>0</v>
      </c>
      <c r="K560" s="176"/>
      <c r="L560" s="181"/>
      <c r="M560" s="182"/>
      <c r="N560" s="183"/>
      <c r="O560" s="183"/>
      <c r="P560" s="184">
        <f>SUM(P561:P581)</f>
        <v>0</v>
      </c>
      <c r="Q560" s="183"/>
      <c r="R560" s="184">
        <f>SUM(R561:R581)</f>
        <v>0.03285386</v>
      </c>
      <c r="S560" s="183"/>
      <c r="T560" s="185">
        <f>SUM(T561:T581)</f>
        <v>0.01895415</v>
      </c>
      <c r="AR560" s="186" t="s">
        <v>85</v>
      </c>
      <c r="AT560" s="187" t="s">
        <v>74</v>
      </c>
      <c r="AU560" s="187" t="s">
        <v>83</v>
      </c>
      <c r="AY560" s="186" t="s">
        <v>154</v>
      </c>
      <c r="BK560" s="188">
        <f>SUM(BK561:BK581)</f>
        <v>0</v>
      </c>
    </row>
    <row r="561" spans="2:65" s="1" customFormat="1" ht="16.5" customHeight="1">
      <c r="B561" s="40"/>
      <c r="C561" s="191" t="s">
        <v>1677</v>
      </c>
      <c r="D561" s="191" t="s">
        <v>156</v>
      </c>
      <c r="E561" s="192" t="s">
        <v>1052</v>
      </c>
      <c r="F561" s="193" t="s">
        <v>1053</v>
      </c>
      <c r="G561" s="194" t="s">
        <v>237</v>
      </c>
      <c r="H561" s="195">
        <v>126.361</v>
      </c>
      <c r="I561" s="196"/>
      <c r="J561" s="197">
        <f>ROUND(I561*H561,2)</f>
        <v>0</v>
      </c>
      <c r="K561" s="193" t="s">
        <v>160</v>
      </c>
      <c r="L561" s="60"/>
      <c r="M561" s="198" t="s">
        <v>21</v>
      </c>
      <c r="N561" s="199" t="s">
        <v>46</v>
      </c>
      <c r="O561" s="41"/>
      <c r="P561" s="200">
        <f>O561*H561</f>
        <v>0</v>
      </c>
      <c r="Q561" s="200">
        <v>0</v>
      </c>
      <c r="R561" s="200">
        <f>Q561*H561</f>
        <v>0</v>
      </c>
      <c r="S561" s="200">
        <v>0.00015</v>
      </c>
      <c r="T561" s="201">
        <f>S561*H561</f>
        <v>0.01895415</v>
      </c>
      <c r="AR561" s="23" t="s">
        <v>242</v>
      </c>
      <c r="AT561" s="23" t="s">
        <v>156</v>
      </c>
      <c r="AU561" s="23" t="s">
        <v>85</v>
      </c>
      <c r="AY561" s="23" t="s">
        <v>154</v>
      </c>
      <c r="BE561" s="202">
        <f>IF(N561="základní",J561,0)</f>
        <v>0</v>
      </c>
      <c r="BF561" s="202">
        <f>IF(N561="snížená",J561,0)</f>
        <v>0</v>
      </c>
      <c r="BG561" s="202">
        <f>IF(N561="zákl. přenesená",J561,0)</f>
        <v>0</v>
      </c>
      <c r="BH561" s="202">
        <f>IF(N561="sníž. přenesená",J561,0)</f>
        <v>0</v>
      </c>
      <c r="BI561" s="202">
        <f>IF(N561="nulová",J561,0)</f>
        <v>0</v>
      </c>
      <c r="BJ561" s="23" t="s">
        <v>83</v>
      </c>
      <c r="BK561" s="202">
        <f>ROUND(I561*H561,2)</f>
        <v>0</v>
      </c>
      <c r="BL561" s="23" t="s">
        <v>242</v>
      </c>
      <c r="BM561" s="23" t="s">
        <v>1678</v>
      </c>
    </row>
    <row r="562" spans="2:51" s="11" customFormat="1" ht="13.5">
      <c r="B562" s="206"/>
      <c r="C562" s="207"/>
      <c r="D562" s="203" t="s">
        <v>165</v>
      </c>
      <c r="E562" s="208" t="s">
        <v>21</v>
      </c>
      <c r="F562" s="209" t="s">
        <v>1679</v>
      </c>
      <c r="G562" s="207"/>
      <c r="H562" s="210">
        <v>20.594</v>
      </c>
      <c r="I562" s="211"/>
      <c r="J562" s="207"/>
      <c r="K562" s="207"/>
      <c r="L562" s="212"/>
      <c r="M562" s="213"/>
      <c r="N562" s="214"/>
      <c r="O562" s="214"/>
      <c r="P562" s="214"/>
      <c r="Q562" s="214"/>
      <c r="R562" s="214"/>
      <c r="S562" s="214"/>
      <c r="T562" s="215"/>
      <c r="AT562" s="216" t="s">
        <v>165</v>
      </c>
      <c r="AU562" s="216" t="s">
        <v>85</v>
      </c>
      <c r="AV562" s="11" t="s">
        <v>85</v>
      </c>
      <c r="AW562" s="11" t="s">
        <v>38</v>
      </c>
      <c r="AX562" s="11" t="s">
        <v>75</v>
      </c>
      <c r="AY562" s="216" t="s">
        <v>154</v>
      </c>
    </row>
    <row r="563" spans="2:51" s="11" customFormat="1" ht="13.5">
      <c r="B563" s="206"/>
      <c r="C563" s="207"/>
      <c r="D563" s="203" t="s">
        <v>165</v>
      </c>
      <c r="E563" s="208" t="s">
        <v>21</v>
      </c>
      <c r="F563" s="209" t="s">
        <v>1680</v>
      </c>
      <c r="G563" s="207"/>
      <c r="H563" s="210">
        <v>16.866</v>
      </c>
      <c r="I563" s="211"/>
      <c r="J563" s="207"/>
      <c r="K563" s="207"/>
      <c r="L563" s="212"/>
      <c r="M563" s="213"/>
      <c r="N563" s="214"/>
      <c r="O563" s="214"/>
      <c r="P563" s="214"/>
      <c r="Q563" s="214"/>
      <c r="R563" s="214"/>
      <c r="S563" s="214"/>
      <c r="T563" s="215"/>
      <c r="AT563" s="216" t="s">
        <v>165</v>
      </c>
      <c r="AU563" s="216" t="s">
        <v>85</v>
      </c>
      <c r="AV563" s="11" t="s">
        <v>85</v>
      </c>
      <c r="AW563" s="11" t="s">
        <v>38</v>
      </c>
      <c r="AX563" s="11" t="s">
        <v>75</v>
      </c>
      <c r="AY563" s="216" t="s">
        <v>154</v>
      </c>
    </row>
    <row r="564" spans="2:51" s="11" customFormat="1" ht="13.5">
      <c r="B564" s="206"/>
      <c r="C564" s="207"/>
      <c r="D564" s="203" t="s">
        <v>165</v>
      </c>
      <c r="E564" s="208" t="s">
        <v>21</v>
      </c>
      <c r="F564" s="209" t="s">
        <v>1681</v>
      </c>
      <c r="G564" s="207"/>
      <c r="H564" s="210">
        <v>10.708</v>
      </c>
      <c r="I564" s="211"/>
      <c r="J564" s="207"/>
      <c r="K564" s="207"/>
      <c r="L564" s="212"/>
      <c r="M564" s="213"/>
      <c r="N564" s="214"/>
      <c r="O564" s="214"/>
      <c r="P564" s="214"/>
      <c r="Q564" s="214"/>
      <c r="R564" s="214"/>
      <c r="S564" s="214"/>
      <c r="T564" s="215"/>
      <c r="AT564" s="216" t="s">
        <v>165</v>
      </c>
      <c r="AU564" s="216" t="s">
        <v>85</v>
      </c>
      <c r="AV564" s="11" t="s">
        <v>85</v>
      </c>
      <c r="AW564" s="11" t="s">
        <v>38</v>
      </c>
      <c r="AX564" s="11" t="s">
        <v>75</v>
      </c>
      <c r="AY564" s="216" t="s">
        <v>154</v>
      </c>
    </row>
    <row r="565" spans="2:51" s="11" customFormat="1" ht="13.5">
      <c r="B565" s="206"/>
      <c r="C565" s="207"/>
      <c r="D565" s="203" t="s">
        <v>165</v>
      </c>
      <c r="E565" s="208" t="s">
        <v>21</v>
      </c>
      <c r="F565" s="209" t="s">
        <v>1682</v>
      </c>
      <c r="G565" s="207"/>
      <c r="H565" s="210">
        <v>6.74</v>
      </c>
      <c r="I565" s="211"/>
      <c r="J565" s="207"/>
      <c r="K565" s="207"/>
      <c r="L565" s="212"/>
      <c r="M565" s="213"/>
      <c r="N565" s="214"/>
      <c r="O565" s="214"/>
      <c r="P565" s="214"/>
      <c r="Q565" s="214"/>
      <c r="R565" s="214"/>
      <c r="S565" s="214"/>
      <c r="T565" s="215"/>
      <c r="AT565" s="216" t="s">
        <v>165</v>
      </c>
      <c r="AU565" s="216" t="s">
        <v>85</v>
      </c>
      <c r="AV565" s="11" t="s">
        <v>85</v>
      </c>
      <c r="AW565" s="11" t="s">
        <v>38</v>
      </c>
      <c r="AX565" s="11" t="s">
        <v>75</v>
      </c>
      <c r="AY565" s="216" t="s">
        <v>154</v>
      </c>
    </row>
    <row r="566" spans="2:51" s="11" customFormat="1" ht="13.5">
      <c r="B566" s="206"/>
      <c r="C566" s="207"/>
      <c r="D566" s="203" t="s">
        <v>165</v>
      </c>
      <c r="E566" s="208" t="s">
        <v>21</v>
      </c>
      <c r="F566" s="209" t="s">
        <v>1683</v>
      </c>
      <c r="G566" s="207"/>
      <c r="H566" s="210">
        <v>14.462</v>
      </c>
      <c r="I566" s="211"/>
      <c r="J566" s="207"/>
      <c r="K566" s="207"/>
      <c r="L566" s="212"/>
      <c r="M566" s="213"/>
      <c r="N566" s="214"/>
      <c r="O566" s="214"/>
      <c r="P566" s="214"/>
      <c r="Q566" s="214"/>
      <c r="R566" s="214"/>
      <c r="S566" s="214"/>
      <c r="T566" s="215"/>
      <c r="AT566" s="216" t="s">
        <v>165</v>
      </c>
      <c r="AU566" s="216" t="s">
        <v>85</v>
      </c>
      <c r="AV566" s="11" t="s">
        <v>85</v>
      </c>
      <c r="AW566" s="11" t="s">
        <v>38</v>
      </c>
      <c r="AX566" s="11" t="s">
        <v>75</v>
      </c>
      <c r="AY566" s="216" t="s">
        <v>154</v>
      </c>
    </row>
    <row r="567" spans="2:51" s="11" customFormat="1" ht="13.5">
      <c r="B567" s="206"/>
      <c r="C567" s="207"/>
      <c r="D567" s="203" t="s">
        <v>165</v>
      </c>
      <c r="E567" s="208" t="s">
        <v>21</v>
      </c>
      <c r="F567" s="209" t="s">
        <v>1684</v>
      </c>
      <c r="G567" s="207"/>
      <c r="H567" s="210">
        <v>20.62</v>
      </c>
      <c r="I567" s="211"/>
      <c r="J567" s="207"/>
      <c r="K567" s="207"/>
      <c r="L567" s="212"/>
      <c r="M567" s="213"/>
      <c r="N567" s="214"/>
      <c r="O567" s="214"/>
      <c r="P567" s="214"/>
      <c r="Q567" s="214"/>
      <c r="R567" s="214"/>
      <c r="S567" s="214"/>
      <c r="T567" s="215"/>
      <c r="AT567" s="216" t="s">
        <v>165</v>
      </c>
      <c r="AU567" s="216" t="s">
        <v>85</v>
      </c>
      <c r="AV567" s="11" t="s">
        <v>85</v>
      </c>
      <c r="AW567" s="11" t="s">
        <v>38</v>
      </c>
      <c r="AX567" s="11" t="s">
        <v>75</v>
      </c>
      <c r="AY567" s="216" t="s">
        <v>154</v>
      </c>
    </row>
    <row r="568" spans="2:51" s="11" customFormat="1" ht="13.5">
      <c r="B568" s="206"/>
      <c r="C568" s="207"/>
      <c r="D568" s="203" t="s">
        <v>165</v>
      </c>
      <c r="E568" s="208" t="s">
        <v>21</v>
      </c>
      <c r="F568" s="209" t="s">
        <v>1685</v>
      </c>
      <c r="G568" s="207"/>
      <c r="H568" s="210">
        <v>16.27</v>
      </c>
      <c r="I568" s="211"/>
      <c r="J568" s="207"/>
      <c r="K568" s="207"/>
      <c r="L568" s="212"/>
      <c r="M568" s="213"/>
      <c r="N568" s="214"/>
      <c r="O568" s="214"/>
      <c r="P568" s="214"/>
      <c r="Q568" s="214"/>
      <c r="R568" s="214"/>
      <c r="S568" s="214"/>
      <c r="T568" s="215"/>
      <c r="AT568" s="216" t="s">
        <v>165</v>
      </c>
      <c r="AU568" s="216" t="s">
        <v>85</v>
      </c>
      <c r="AV568" s="11" t="s">
        <v>85</v>
      </c>
      <c r="AW568" s="11" t="s">
        <v>38</v>
      </c>
      <c r="AX568" s="11" t="s">
        <v>75</v>
      </c>
      <c r="AY568" s="216" t="s">
        <v>154</v>
      </c>
    </row>
    <row r="569" spans="2:51" s="11" customFormat="1" ht="13.5">
      <c r="B569" s="206"/>
      <c r="C569" s="207"/>
      <c r="D569" s="203" t="s">
        <v>165</v>
      </c>
      <c r="E569" s="208" t="s">
        <v>21</v>
      </c>
      <c r="F569" s="209" t="s">
        <v>1686</v>
      </c>
      <c r="G569" s="207"/>
      <c r="H569" s="210">
        <v>12.462</v>
      </c>
      <c r="I569" s="211"/>
      <c r="J569" s="207"/>
      <c r="K569" s="207"/>
      <c r="L569" s="212"/>
      <c r="M569" s="213"/>
      <c r="N569" s="214"/>
      <c r="O569" s="214"/>
      <c r="P569" s="214"/>
      <c r="Q569" s="214"/>
      <c r="R569" s="214"/>
      <c r="S569" s="214"/>
      <c r="T569" s="215"/>
      <c r="AT569" s="216" t="s">
        <v>165</v>
      </c>
      <c r="AU569" s="216" t="s">
        <v>85</v>
      </c>
      <c r="AV569" s="11" t="s">
        <v>85</v>
      </c>
      <c r="AW569" s="11" t="s">
        <v>38</v>
      </c>
      <c r="AX569" s="11" t="s">
        <v>75</v>
      </c>
      <c r="AY569" s="216" t="s">
        <v>154</v>
      </c>
    </row>
    <row r="570" spans="2:51" s="11" customFormat="1" ht="13.5">
      <c r="B570" s="206"/>
      <c r="C570" s="207"/>
      <c r="D570" s="203" t="s">
        <v>165</v>
      </c>
      <c r="E570" s="208" t="s">
        <v>21</v>
      </c>
      <c r="F570" s="209" t="s">
        <v>1687</v>
      </c>
      <c r="G570" s="207"/>
      <c r="H570" s="210">
        <v>7.639</v>
      </c>
      <c r="I570" s="211"/>
      <c r="J570" s="207"/>
      <c r="K570" s="207"/>
      <c r="L570" s="212"/>
      <c r="M570" s="213"/>
      <c r="N570" s="214"/>
      <c r="O570" s="214"/>
      <c r="P570" s="214"/>
      <c r="Q570" s="214"/>
      <c r="R570" s="214"/>
      <c r="S570" s="214"/>
      <c r="T570" s="215"/>
      <c r="AT570" s="216" t="s">
        <v>165</v>
      </c>
      <c r="AU570" s="216" t="s">
        <v>85</v>
      </c>
      <c r="AV570" s="11" t="s">
        <v>85</v>
      </c>
      <c r="AW570" s="11" t="s">
        <v>38</v>
      </c>
      <c r="AX570" s="11" t="s">
        <v>75</v>
      </c>
      <c r="AY570" s="216" t="s">
        <v>154</v>
      </c>
    </row>
    <row r="571" spans="2:51" s="12" customFormat="1" ht="13.5">
      <c r="B571" s="227"/>
      <c r="C571" s="228"/>
      <c r="D571" s="203" t="s">
        <v>165</v>
      </c>
      <c r="E571" s="229" t="s">
        <v>21</v>
      </c>
      <c r="F571" s="230" t="s">
        <v>241</v>
      </c>
      <c r="G571" s="228"/>
      <c r="H571" s="231">
        <v>126.361</v>
      </c>
      <c r="I571" s="232"/>
      <c r="J571" s="228"/>
      <c r="K571" s="228"/>
      <c r="L571" s="233"/>
      <c r="M571" s="234"/>
      <c r="N571" s="235"/>
      <c r="O571" s="235"/>
      <c r="P571" s="235"/>
      <c r="Q571" s="235"/>
      <c r="R571" s="235"/>
      <c r="S571" s="235"/>
      <c r="T571" s="236"/>
      <c r="AT571" s="237" t="s">
        <v>165</v>
      </c>
      <c r="AU571" s="237" t="s">
        <v>85</v>
      </c>
      <c r="AV571" s="12" t="s">
        <v>161</v>
      </c>
      <c r="AW571" s="12" t="s">
        <v>38</v>
      </c>
      <c r="AX571" s="12" t="s">
        <v>83</v>
      </c>
      <c r="AY571" s="237" t="s">
        <v>154</v>
      </c>
    </row>
    <row r="572" spans="2:65" s="1" customFormat="1" ht="16.5" customHeight="1">
      <c r="B572" s="40"/>
      <c r="C572" s="191" t="s">
        <v>1688</v>
      </c>
      <c r="D572" s="191" t="s">
        <v>156</v>
      </c>
      <c r="E572" s="192" t="s">
        <v>1063</v>
      </c>
      <c r="F572" s="193" t="s">
        <v>1064</v>
      </c>
      <c r="G572" s="194" t="s">
        <v>237</v>
      </c>
      <c r="H572" s="195">
        <v>126.361</v>
      </c>
      <c r="I572" s="196"/>
      <c r="J572" s="197">
        <f>ROUND(I572*H572,2)</f>
        <v>0</v>
      </c>
      <c r="K572" s="193" t="s">
        <v>160</v>
      </c>
      <c r="L572" s="60"/>
      <c r="M572" s="198" t="s">
        <v>21</v>
      </c>
      <c r="N572" s="199" t="s">
        <v>46</v>
      </c>
      <c r="O572" s="41"/>
      <c r="P572" s="200">
        <f>O572*H572</f>
        <v>0</v>
      </c>
      <c r="Q572" s="200">
        <v>0</v>
      </c>
      <c r="R572" s="200">
        <f>Q572*H572</f>
        <v>0</v>
      </c>
      <c r="S572" s="200">
        <v>0</v>
      </c>
      <c r="T572" s="201">
        <f>S572*H572</f>
        <v>0</v>
      </c>
      <c r="AR572" s="23" t="s">
        <v>242</v>
      </c>
      <c r="AT572" s="23" t="s">
        <v>156</v>
      </c>
      <c r="AU572" s="23" t="s">
        <v>85</v>
      </c>
      <c r="AY572" s="23" t="s">
        <v>154</v>
      </c>
      <c r="BE572" s="202">
        <f>IF(N572="základní",J572,0)</f>
        <v>0</v>
      </c>
      <c r="BF572" s="202">
        <f>IF(N572="snížená",J572,0)</f>
        <v>0</v>
      </c>
      <c r="BG572" s="202">
        <f>IF(N572="zákl. přenesená",J572,0)</f>
        <v>0</v>
      </c>
      <c r="BH572" s="202">
        <f>IF(N572="sníž. přenesená",J572,0)</f>
        <v>0</v>
      </c>
      <c r="BI572" s="202">
        <f>IF(N572="nulová",J572,0)</f>
        <v>0</v>
      </c>
      <c r="BJ572" s="23" t="s">
        <v>83</v>
      </c>
      <c r="BK572" s="202">
        <f>ROUND(I572*H572,2)</f>
        <v>0</v>
      </c>
      <c r="BL572" s="23" t="s">
        <v>242</v>
      </c>
      <c r="BM572" s="23" t="s">
        <v>1689</v>
      </c>
    </row>
    <row r="573" spans="2:65" s="1" customFormat="1" ht="25.5" customHeight="1">
      <c r="B573" s="40"/>
      <c r="C573" s="191" t="s">
        <v>1690</v>
      </c>
      <c r="D573" s="191" t="s">
        <v>156</v>
      </c>
      <c r="E573" s="192" t="s">
        <v>1067</v>
      </c>
      <c r="F573" s="193" t="s">
        <v>1068</v>
      </c>
      <c r="G573" s="194" t="s">
        <v>245</v>
      </c>
      <c r="H573" s="195">
        <v>30</v>
      </c>
      <c r="I573" s="196"/>
      <c r="J573" s="197">
        <f>ROUND(I573*H573,2)</f>
        <v>0</v>
      </c>
      <c r="K573" s="193" t="s">
        <v>160</v>
      </c>
      <c r="L573" s="60"/>
      <c r="M573" s="198" t="s">
        <v>21</v>
      </c>
      <c r="N573" s="199" t="s">
        <v>46</v>
      </c>
      <c r="O573" s="41"/>
      <c r="P573" s="200">
        <f>O573*H573</f>
        <v>0</v>
      </c>
      <c r="Q573" s="200">
        <v>0</v>
      </c>
      <c r="R573" s="200">
        <f>Q573*H573</f>
        <v>0</v>
      </c>
      <c r="S573" s="200">
        <v>0</v>
      </c>
      <c r="T573" s="201">
        <f>S573*H573</f>
        <v>0</v>
      </c>
      <c r="AR573" s="23" t="s">
        <v>242</v>
      </c>
      <c r="AT573" s="23" t="s">
        <v>156</v>
      </c>
      <c r="AU573" s="23" t="s">
        <v>85</v>
      </c>
      <c r="AY573" s="23" t="s">
        <v>154</v>
      </c>
      <c r="BE573" s="202">
        <f>IF(N573="základní",J573,0)</f>
        <v>0</v>
      </c>
      <c r="BF573" s="202">
        <f>IF(N573="snížená",J573,0)</f>
        <v>0</v>
      </c>
      <c r="BG573" s="202">
        <f>IF(N573="zákl. přenesená",J573,0)</f>
        <v>0</v>
      </c>
      <c r="BH573" s="202">
        <f>IF(N573="sníž. přenesená",J573,0)</f>
        <v>0</v>
      </c>
      <c r="BI573" s="202">
        <f>IF(N573="nulová",J573,0)</f>
        <v>0</v>
      </c>
      <c r="BJ573" s="23" t="s">
        <v>83</v>
      </c>
      <c r="BK573" s="202">
        <f>ROUND(I573*H573,2)</f>
        <v>0</v>
      </c>
      <c r="BL573" s="23" t="s">
        <v>242</v>
      </c>
      <c r="BM573" s="23" t="s">
        <v>1691</v>
      </c>
    </row>
    <row r="574" spans="2:47" s="1" customFormat="1" ht="40.5">
      <c r="B574" s="40"/>
      <c r="C574" s="62"/>
      <c r="D574" s="203" t="s">
        <v>163</v>
      </c>
      <c r="E574" s="62"/>
      <c r="F574" s="204" t="s">
        <v>1070</v>
      </c>
      <c r="G574" s="62"/>
      <c r="H574" s="62"/>
      <c r="I574" s="162"/>
      <c r="J574" s="62"/>
      <c r="K574" s="62"/>
      <c r="L574" s="60"/>
      <c r="M574" s="205"/>
      <c r="N574" s="41"/>
      <c r="O574" s="41"/>
      <c r="P574" s="41"/>
      <c r="Q574" s="41"/>
      <c r="R574" s="41"/>
      <c r="S574" s="41"/>
      <c r="T574" s="77"/>
      <c r="AT574" s="23" t="s">
        <v>163</v>
      </c>
      <c r="AU574" s="23" t="s">
        <v>85</v>
      </c>
    </row>
    <row r="575" spans="2:65" s="1" customFormat="1" ht="16.5" customHeight="1">
      <c r="B575" s="40"/>
      <c r="C575" s="217" t="s">
        <v>1692</v>
      </c>
      <c r="D575" s="217" t="s">
        <v>189</v>
      </c>
      <c r="E575" s="218" t="s">
        <v>1072</v>
      </c>
      <c r="F575" s="219" t="s">
        <v>1073</v>
      </c>
      <c r="G575" s="220" t="s">
        <v>245</v>
      </c>
      <c r="H575" s="221">
        <v>31.5</v>
      </c>
      <c r="I575" s="222"/>
      <c r="J575" s="223">
        <f>ROUND(I575*H575,2)</f>
        <v>0</v>
      </c>
      <c r="K575" s="219" t="s">
        <v>160</v>
      </c>
      <c r="L575" s="224"/>
      <c r="M575" s="225" t="s">
        <v>21</v>
      </c>
      <c r="N575" s="226" t="s">
        <v>46</v>
      </c>
      <c r="O575" s="41"/>
      <c r="P575" s="200">
        <f>O575*H575</f>
        <v>0</v>
      </c>
      <c r="Q575" s="200">
        <v>0</v>
      </c>
      <c r="R575" s="200">
        <f>Q575*H575</f>
        <v>0</v>
      </c>
      <c r="S575" s="200">
        <v>0</v>
      </c>
      <c r="T575" s="201">
        <f>S575*H575</f>
        <v>0</v>
      </c>
      <c r="AR575" s="23" t="s">
        <v>331</v>
      </c>
      <c r="AT575" s="23" t="s">
        <v>189</v>
      </c>
      <c r="AU575" s="23" t="s">
        <v>85</v>
      </c>
      <c r="AY575" s="23" t="s">
        <v>154</v>
      </c>
      <c r="BE575" s="202">
        <f>IF(N575="základní",J575,0)</f>
        <v>0</v>
      </c>
      <c r="BF575" s="202">
        <f>IF(N575="snížená",J575,0)</f>
        <v>0</v>
      </c>
      <c r="BG575" s="202">
        <f>IF(N575="zákl. přenesená",J575,0)</f>
        <v>0</v>
      </c>
      <c r="BH575" s="202">
        <f>IF(N575="sníž. přenesená",J575,0)</f>
        <v>0</v>
      </c>
      <c r="BI575" s="202">
        <f>IF(N575="nulová",J575,0)</f>
        <v>0</v>
      </c>
      <c r="BJ575" s="23" t="s">
        <v>83</v>
      </c>
      <c r="BK575" s="202">
        <f>ROUND(I575*H575,2)</f>
        <v>0</v>
      </c>
      <c r="BL575" s="23" t="s">
        <v>242</v>
      </c>
      <c r="BM575" s="23" t="s">
        <v>1693</v>
      </c>
    </row>
    <row r="576" spans="2:51" s="11" customFormat="1" ht="13.5">
      <c r="B576" s="206"/>
      <c r="C576" s="207"/>
      <c r="D576" s="203" t="s">
        <v>165</v>
      </c>
      <c r="E576" s="207"/>
      <c r="F576" s="209" t="s">
        <v>1075</v>
      </c>
      <c r="G576" s="207"/>
      <c r="H576" s="210">
        <v>31.5</v>
      </c>
      <c r="I576" s="211"/>
      <c r="J576" s="207"/>
      <c r="K576" s="207"/>
      <c r="L576" s="212"/>
      <c r="M576" s="213"/>
      <c r="N576" s="214"/>
      <c r="O576" s="214"/>
      <c r="P576" s="214"/>
      <c r="Q576" s="214"/>
      <c r="R576" s="214"/>
      <c r="S576" s="214"/>
      <c r="T576" s="215"/>
      <c r="AT576" s="216" t="s">
        <v>165</v>
      </c>
      <c r="AU576" s="216" t="s">
        <v>85</v>
      </c>
      <c r="AV576" s="11" t="s">
        <v>85</v>
      </c>
      <c r="AW576" s="11" t="s">
        <v>6</v>
      </c>
      <c r="AX576" s="11" t="s">
        <v>83</v>
      </c>
      <c r="AY576" s="216" t="s">
        <v>154</v>
      </c>
    </row>
    <row r="577" spans="2:65" s="1" customFormat="1" ht="25.5" customHeight="1">
      <c r="B577" s="40"/>
      <c r="C577" s="191" t="s">
        <v>1694</v>
      </c>
      <c r="D577" s="191" t="s">
        <v>156</v>
      </c>
      <c r="E577" s="192" t="s">
        <v>1077</v>
      </c>
      <c r="F577" s="193" t="s">
        <v>1078</v>
      </c>
      <c r="G577" s="194" t="s">
        <v>237</v>
      </c>
      <c r="H577" s="195">
        <v>20</v>
      </c>
      <c r="I577" s="196"/>
      <c r="J577" s="197">
        <f>ROUND(I577*H577,2)</f>
        <v>0</v>
      </c>
      <c r="K577" s="193" t="s">
        <v>160</v>
      </c>
      <c r="L577" s="60"/>
      <c r="M577" s="198" t="s">
        <v>21</v>
      </c>
      <c r="N577" s="199" t="s">
        <v>46</v>
      </c>
      <c r="O577" s="41"/>
      <c r="P577" s="200">
        <f>O577*H577</f>
        <v>0</v>
      </c>
      <c r="Q577" s="200">
        <v>0</v>
      </c>
      <c r="R577" s="200">
        <f>Q577*H577</f>
        <v>0</v>
      </c>
      <c r="S577" s="200">
        <v>0</v>
      </c>
      <c r="T577" s="201">
        <f>S577*H577</f>
        <v>0</v>
      </c>
      <c r="AR577" s="23" t="s">
        <v>242</v>
      </c>
      <c r="AT577" s="23" t="s">
        <v>156</v>
      </c>
      <c r="AU577" s="23" t="s">
        <v>85</v>
      </c>
      <c r="AY577" s="23" t="s">
        <v>154</v>
      </c>
      <c r="BE577" s="202">
        <f>IF(N577="základní",J577,0)</f>
        <v>0</v>
      </c>
      <c r="BF577" s="202">
        <f>IF(N577="snížená",J577,0)</f>
        <v>0</v>
      </c>
      <c r="BG577" s="202">
        <f>IF(N577="zákl. přenesená",J577,0)</f>
        <v>0</v>
      </c>
      <c r="BH577" s="202">
        <f>IF(N577="sníž. přenesená",J577,0)</f>
        <v>0</v>
      </c>
      <c r="BI577" s="202">
        <f>IF(N577="nulová",J577,0)</f>
        <v>0</v>
      </c>
      <c r="BJ577" s="23" t="s">
        <v>83</v>
      </c>
      <c r="BK577" s="202">
        <f>ROUND(I577*H577,2)</f>
        <v>0</v>
      </c>
      <c r="BL577" s="23" t="s">
        <v>242</v>
      </c>
      <c r="BM577" s="23" t="s">
        <v>1695</v>
      </c>
    </row>
    <row r="578" spans="2:47" s="1" customFormat="1" ht="40.5">
      <c r="B578" s="40"/>
      <c r="C578" s="62"/>
      <c r="D578" s="203" t="s">
        <v>163</v>
      </c>
      <c r="E578" s="62"/>
      <c r="F578" s="204" t="s">
        <v>1080</v>
      </c>
      <c r="G578" s="62"/>
      <c r="H578" s="62"/>
      <c r="I578" s="162"/>
      <c r="J578" s="62"/>
      <c r="K578" s="62"/>
      <c r="L578" s="60"/>
      <c r="M578" s="205"/>
      <c r="N578" s="41"/>
      <c r="O578" s="41"/>
      <c r="P578" s="41"/>
      <c r="Q578" s="41"/>
      <c r="R578" s="41"/>
      <c r="S578" s="41"/>
      <c r="T578" s="77"/>
      <c r="AT578" s="23" t="s">
        <v>163</v>
      </c>
      <c r="AU578" s="23" t="s">
        <v>85</v>
      </c>
    </row>
    <row r="579" spans="2:65" s="1" customFormat="1" ht="16.5" customHeight="1">
      <c r="B579" s="40"/>
      <c r="C579" s="217" t="s">
        <v>1696</v>
      </c>
      <c r="D579" s="217" t="s">
        <v>189</v>
      </c>
      <c r="E579" s="218" t="s">
        <v>1082</v>
      </c>
      <c r="F579" s="219" t="s">
        <v>1083</v>
      </c>
      <c r="G579" s="220" t="s">
        <v>237</v>
      </c>
      <c r="H579" s="221">
        <v>21</v>
      </c>
      <c r="I579" s="222"/>
      <c r="J579" s="223">
        <f>ROUND(I579*H579,2)</f>
        <v>0</v>
      </c>
      <c r="K579" s="219" t="s">
        <v>160</v>
      </c>
      <c r="L579" s="224"/>
      <c r="M579" s="225" t="s">
        <v>21</v>
      </c>
      <c r="N579" s="226" t="s">
        <v>46</v>
      </c>
      <c r="O579" s="41"/>
      <c r="P579" s="200">
        <f>O579*H579</f>
        <v>0</v>
      </c>
      <c r="Q579" s="200">
        <v>0</v>
      </c>
      <c r="R579" s="200">
        <f>Q579*H579</f>
        <v>0</v>
      </c>
      <c r="S579" s="200">
        <v>0</v>
      </c>
      <c r="T579" s="201">
        <f>S579*H579</f>
        <v>0</v>
      </c>
      <c r="AR579" s="23" t="s">
        <v>331</v>
      </c>
      <c r="AT579" s="23" t="s">
        <v>189</v>
      </c>
      <c r="AU579" s="23" t="s">
        <v>85</v>
      </c>
      <c r="AY579" s="23" t="s">
        <v>154</v>
      </c>
      <c r="BE579" s="202">
        <f>IF(N579="základní",J579,0)</f>
        <v>0</v>
      </c>
      <c r="BF579" s="202">
        <f>IF(N579="snížená",J579,0)</f>
        <v>0</v>
      </c>
      <c r="BG579" s="202">
        <f>IF(N579="zákl. přenesená",J579,0)</f>
        <v>0</v>
      </c>
      <c r="BH579" s="202">
        <f>IF(N579="sníž. přenesená",J579,0)</f>
        <v>0</v>
      </c>
      <c r="BI579" s="202">
        <f>IF(N579="nulová",J579,0)</f>
        <v>0</v>
      </c>
      <c r="BJ579" s="23" t="s">
        <v>83</v>
      </c>
      <c r="BK579" s="202">
        <f>ROUND(I579*H579,2)</f>
        <v>0</v>
      </c>
      <c r="BL579" s="23" t="s">
        <v>242</v>
      </c>
      <c r="BM579" s="23" t="s">
        <v>1697</v>
      </c>
    </row>
    <row r="580" spans="2:51" s="11" customFormat="1" ht="13.5">
      <c r="B580" s="206"/>
      <c r="C580" s="207"/>
      <c r="D580" s="203" t="s">
        <v>165</v>
      </c>
      <c r="E580" s="207"/>
      <c r="F580" s="209" t="s">
        <v>1085</v>
      </c>
      <c r="G580" s="207"/>
      <c r="H580" s="210">
        <v>21</v>
      </c>
      <c r="I580" s="211"/>
      <c r="J580" s="207"/>
      <c r="K580" s="207"/>
      <c r="L580" s="212"/>
      <c r="M580" s="213"/>
      <c r="N580" s="214"/>
      <c r="O580" s="214"/>
      <c r="P580" s="214"/>
      <c r="Q580" s="214"/>
      <c r="R580" s="214"/>
      <c r="S580" s="214"/>
      <c r="T580" s="215"/>
      <c r="AT580" s="216" t="s">
        <v>165</v>
      </c>
      <c r="AU580" s="216" t="s">
        <v>85</v>
      </c>
      <c r="AV580" s="11" t="s">
        <v>85</v>
      </c>
      <c r="AW580" s="11" t="s">
        <v>6</v>
      </c>
      <c r="AX580" s="11" t="s">
        <v>83</v>
      </c>
      <c r="AY580" s="216" t="s">
        <v>154</v>
      </c>
    </row>
    <row r="581" spans="2:65" s="1" customFormat="1" ht="25.5" customHeight="1">
      <c r="B581" s="40"/>
      <c r="C581" s="191" t="s">
        <v>1698</v>
      </c>
      <c r="D581" s="191" t="s">
        <v>156</v>
      </c>
      <c r="E581" s="192" t="s">
        <v>1087</v>
      </c>
      <c r="F581" s="193" t="s">
        <v>1088</v>
      </c>
      <c r="G581" s="194" t="s">
        <v>237</v>
      </c>
      <c r="H581" s="195">
        <v>126.361</v>
      </c>
      <c r="I581" s="196"/>
      <c r="J581" s="197">
        <f>ROUND(I581*H581,2)</f>
        <v>0</v>
      </c>
      <c r="K581" s="193" t="s">
        <v>160</v>
      </c>
      <c r="L581" s="60"/>
      <c r="M581" s="198" t="s">
        <v>21</v>
      </c>
      <c r="N581" s="199" t="s">
        <v>46</v>
      </c>
      <c r="O581" s="41"/>
      <c r="P581" s="200">
        <f>O581*H581</f>
        <v>0</v>
      </c>
      <c r="Q581" s="200">
        <v>0.00026</v>
      </c>
      <c r="R581" s="200">
        <f>Q581*H581</f>
        <v>0.03285386</v>
      </c>
      <c r="S581" s="200">
        <v>0</v>
      </c>
      <c r="T581" s="201">
        <f>S581*H581</f>
        <v>0</v>
      </c>
      <c r="AR581" s="23" t="s">
        <v>242</v>
      </c>
      <c r="AT581" s="23" t="s">
        <v>156</v>
      </c>
      <c r="AU581" s="23" t="s">
        <v>85</v>
      </c>
      <c r="AY581" s="23" t="s">
        <v>154</v>
      </c>
      <c r="BE581" s="202">
        <f>IF(N581="základní",J581,0)</f>
        <v>0</v>
      </c>
      <c r="BF581" s="202">
        <f>IF(N581="snížená",J581,0)</f>
        <v>0</v>
      </c>
      <c r="BG581" s="202">
        <f>IF(N581="zákl. přenesená",J581,0)</f>
        <v>0</v>
      </c>
      <c r="BH581" s="202">
        <f>IF(N581="sníž. přenesená",J581,0)</f>
        <v>0</v>
      </c>
      <c r="BI581" s="202">
        <f>IF(N581="nulová",J581,0)</f>
        <v>0</v>
      </c>
      <c r="BJ581" s="23" t="s">
        <v>83</v>
      </c>
      <c r="BK581" s="202">
        <f>ROUND(I581*H581,2)</f>
        <v>0</v>
      </c>
      <c r="BL581" s="23" t="s">
        <v>242</v>
      </c>
      <c r="BM581" s="23" t="s">
        <v>1699</v>
      </c>
    </row>
    <row r="582" spans="2:63" s="10" customFormat="1" ht="37.35" customHeight="1">
      <c r="B582" s="175"/>
      <c r="C582" s="176"/>
      <c r="D582" s="177" t="s">
        <v>74</v>
      </c>
      <c r="E582" s="178" t="s">
        <v>1090</v>
      </c>
      <c r="F582" s="178" t="s">
        <v>1091</v>
      </c>
      <c r="G582" s="176"/>
      <c r="H582" s="176"/>
      <c r="I582" s="179"/>
      <c r="J582" s="180">
        <f>BK582</f>
        <v>0</v>
      </c>
      <c r="K582" s="176"/>
      <c r="L582" s="181"/>
      <c r="M582" s="182"/>
      <c r="N582" s="183"/>
      <c r="O582" s="183"/>
      <c r="P582" s="184">
        <f>P583</f>
        <v>0</v>
      </c>
      <c r="Q582" s="183"/>
      <c r="R582" s="184">
        <f>R583</f>
        <v>0</v>
      </c>
      <c r="S582" s="183"/>
      <c r="T582" s="185">
        <f>T583</f>
        <v>0</v>
      </c>
      <c r="AR582" s="186" t="s">
        <v>178</v>
      </c>
      <c r="AT582" s="187" t="s">
        <v>74</v>
      </c>
      <c r="AU582" s="187" t="s">
        <v>75</v>
      </c>
      <c r="AY582" s="186" t="s">
        <v>154</v>
      </c>
      <c r="BK582" s="188">
        <f>BK583</f>
        <v>0</v>
      </c>
    </row>
    <row r="583" spans="2:63" s="10" customFormat="1" ht="19.9" customHeight="1">
      <c r="B583" s="175"/>
      <c r="C583" s="176"/>
      <c r="D583" s="177" t="s">
        <v>74</v>
      </c>
      <c r="E583" s="189" t="s">
        <v>1092</v>
      </c>
      <c r="F583" s="189" t="s">
        <v>1093</v>
      </c>
      <c r="G583" s="176"/>
      <c r="H583" s="176"/>
      <c r="I583" s="179"/>
      <c r="J583" s="190">
        <f>BK583</f>
        <v>0</v>
      </c>
      <c r="K583" s="176"/>
      <c r="L583" s="181"/>
      <c r="M583" s="182"/>
      <c r="N583" s="183"/>
      <c r="O583" s="183"/>
      <c r="P583" s="184">
        <f>SUM(P584:P585)</f>
        <v>0</v>
      </c>
      <c r="Q583" s="183"/>
      <c r="R583" s="184">
        <f>SUM(R584:R585)</f>
        <v>0</v>
      </c>
      <c r="S583" s="183"/>
      <c r="T583" s="185">
        <f>SUM(T584:T585)</f>
        <v>0</v>
      </c>
      <c r="AR583" s="186" t="s">
        <v>178</v>
      </c>
      <c r="AT583" s="187" t="s">
        <v>74</v>
      </c>
      <c r="AU583" s="187" t="s">
        <v>83</v>
      </c>
      <c r="AY583" s="186" t="s">
        <v>154</v>
      </c>
      <c r="BK583" s="188">
        <f>SUM(BK584:BK585)</f>
        <v>0</v>
      </c>
    </row>
    <row r="584" spans="2:65" s="1" customFormat="1" ht="16.5" customHeight="1">
      <c r="B584" s="40"/>
      <c r="C584" s="191" t="s">
        <v>1700</v>
      </c>
      <c r="D584" s="191" t="s">
        <v>156</v>
      </c>
      <c r="E584" s="192" t="s">
        <v>1095</v>
      </c>
      <c r="F584" s="193" t="s">
        <v>1096</v>
      </c>
      <c r="G584" s="194" t="s">
        <v>813</v>
      </c>
      <c r="H584" s="195">
        <v>1</v>
      </c>
      <c r="I584" s="196"/>
      <c r="J584" s="197">
        <f>ROUND(I584*H584,2)</f>
        <v>0</v>
      </c>
      <c r="K584" s="193" t="s">
        <v>160</v>
      </c>
      <c r="L584" s="60"/>
      <c r="M584" s="198" t="s">
        <v>21</v>
      </c>
      <c r="N584" s="199" t="s">
        <v>46</v>
      </c>
      <c r="O584" s="41"/>
      <c r="P584" s="200">
        <f>O584*H584</f>
        <v>0</v>
      </c>
      <c r="Q584" s="200">
        <v>0</v>
      </c>
      <c r="R584" s="200">
        <f>Q584*H584</f>
        <v>0</v>
      </c>
      <c r="S584" s="200">
        <v>0</v>
      </c>
      <c r="T584" s="201">
        <f>S584*H584</f>
        <v>0</v>
      </c>
      <c r="AR584" s="23" t="s">
        <v>1097</v>
      </c>
      <c r="AT584" s="23" t="s">
        <v>156</v>
      </c>
      <c r="AU584" s="23" t="s">
        <v>85</v>
      </c>
      <c r="AY584" s="23" t="s">
        <v>154</v>
      </c>
      <c r="BE584" s="202">
        <f>IF(N584="základní",J584,0)</f>
        <v>0</v>
      </c>
      <c r="BF584" s="202">
        <f>IF(N584="snížená",J584,0)</f>
        <v>0</v>
      </c>
      <c r="BG584" s="202">
        <f>IF(N584="zákl. přenesená",J584,0)</f>
        <v>0</v>
      </c>
      <c r="BH584" s="202">
        <f>IF(N584="sníž. přenesená",J584,0)</f>
        <v>0</v>
      </c>
      <c r="BI584" s="202">
        <f>IF(N584="nulová",J584,0)</f>
        <v>0</v>
      </c>
      <c r="BJ584" s="23" t="s">
        <v>83</v>
      </c>
      <c r="BK584" s="202">
        <f>ROUND(I584*H584,2)</f>
        <v>0</v>
      </c>
      <c r="BL584" s="23" t="s">
        <v>1097</v>
      </c>
      <c r="BM584" s="23" t="s">
        <v>1701</v>
      </c>
    </row>
    <row r="585" spans="2:47" s="1" customFormat="1" ht="27">
      <c r="B585" s="40"/>
      <c r="C585" s="62"/>
      <c r="D585" s="203" t="s">
        <v>538</v>
      </c>
      <c r="E585" s="62"/>
      <c r="F585" s="204" t="s">
        <v>1099</v>
      </c>
      <c r="G585" s="62"/>
      <c r="H585" s="62"/>
      <c r="I585" s="162"/>
      <c r="J585" s="62"/>
      <c r="K585" s="62"/>
      <c r="L585" s="60"/>
      <c r="M585" s="238"/>
      <c r="N585" s="239"/>
      <c r="O585" s="239"/>
      <c r="P585" s="239"/>
      <c r="Q585" s="239"/>
      <c r="R585" s="239"/>
      <c r="S585" s="239"/>
      <c r="T585" s="240"/>
      <c r="AT585" s="23" t="s">
        <v>538</v>
      </c>
      <c r="AU585" s="23" t="s">
        <v>85</v>
      </c>
    </row>
    <row r="586" spans="2:12" s="1" customFormat="1" ht="6.95" customHeight="1">
      <c r="B586" s="55"/>
      <c r="C586" s="56"/>
      <c r="D586" s="56"/>
      <c r="E586" s="56"/>
      <c r="F586" s="56"/>
      <c r="G586" s="56"/>
      <c r="H586" s="56"/>
      <c r="I586" s="138"/>
      <c r="J586" s="56"/>
      <c r="K586" s="56"/>
      <c r="L586" s="60"/>
    </row>
  </sheetData>
  <sheetProtection algorithmName="SHA-512" hashValue="6Uppyp5/ABowjbIkzpijZAwl4kN4495/LgoZYQ9rDLAEnxhqoUtwDYeJ/1uBBVKGPIlnKIy2V2hFTnCHA0tt+g==" saltValue="PCdohV7krxHIlEcsNiNS+oKdUaxEe7kjC2rPtx2W3itDoMkBLKY54/5AO6Pu8Nmr5WRDsmuRtwc94b1TJlkt3Q==" spinCount="100000" sheet="1" objects="1" scenarios="1" formatColumns="0" formatRows="0" autoFilter="0"/>
  <autoFilter ref="C106:K585"/>
  <mergeCells count="10">
    <mergeCell ref="J51:J52"/>
    <mergeCell ref="E97:H97"/>
    <mergeCell ref="E99:H9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9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98</v>
      </c>
      <c r="G1" s="376" t="s">
        <v>99</v>
      </c>
      <c r="H1" s="376"/>
      <c r="I1" s="114"/>
      <c r="J1" s="113" t="s">
        <v>100</v>
      </c>
      <c r="K1" s="112" t="s">
        <v>101</v>
      </c>
      <c r="L1" s="113" t="s">
        <v>102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94</v>
      </c>
    </row>
    <row r="3" spans="2:46" ht="6.95" customHeight="1">
      <c r="B3" s="24"/>
      <c r="C3" s="25"/>
      <c r="D3" s="25"/>
      <c r="E3" s="25"/>
      <c r="F3" s="25"/>
      <c r="G3" s="25"/>
      <c r="H3" s="25"/>
      <c r="I3" s="115"/>
      <c r="J3" s="25"/>
      <c r="K3" s="26"/>
      <c r="AT3" s="23" t="s">
        <v>85</v>
      </c>
    </row>
    <row r="4" spans="2:46" ht="36.95" customHeight="1">
      <c r="B4" s="27"/>
      <c r="C4" s="28"/>
      <c r="D4" s="29" t="s">
        <v>103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8" t="str">
        <f>'Rekapitulace stavby'!K6</f>
        <v>Výměna zdravotních instalací ZŠ Míru 152, Děčín XXXII – Boletice nad Labem</v>
      </c>
      <c r="F7" s="369"/>
      <c r="G7" s="369"/>
      <c r="H7" s="369"/>
      <c r="I7" s="116"/>
      <c r="J7" s="28"/>
      <c r="K7" s="30"/>
    </row>
    <row r="8" spans="2:11" s="1" customFormat="1" ht="13.5">
      <c r="B8" s="40"/>
      <c r="C8" s="41"/>
      <c r="D8" s="36" t="s">
        <v>104</v>
      </c>
      <c r="E8" s="41"/>
      <c r="F8" s="41"/>
      <c r="G8" s="41"/>
      <c r="H8" s="41"/>
      <c r="I8" s="117"/>
      <c r="J8" s="41"/>
      <c r="K8" s="44"/>
    </row>
    <row r="9" spans="2:11" s="1" customFormat="1" ht="36.95" customHeight="1">
      <c r="B9" s="40"/>
      <c r="C9" s="41"/>
      <c r="D9" s="41"/>
      <c r="E9" s="370" t="s">
        <v>1702</v>
      </c>
      <c r="F9" s="371"/>
      <c r="G9" s="371"/>
      <c r="H9" s="37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31. 10. 2018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29</v>
      </c>
      <c r="K14" s="44"/>
    </row>
    <row r="15" spans="2:11" s="1" customFormat="1" ht="18" customHeight="1">
      <c r="B15" s="40"/>
      <c r="C15" s="41"/>
      <c r="D15" s="41"/>
      <c r="E15" s="34" t="s">
        <v>30</v>
      </c>
      <c r="F15" s="41"/>
      <c r="G15" s="41"/>
      <c r="H15" s="41"/>
      <c r="I15" s="118" t="s">
        <v>31</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28</v>
      </c>
      <c r="J20" s="34" t="s">
        <v>35</v>
      </c>
      <c r="K20" s="44"/>
    </row>
    <row r="21" spans="2:11" s="1" customFormat="1" ht="18" customHeight="1">
      <c r="B21" s="40"/>
      <c r="C21" s="41"/>
      <c r="D21" s="41"/>
      <c r="E21" s="34" t="s">
        <v>36</v>
      </c>
      <c r="F21" s="41"/>
      <c r="G21" s="41"/>
      <c r="H21" s="41"/>
      <c r="I21" s="118" t="s">
        <v>31</v>
      </c>
      <c r="J21" s="34"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16.5" customHeight="1">
      <c r="B24" s="120"/>
      <c r="C24" s="121"/>
      <c r="D24" s="121"/>
      <c r="E24" s="337" t="s">
        <v>21</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41</v>
      </c>
      <c r="E27" s="41"/>
      <c r="F27" s="41"/>
      <c r="G27" s="41"/>
      <c r="H27" s="41"/>
      <c r="I27" s="117"/>
      <c r="J27" s="127">
        <f>ROUND(J90,2)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43</v>
      </c>
      <c r="G29" s="41"/>
      <c r="H29" s="41"/>
      <c r="I29" s="128" t="s">
        <v>42</v>
      </c>
      <c r="J29" s="45" t="s">
        <v>44</v>
      </c>
      <c r="K29" s="44"/>
    </row>
    <row r="30" spans="2:11" s="1" customFormat="1" ht="14.45" customHeight="1">
      <c r="B30" s="40"/>
      <c r="C30" s="41"/>
      <c r="D30" s="48" t="s">
        <v>45</v>
      </c>
      <c r="E30" s="48" t="s">
        <v>46</v>
      </c>
      <c r="F30" s="129">
        <f>ROUND(SUM(BE90:BE194),2)</f>
        <v>0</v>
      </c>
      <c r="G30" s="41"/>
      <c r="H30" s="41"/>
      <c r="I30" s="130">
        <v>0.21</v>
      </c>
      <c r="J30" s="129">
        <f>ROUND(ROUND((SUM(BE90:BE194)),2)*I30,2)</f>
        <v>0</v>
      </c>
      <c r="K30" s="44"/>
    </row>
    <row r="31" spans="2:11" s="1" customFormat="1" ht="14.45" customHeight="1">
      <c r="B31" s="40"/>
      <c r="C31" s="41"/>
      <c r="D31" s="41"/>
      <c r="E31" s="48" t="s">
        <v>47</v>
      </c>
      <c r="F31" s="129">
        <f>ROUND(SUM(BF90:BF194),2)</f>
        <v>0</v>
      </c>
      <c r="G31" s="41"/>
      <c r="H31" s="41"/>
      <c r="I31" s="130">
        <v>0.15</v>
      </c>
      <c r="J31" s="129">
        <f>ROUND(ROUND((SUM(BF90:BF194)),2)*I31,2)</f>
        <v>0</v>
      </c>
      <c r="K31" s="44"/>
    </row>
    <row r="32" spans="2:11" s="1" customFormat="1" ht="14.45" customHeight="1" hidden="1">
      <c r="B32" s="40"/>
      <c r="C32" s="41"/>
      <c r="D32" s="41"/>
      <c r="E32" s="48" t="s">
        <v>48</v>
      </c>
      <c r="F32" s="129">
        <f>ROUND(SUM(BG90:BG194),2)</f>
        <v>0</v>
      </c>
      <c r="G32" s="41"/>
      <c r="H32" s="41"/>
      <c r="I32" s="130">
        <v>0.21</v>
      </c>
      <c r="J32" s="129">
        <v>0</v>
      </c>
      <c r="K32" s="44"/>
    </row>
    <row r="33" spans="2:11" s="1" customFormat="1" ht="14.45" customHeight="1" hidden="1">
      <c r="B33" s="40"/>
      <c r="C33" s="41"/>
      <c r="D33" s="41"/>
      <c r="E33" s="48" t="s">
        <v>49</v>
      </c>
      <c r="F33" s="129">
        <f>ROUND(SUM(BH90:BH194),2)</f>
        <v>0</v>
      </c>
      <c r="G33" s="41"/>
      <c r="H33" s="41"/>
      <c r="I33" s="130">
        <v>0.15</v>
      </c>
      <c r="J33" s="129">
        <v>0</v>
      </c>
      <c r="K33" s="44"/>
    </row>
    <row r="34" spans="2:11" s="1" customFormat="1" ht="14.45" customHeight="1" hidden="1">
      <c r="B34" s="40"/>
      <c r="C34" s="41"/>
      <c r="D34" s="41"/>
      <c r="E34" s="48" t="s">
        <v>50</v>
      </c>
      <c r="F34" s="129">
        <f>ROUND(SUM(BI90:BI194),2)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51</v>
      </c>
      <c r="E36" s="78"/>
      <c r="F36" s="78"/>
      <c r="G36" s="133" t="s">
        <v>52</v>
      </c>
      <c r="H36" s="134" t="s">
        <v>53</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8" t="str">
        <f>E7</f>
        <v>Výměna zdravotních instalací ZŠ Míru 152, Děčín XXXII – Boletice nad Labem</v>
      </c>
      <c r="F45" s="369"/>
      <c r="G45" s="369"/>
      <c r="H45" s="369"/>
      <c r="I45" s="117"/>
      <c r="J45" s="41"/>
      <c r="K45" s="44"/>
    </row>
    <row r="46" spans="2:11" s="1" customFormat="1" ht="14.45" customHeight="1">
      <c r="B46" s="40"/>
      <c r="C46" s="36" t="s">
        <v>104</v>
      </c>
      <c r="D46" s="41"/>
      <c r="E46" s="41"/>
      <c r="F46" s="41"/>
      <c r="G46" s="41"/>
      <c r="H46" s="41"/>
      <c r="I46" s="117"/>
      <c r="J46" s="41"/>
      <c r="K46" s="44"/>
    </row>
    <row r="47" spans="2:11" s="1" customFormat="1" ht="17.25" customHeight="1">
      <c r="B47" s="40"/>
      <c r="C47" s="41"/>
      <c r="D47" s="41"/>
      <c r="E47" s="370" t="str">
        <f>E9</f>
        <v>SO4 - Budova B – Pavilon II. stupně</v>
      </c>
      <c r="F47" s="371"/>
      <c r="G47" s="371"/>
      <c r="H47" s="37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ZŠ Míru 152, Děčín XXXII – Boletice nad Labem</v>
      </c>
      <c r="G49" s="41"/>
      <c r="H49" s="41"/>
      <c r="I49" s="118" t="s">
        <v>25</v>
      </c>
      <c r="J49" s="119" t="str">
        <f>IF(J12="","",J12)</f>
        <v>31. 10. 2018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Statutární město Děčín</v>
      </c>
      <c r="G51" s="41"/>
      <c r="H51" s="41"/>
      <c r="I51" s="118" t="s">
        <v>34</v>
      </c>
      <c r="J51" s="337" t="str">
        <f>E21</f>
        <v>Vladimír Vidai</v>
      </c>
      <c r="K51" s="44"/>
    </row>
    <row r="52" spans="2:11" s="1" customFormat="1" ht="14.45" customHeight="1">
      <c r="B52" s="40"/>
      <c r="C52" s="36" t="s">
        <v>32</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J90</f>
        <v>0</v>
      </c>
      <c r="K56" s="44"/>
      <c r="AU56" s="23" t="s">
        <v>110</v>
      </c>
    </row>
    <row r="57" spans="2:11" s="7" customFormat="1" ht="24.95" customHeight="1">
      <c r="B57" s="148"/>
      <c r="C57" s="149"/>
      <c r="D57" s="150" t="s">
        <v>111</v>
      </c>
      <c r="E57" s="151"/>
      <c r="F57" s="151"/>
      <c r="G57" s="151"/>
      <c r="H57" s="151"/>
      <c r="I57" s="152"/>
      <c r="J57" s="153">
        <f>J91</f>
        <v>0</v>
      </c>
      <c r="K57" s="154"/>
    </row>
    <row r="58" spans="2:11" s="8" customFormat="1" ht="19.9" customHeight="1">
      <c r="B58" s="155"/>
      <c r="C58" s="156"/>
      <c r="D58" s="157" t="s">
        <v>112</v>
      </c>
      <c r="E58" s="158"/>
      <c r="F58" s="158"/>
      <c r="G58" s="158"/>
      <c r="H58" s="158"/>
      <c r="I58" s="159"/>
      <c r="J58" s="160">
        <f>J92</f>
        <v>0</v>
      </c>
      <c r="K58" s="161"/>
    </row>
    <row r="59" spans="2:11" s="8" customFormat="1" ht="19.9" customHeight="1">
      <c r="B59" s="155"/>
      <c r="C59" s="156"/>
      <c r="D59" s="157" t="s">
        <v>1703</v>
      </c>
      <c r="E59" s="158"/>
      <c r="F59" s="158"/>
      <c r="G59" s="158"/>
      <c r="H59" s="158"/>
      <c r="I59" s="159"/>
      <c r="J59" s="160">
        <f>J118</f>
        <v>0</v>
      </c>
      <c r="K59" s="161"/>
    </row>
    <row r="60" spans="2:11" s="8" customFormat="1" ht="19.9" customHeight="1">
      <c r="B60" s="155"/>
      <c r="C60" s="156"/>
      <c r="D60" s="157" t="s">
        <v>119</v>
      </c>
      <c r="E60" s="158"/>
      <c r="F60" s="158"/>
      <c r="G60" s="158"/>
      <c r="H60" s="158"/>
      <c r="I60" s="159"/>
      <c r="J60" s="160">
        <f>J121</f>
        <v>0</v>
      </c>
      <c r="K60" s="161"/>
    </row>
    <row r="61" spans="2:11" s="8" customFormat="1" ht="19.9" customHeight="1">
      <c r="B61" s="155"/>
      <c r="C61" s="156"/>
      <c r="D61" s="157" t="s">
        <v>120</v>
      </c>
      <c r="E61" s="158"/>
      <c r="F61" s="158"/>
      <c r="G61" s="158"/>
      <c r="H61" s="158"/>
      <c r="I61" s="159"/>
      <c r="J61" s="160">
        <f>J124</f>
        <v>0</v>
      </c>
      <c r="K61" s="161"/>
    </row>
    <row r="62" spans="2:11" s="8" customFormat="1" ht="19.9" customHeight="1">
      <c r="B62" s="155"/>
      <c r="C62" s="156"/>
      <c r="D62" s="157" t="s">
        <v>121</v>
      </c>
      <c r="E62" s="158"/>
      <c r="F62" s="158"/>
      <c r="G62" s="158"/>
      <c r="H62" s="158"/>
      <c r="I62" s="159"/>
      <c r="J62" s="160">
        <f>J129</f>
        <v>0</v>
      </c>
      <c r="K62" s="161"/>
    </row>
    <row r="63" spans="2:11" s="8" customFormat="1" ht="19.9" customHeight="1">
      <c r="B63" s="155"/>
      <c r="C63" s="156"/>
      <c r="D63" s="157" t="s">
        <v>122</v>
      </c>
      <c r="E63" s="158"/>
      <c r="F63" s="158"/>
      <c r="G63" s="158"/>
      <c r="H63" s="158"/>
      <c r="I63" s="159"/>
      <c r="J63" s="160">
        <f>J137</f>
        <v>0</v>
      </c>
      <c r="K63" s="161"/>
    </row>
    <row r="64" spans="2:11" s="7" customFormat="1" ht="24.95" customHeight="1">
      <c r="B64" s="148"/>
      <c r="C64" s="149"/>
      <c r="D64" s="150" t="s">
        <v>123</v>
      </c>
      <c r="E64" s="151"/>
      <c r="F64" s="151"/>
      <c r="G64" s="151"/>
      <c r="H64" s="151"/>
      <c r="I64" s="152"/>
      <c r="J64" s="153">
        <f>J140</f>
        <v>0</v>
      </c>
      <c r="K64" s="154"/>
    </row>
    <row r="65" spans="2:11" s="8" customFormat="1" ht="19.9" customHeight="1">
      <c r="B65" s="155"/>
      <c r="C65" s="156"/>
      <c r="D65" s="157" t="s">
        <v>124</v>
      </c>
      <c r="E65" s="158"/>
      <c r="F65" s="158"/>
      <c r="G65" s="158"/>
      <c r="H65" s="158"/>
      <c r="I65" s="159"/>
      <c r="J65" s="160">
        <f>J141</f>
        <v>0</v>
      </c>
      <c r="K65" s="161"/>
    </row>
    <row r="66" spans="2:11" s="8" customFormat="1" ht="19.9" customHeight="1">
      <c r="B66" s="155"/>
      <c r="C66" s="156"/>
      <c r="D66" s="157" t="s">
        <v>125</v>
      </c>
      <c r="E66" s="158"/>
      <c r="F66" s="158"/>
      <c r="G66" s="158"/>
      <c r="H66" s="158"/>
      <c r="I66" s="159"/>
      <c r="J66" s="160">
        <f>J155</f>
        <v>0</v>
      </c>
      <c r="K66" s="161"/>
    </row>
    <row r="67" spans="2:11" s="8" customFormat="1" ht="19.9" customHeight="1">
      <c r="B67" s="155"/>
      <c r="C67" s="156"/>
      <c r="D67" s="157" t="s">
        <v>127</v>
      </c>
      <c r="E67" s="158"/>
      <c r="F67" s="158"/>
      <c r="G67" s="158"/>
      <c r="H67" s="158"/>
      <c r="I67" s="159"/>
      <c r="J67" s="160">
        <f>J169</f>
        <v>0</v>
      </c>
      <c r="K67" s="161"/>
    </row>
    <row r="68" spans="2:11" s="8" customFormat="1" ht="19.9" customHeight="1">
      <c r="B68" s="155"/>
      <c r="C68" s="156"/>
      <c r="D68" s="157" t="s">
        <v>132</v>
      </c>
      <c r="E68" s="158"/>
      <c r="F68" s="158"/>
      <c r="G68" s="158"/>
      <c r="H68" s="158"/>
      <c r="I68" s="159"/>
      <c r="J68" s="160">
        <f>J177</f>
        <v>0</v>
      </c>
      <c r="K68" s="161"/>
    </row>
    <row r="69" spans="2:11" s="7" customFormat="1" ht="24.95" customHeight="1">
      <c r="B69" s="148"/>
      <c r="C69" s="149"/>
      <c r="D69" s="150" t="s">
        <v>136</v>
      </c>
      <c r="E69" s="151"/>
      <c r="F69" s="151"/>
      <c r="G69" s="151"/>
      <c r="H69" s="151"/>
      <c r="I69" s="152"/>
      <c r="J69" s="153">
        <f>J191</f>
        <v>0</v>
      </c>
      <c r="K69" s="154"/>
    </row>
    <row r="70" spans="2:11" s="8" customFormat="1" ht="19.9" customHeight="1">
      <c r="B70" s="155"/>
      <c r="C70" s="156"/>
      <c r="D70" s="157" t="s">
        <v>137</v>
      </c>
      <c r="E70" s="158"/>
      <c r="F70" s="158"/>
      <c r="G70" s="158"/>
      <c r="H70" s="158"/>
      <c r="I70" s="159"/>
      <c r="J70" s="160">
        <f>J192</f>
        <v>0</v>
      </c>
      <c r="K70" s="161"/>
    </row>
    <row r="71" spans="2:11" s="1" customFormat="1" ht="21.75" customHeight="1">
      <c r="B71" s="40"/>
      <c r="C71" s="41"/>
      <c r="D71" s="41"/>
      <c r="E71" s="41"/>
      <c r="F71" s="41"/>
      <c r="G71" s="41"/>
      <c r="H71" s="41"/>
      <c r="I71" s="117"/>
      <c r="J71" s="41"/>
      <c r="K71" s="44"/>
    </row>
    <row r="72" spans="2:11" s="1" customFormat="1" ht="6.95" customHeight="1">
      <c r="B72" s="55"/>
      <c r="C72" s="56"/>
      <c r="D72" s="56"/>
      <c r="E72" s="56"/>
      <c r="F72" s="56"/>
      <c r="G72" s="56"/>
      <c r="H72" s="56"/>
      <c r="I72" s="138"/>
      <c r="J72" s="56"/>
      <c r="K72" s="57"/>
    </row>
    <row r="76" spans="2:12" s="1" customFormat="1" ht="6.95" customHeight="1">
      <c r="B76" s="58"/>
      <c r="C76" s="59"/>
      <c r="D76" s="59"/>
      <c r="E76" s="59"/>
      <c r="F76" s="59"/>
      <c r="G76" s="59"/>
      <c r="H76" s="59"/>
      <c r="I76" s="141"/>
      <c r="J76" s="59"/>
      <c r="K76" s="59"/>
      <c r="L76" s="60"/>
    </row>
    <row r="77" spans="2:12" s="1" customFormat="1" ht="36.95" customHeight="1">
      <c r="B77" s="40"/>
      <c r="C77" s="61" t="s">
        <v>138</v>
      </c>
      <c r="D77" s="62"/>
      <c r="E77" s="62"/>
      <c r="F77" s="62"/>
      <c r="G77" s="62"/>
      <c r="H77" s="62"/>
      <c r="I77" s="162"/>
      <c r="J77" s="62"/>
      <c r="K77" s="62"/>
      <c r="L77" s="60"/>
    </row>
    <row r="78" spans="2:12" s="1" customFormat="1" ht="6.95" customHeight="1">
      <c r="B78" s="40"/>
      <c r="C78" s="62"/>
      <c r="D78" s="62"/>
      <c r="E78" s="62"/>
      <c r="F78" s="62"/>
      <c r="G78" s="62"/>
      <c r="H78" s="62"/>
      <c r="I78" s="162"/>
      <c r="J78" s="62"/>
      <c r="K78" s="62"/>
      <c r="L78" s="60"/>
    </row>
    <row r="79" spans="2:12" s="1" customFormat="1" ht="14.45" customHeight="1">
      <c r="B79" s="40"/>
      <c r="C79" s="64" t="s">
        <v>18</v>
      </c>
      <c r="D79" s="62"/>
      <c r="E79" s="62"/>
      <c r="F79" s="62"/>
      <c r="G79" s="62"/>
      <c r="H79" s="62"/>
      <c r="I79" s="162"/>
      <c r="J79" s="62"/>
      <c r="K79" s="62"/>
      <c r="L79" s="60"/>
    </row>
    <row r="80" spans="2:12" s="1" customFormat="1" ht="16.5" customHeight="1">
      <c r="B80" s="40"/>
      <c r="C80" s="62"/>
      <c r="D80" s="62"/>
      <c r="E80" s="373" t="str">
        <f>E7</f>
        <v>Výměna zdravotních instalací ZŠ Míru 152, Děčín XXXII – Boletice nad Labem</v>
      </c>
      <c r="F80" s="374"/>
      <c r="G80" s="374"/>
      <c r="H80" s="374"/>
      <c r="I80" s="162"/>
      <c r="J80" s="62"/>
      <c r="K80" s="62"/>
      <c r="L80" s="60"/>
    </row>
    <row r="81" spans="2:12" s="1" customFormat="1" ht="14.45" customHeight="1">
      <c r="B81" s="40"/>
      <c r="C81" s="64" t="s">
        <v>104</v>
      </c>
      <c r="D81" s="62"/>
      <c r="E81" s="62"/>
      <c r="F81" s="62"/>
      <c r="G81" s="62"/>
      <c r="H81" s="62"/>
      <c r="I81" s="162"/>
      <c r="J81" s="62"/>
      <c r="K81" s="62"/>
      <c r="L81" s="60"/>
    </row>
    <row r="82" spans="2:12" s="1" customFormat="1" ht="17.25" customHeight="1">
      <c r="B82" s="40"/>
      <c r="C82" s="62"/>
      <c r="D82" s="62"/>
      <c r="E82" s="348" t="str">
        <f>E9</f>
        <v>SO4 - Budova B – Pavilon II. stupně</v>
      </c>
      <c r="F82" s="375"/>
      <c r="G82" s="375"/>
      <c r="H82" s="375"/>
      <c r="I82" s="162"/>
      <c r="J82" s="62"/>
      <c r="K82" s="62"/>
      <c r="L82" s="60"/>
    </row>
    <row r="83" spans="2:12" s="1" customFormat="1" ht="6.95" customHeight="1">
      <c r="B83" s="40"/>
      <c r="C83" s="62"/>
      <c r="D83" s="62"/>
      <c r="E83" s="62"/>
      <c r="F83" s="62"/>
      <c r="G83" s="62"/>
      <c r="H83" s="62"/>
      <c r="I83" s="162"/>
      <c r="J83" s="62"/>
      <c r="K83" s="62"/>
      <c r="L83" s="60"/>
    </row>
    <row r="84" spans="2:12" s="1" customFormat="1" ht="18" customHeight="1">
      <c r="B84" s="40"/>
      <c r="C84" s="64" t="s">
        <v>23</v>
      </c>
      <c r="D84" s="62"/>
      <c r="E84" s="62"/>
      <c r="F84" s="163" t="str">
        <f>F12</f>
        <v>ZŠ Míru 152, Děčín XXXII – Boletice nad Labem</v>
      </c>
      <c r="G84" s="62"/>
      <c r="H84" s="62"/>
      <c r="I84" s="164" t="s">
        <v>25</v>
      </c>
      <c r="J84" s="72" t="str">
        <f>IF(J12="","",J12)</f>
        <v>31. 10. 2018</v>
      </c>
      <c r="K84" s="62"/>
      <c r="L84" s="60"/>
    </row>
    <row r="85" spans="2:12" s="1" customFormat="1" ht="6.95" customHeight="1">
      <c r="B85" s="40"/>
      <c r="C85" s="62"/>
      <c r="D85" s="62"/>
      <c r="E85" s="62"/>
      <c r="F85" s="62"/>
      <c r="G85" s="62"/>
      <c r="H85" s="62"/>
      <c r="I85" s="162"/>
      <c r="J85" s="62"/>
      <c r="K85" s="62"/>
      <c r="L85" s="60"/>
    </row>
    <row r="86" spans="2:12" s="1" customFormat="1" ht="13.5">
      <c r="B86" s="40"/>
      <c r="C86" s="64" t="s">
        <v>27</v>
      </c>
      <c r="D86" s="62"/>
      <c r="E86" s="62"/>
      <c r="F86" s="163" t="str">
        <f>E15</f>
        <v>Statutární město Děčín</v>
      </c>
      <c r="G86" s="62"/>
      <c r="H86" s="62"/>
      <c r="I86" s="164" t="s">
        <v>34</v>
      </c>
      <c r="J86" s="163" t="str">
        <f>E21</f>
        <v>Vladimír Vidai</v>
      </c>
      <c r="K86" s="62"/>
      <c r="L86" s="60"/>
    </row>
    <row r="87" spans="2:12" s="1" customFormat="1" ht="14.45" customHeight="1">
      <c r="B87" s="40"/>
      <c r="C87" s="64" t="s">
        <v>32</v>
      </c>
      <c r="D87" s="62"/>
      <c r="E87" s="62"/>
      <c r="F87" s="163" t="str">
        <f>IF(E18="","",E18)</f>
        <v/>
      </c>
      <c r="G87" s="62"/>
      <c r="H87" s="62"/>
      <c r="I87" s="162"/>
      <c r="J87" s="62"/>
      <c r="K87" s="62"/>
      <c r="L87" s="60"/>
    </row>
    <row r="88" spans="2:12" s="1" customFormat="1" ht="10.35" customHeight="1">
      <c r="B88" s="40"/>
      <c r="C88" s="62"/>
      <c r="D88" s="62"/>
      <c r="E88" s="62"/>
      <c r="F88" s="62"/>
      <c r="G88" s="62"/>
      <c r="H88" s="62"/>
      <c r="I88" s="162"/>
      <c r="J88" s="62"/>
      <c r="K88" s="62"/>
      <c r="L88" s="60"/>
    </row>
    <row r="89" spans="2:20" s="9" customFormat="1" ht="29.25" customHeight="1">
      <c r="B89" s="165"/>
      <c r="C89" s="166" t="s">
        <v>139</v>
      </c>
      <c r="D89" s="167" t="s">
        <v>60</v>
      </c>
      <c r="E89" s="167" t="s">
        <v>56</v>
      </c>
      <c r="F89" s="167" t="s">
        <v>140</v>
      </c>
      <c r="G89" s="167" t="s">
        <v>141</v>
      </c>
      <c r="H89" s="167" t="s">
        <v>142</v>
      </c>
      <c r="I89" s="168" t="s">
        <v>143</v>
      </c>
      <c r="J89" s="167" t="s">
        <v>108</v>
      </c>
      <c r="K89" s="169" t="s">
        <v>144</v>
      </c>
      <c r="L89" s="170"/>
      <c r="M89" s="80" t="s">
        <v>145</v>
      </c>
      <c r="N89" s="81" t="s">
        <v>45</v>
      </c>
      <c r="O89" s="81" t="s">
        <v>146</v>
      </c>
      <c r="P89" s="81" t="s">
        <v>147</v>
      </c>
      <c r="Q89" s="81" t="s">
        <v>148</v>
      </c>
      <c r="R89" s="81" t="s">
        <v>149</v>
      </c>
      <c r="S89" s="81" t="s">
        <v>150</v>
      </c>
      <c r="T89" s="82" t="s">
        <v>151</v>
      </c>
    </row>
    <row r="90" spans="2:63" s="1" customFormat="1" ht="29.25" customHeight="1">
      <c r="B90" s="40"/>
      <c r="C90" s="86" t="s">
        <v>109</v>
      </c>
      <c r="D90" s="62"/>
      <c r="E90" s="62"/>
      <c r="F90" s="62"/>
      <c r="G90" s="62"/>
      <c r="H90" s="62"/>
      <c r="I90" s="162"/>
      <c r="J90" s="171">
        <f>BK90</f>
        <v>0</v>
      </c>
      <c r="K90" s="62"/>
      <c r="L90" s="60"/>
      <c r="M90" s="83"/>
      <c r="N90" s="84"/>
      <c r="O90" s="84"/>
      <c r="P90" s="172">
        <f>P91+P140+P191</f>
        <v>0</v>
      </c>
      <c r="Q90" s="84"/>
      <c r="R90" s="172">
        <f>R91+R140+R191</f>
        <v>79.51436799999999</v>
      </c>
      <c r="S90" s="84"/>
      <c r="T90" s="173">
        <f>T91+T140+T191</f>
        <v>11.348010000000002</v>
      </c>
      <c r="AT90" s="23" t="s">
        <v>74</v>
      </c>
      <c r="AU90" s="23" t="s">
        <v>110</v>
      </c>
      <c r="BK90" s="174">
        <f>BK91+BK140+BK191</f>
        <v>0</v>
      </c>
    </row>
    <row r="91" spans="2:63" s="10" customFormat="1" ht="37.35" customHeight="1">
      <c r="B91" s="175"/>
      <c r="C91" s="176"/>
      <c r="D91" s="177" t="s">
        <v>74</v>
      </c>
      <c r="E91" s="178" t="s">
        <v>152</v>
      </c>
      <c r="F91" s="178" t="s">
        <v>153</v>
      </c>
      <c r="G91" s="176"/>
      <c r="H91" s="176"/>
      <c r="I91" s="179"/>
      <c r="J91" s="180">
        <f>BK91</f>
        <v>0</v>
      </c>
      <c r="K91" s="176"/>
      <c r="L91" s="181"/>
      <c r="M91" s="182"/>
      <c r="N91" s="183"/>
      <c r="O91" s="183"/>
      <c r="P91" s="184">
        <f>P92+P118+P121+P124+P129+P137</f>
        <v>0</v>
      </c>
      <c r="Q91" s="183"/>
      <c r="R91" s="184">
        <f>R92+R118+R121+R124+R129+R137</f>
        <v>76.7870102</v>
      </c>
      <c r="S91" s="183"/>
      <c r="T91" s="185">
        <f>T92+T118+T121+T124+T129+T137</f>
        <v>11.348010000000002</v>
      </c>
      <c r="AR91" s="186" t="s">
        <v>83</v>
      </c>
      <c r="AT91" s="187" t="s">
        <v>74</v>
      </c>
      <c r="AU91" s="187" t="s">
        <v>75</v>
      </c>
      <c r="AY91" s="186" t="s">
        <v>154</v>
      </c>
      <c r="BK91" s="188">
        <f>BK92+BK118+BK121+BK124+BK129+BK137</f>
        <v>0</v>
      </c>
    </row>
    <row r="92" spans="2:63" s="10" customFormat="1" ht="19.9" customHeight="1">
      <c r="B92" s="175"/>
      <c r="C92" s="176"/>
      <c r="D92" s="177" t="s">
        <v>74</v>
      </c>
      <c r="E92" s="189" t="s">
        <v>83</v>
      </c>
      <c r="F92" s="189" t="s">
        <v>155</v>
      </c>
      <c r="G92" s="176"/>
      <c r="H92" s="176"/>
      <c r="I92" s="179"/>
      <c r="J92" s="190">
        <f>BK92</f>
        <v>0</v>
      </c>
      <c r="K92" s="176"/>
      <c r="L92" s="181"/>
      <c r="M92" s="182"/>
      <c r="N92" s="183"/>
      <c r="O92" s="183"/>
      <c r="P92" s="184">
        <f>SUM(P93:P117)</f>
        <v>0</v>
      </c>
      <c r="Q92" s="183"/>
      <c r="R92" s="184">
        <f>SUM(R93:R117)</f>
        <v>69</v>
      </c>
      <c r="S92" s="183"/>
      <c r="T92" s="185">
        <f>SUM(T93:T117)</f>
        <v>0</v>
      </c>
      <c r="AR92" s="186" t="s">
        <v>83</v>
      </c>
      <c r="AT92" s="187" t="s">
        <v>74</v>
      </c>
      <c r="AU92" s="187" t="s">
        <v>83</v>
      </c>
      <c r="AY92" s="186" t="s">
        <v>154</v>
      </c>
      <c r="BK92" s="188">
        <f>SUM(BK93:BK117)</f>
        <v>0</v>
      </c>
    </row>
    <row r="93" spans="2:65" s="1" customFormat="1" ht="38.25" customHeight="1">
      <c r="B93" s="40"/>
      <c r="C93" s="191" t="s">
        <v>83</v>
      </c>
      <c r="D93" s="191" t="s">
        <v>156</v>
      </c>
      <c r="E93" s="192" t="s">
        <v>157</v>
      </c>
      <c r="F93" s="193" t="s">
        <v>158</v>
      </c>
      <c r="G93" s="194" t="s">
        <v>159</v>
      </c>
      <c r="H93" s="195">
        <v>34.5</v>
      </c>
      <c r="I93" s="196"/>
      <c r="J93" s="197">
        <f>ROUND(I93*H93,2)</f>
        <v>0</v>
      </c>
      <c r="K93" s="193" t="s">
        <v>160</v>
      </c>
      <c r="L93" s="60"/>
      <c r="M93" s="198" t="s">
        <v>21</v>
      </c>
      <c r="N93" s="199" t="s">
        <v>46</v>
      </c>
      <c r="O93" s="41"/>
      <c r="P93" s="200">
        <f>O93*H93</f>
        <v>0</v>
      </c>
      <c r="Q93" s="200">
        <v>0</v>
      </c>
      <c r="R93" s="200">
        <f>Q93*H93</f>
        <v>0</v>
      </c>
      <c r="S93" s="200">
        <v>0</v>
      </c>
      <c r="T93" s="201">
        <f>S93*H93</f>
        <v>0</v>
      </c>
      <c r="AR93" s="23" t="s">
        <v>161</v>
      </c>
      <c r="AT93" s="23" t="s">
        <v>156</v>
      </c>
      <c r="AU93" s="23" t="s">
        <v>85</v>
      </c>
      <c r="AY93" s="23" t="s">
        <v>154</v>
      </c>
      <c r="BE93" s="202">
        <f>IF(N93="základní",J93,0)</f>
        <v>0</v>
      </c>
      <c r="BF93" s="202">
        <f>IF(N93="snížená",J93,0)</f>
        <v>0</v>
      </c>
      <c r="BG93" s="202">
        <f>IF(N93="zákl. přenesená",J93,0)</f>
        <v>0</v>
      </c>
      <c r="BH93" s="202">
        <f>IF(N93="sníž. přenesená",J93,0)</f>
        <v>0</v>
      </c>
      <c r="BI93" s="202">
        <f>IF(N93="nulová",J93,0)</f>
        <v>0</v>
      </c>
      <c r="BJ93" s="23" t="s">
        <v>83</v>
      </c>
      <c r="BK93" s="202">
        <f>ROUND(I93*H93,2)</f>
        <v>0</v>
      </c>
      <c r="BL93" s="23" t="s">
        <v>161</v>
      </c>
      <c r="BM93" s="23" t="s">
        <v>1704</v>
      </c>
    </row>
    <row r="94" spans="2:47" s="1" customFormat="1" ht="54">
      <c r="B94" s="40"/>
      <c r="C94" s="62"/>
      <c r="D94" s="203" t="s">
        <v>163</v>
      </c>
      <c r="E94" s="62"/>
      <c r="F94" s="204" t="s">
        <v>164</v>
      </c>
      <c r="G94" s="62"/>
      <c r="H94" s="62"/>
      <c r="I94" s="162"/>
      <c r="J94" s="62"/>
      <c r="K94" s="62"/>
      <c r="L94" s="60"/>
      <c r="M94" s="205"/>
      <c r="N94" s="41"/>
      <c r="O94" s="41"/>
      <c r="P94" s="41"/>
      <c r="Q94" s="41"/>
      <c r="R94" s="41"/>
      <c r="S94" s="41"/>
      <c r="T94" s="77"/>
      <c r="AT94" s="23" t="s">
        <v>163</v>
      </c>
      <c r="AU94" s="23" t="s">
        <v>85</v>
      </c>
    </row>
    <row r="95" spans="2:51" s="11" customFormat="1" ht="13.5">
      <c r="B95" s="206"/>
      <c r="C95" s="207"/>
      <c r="D95" s="203" t="s">
        <v>165</v>
      </c>
      <c r="E95" s="208" t="s">
        <v>21</v>
      </c>
      <c r="F95" s="209" t="s">
        <v>1705</v>
      </c>
      <c r="G95" s="207"/>
      <c r="H95" s="210">
        <v>34.5</v>
      </c>
      <c r="I95" s="211"/>
      <c r="J95" s="207"/>
      <c r="K95" s="207"/>
      <c r="L95" s="212"/>
      <c r="M95" s="213"/>
      <c r="N95" s="214"/>
      <c r="O95" s="214"/>
      <c r="P95" s="214"/>
      <c r="Q95" s="214"/>
      <c r="R95" s="214"/>
      <c r="S95" s="214"/>
      <c r="T95" s="215"/>
      <c r="AT95" s="216" t="s">
        <v>165</v>
      </c>
      <c r="AU95" s="216" t="s">
        <v>85</v>
      </c>
      <c r="AV95" s="11" t="s">
        <v>85</v>
      </c>
      <c r="AW95" s="11" t="s">
        <v>38</v>
      </c>
      <c r="AX95" s="11" t="s">
        <v>83</v>
      </c>
      <c r="AY95" s="216" t="s">
        <v>154</v>
      </c>
    </row>
    <row r="96" spans="2:65" s="1" customFormat="1" ht="38.25" customHeight="1">
      <c r="B96" s="40"/>
      <c r="C96" s="191" t="s">
        <v>85</v>
      </c>
      <c r="D96" s="191" t="s">
        <v>156</v>
      </c>
      <c r="E96" s="192" t="s">
        <v>167</v>
      </c>
      <c r="F96" s="193" t="s">
        <v>168</v>
      </c>
      <c r="G96" s="194" t="s">
        <v>159</v>
      </c>
      <c r="H96" s="195">
        <v>34.5</v>
      </c>
      <c r="I96" s="196"/>
      <c r="J96" s="197">
        <f>ROUND(I96*H96,2)</f>
        <v>0</v>
      </c>
      <c r="K96" s="193" t="s">
        <v>160</v>
      </c>
      <c r="L96" s="60"/>
      <c r="M96" s="198" t="s">
        <v>21</v>
      </c>
      <c r="N96" s="199" t="s">
        <v>46</v>
      </c>
      <c r="O96" s="41"/>
      <c r="P96" s="200">
        <f>O96*H96</f>
        <v>0</v>
      </c>
      <c r="Q96" s="200">
        <v>0</v>
      </c>
      <c r="R96" s="200">
        <f>Q96*H96</f>
        <v>0</v>
      </c>
      <c r="S96" s="200">
        <v>0</v>
      </c>
      <c r="T96" s="201">
        <f>S96*H96</f>
        <v>0</v>
      </c>
      <c r="AR96" s="23" t="s">
        <v>161</v>
      </c>
      <c r="AT96" s="23" t="s">
        <v>156</v>
      </c>
      <c r="AU96" s="23" t="s">
        <v>85</v>
      </c>
      <c r="AY96" s="23" t="s">
        <v>154</v>
      </c>
      <c r="BE96" s="202">
        <f>IF(N96="základní",J96,0)</f>
        <v>0</v>
      </c>
      <c r="BF96" s="202">
        <f>IF(N96="snížená",J96,0)</f>
        <v>0</v>
      </c>
      <c r="BG96" s="202">
        <f>IF(N96="zákl. přenesená",J96,0)</f>
        <v>0</v>
      </c>
      <c r="BH96" s="202">
        <f>IF(N96="sníž. přenesená",J96,0)</f>
        <v>0</v>
      </c>
      <c r="BI96" s="202">
        <f>IF(N96="nulová",J96,0)</f>
        <v>0</v>
      </c>
      <c r="BJ96" s="23" t="s">
        <v>83</v>
      </c>
      <c r="BK96" s="202">
        <f>ROUND(I96*H96,2)</f>
        <v>0</v>
      </c>
      <c r="BL96" s="23" t="s">
        <v>161</v>
      </c>
      <c r="BM96" s="23" t="s">
        <v>1706</v>
      </c>
    </row>
    <row r="97" spans="2:47" s="1" customFormat="1" ht="54">
      <c r="B97" s="40"/>
      <c r="C97" s="62"/>
      <c r="D97" s="203" t="s">
        <v>163</v>
      </c>
      <c r="E97" s="62"/>
      <c r="F97" s="204" t="s">
        <v>164</v>
      </c>
      <c r="G97" s="62"/>
      <c r="H97" s="62"/>
      <c r="I97" s="162"/>
      <c r="J97" s="62"/>
      <c r="K97" s="62"/>
      <c r="L97" s="60"/>
      <c r="M97" s="205"/>
      <c r="N97" s="41"/>
      <c r="O97" s="41"/>
      <c r="P97" s="41"/>
      <c r="Q97" s="41"/>
      <c r="R97" s="41"/>
      <c r="S97" s="41"/>
      <c r="T97" s="77"/>
      <c r="AT97" s="23" t="s">
        <v>163</v>
      </c>
      <c r="AU97" s="23" t="s">
        <v>85</v>
      </c>
    </row>
    <row r="98" spans="2:65" s="1" customFormat="1" ht="38.25" customHeight="1">
      <c r="B98" s="40"/>
      <c r="C98" s="191" t="s">
        <v>170</v>
      </c>
      <c r="D98" s="191" t="s">
        <v>156</v>
      </c>
      <c r="E98" s="192" t="s">
        <v>171</v>
      </c>
      <c r="F98" s="193" t="s">
        <v>172</v>
      </c>
      <c r="G98" s="194" t="s">
        <v>159</v>
      </c>
      <c r="H98" s="195">
        <v>34.5</v>
      </c>
      <c r="I98" s="196"/>
      <c r="J98" s="197">
        <f>ROUND(I98*H98,2)</f>
        <v>0</v>
      </c>
      <c r="K98" s="193" t="s">
        <v>160</v>
      </c>
      <c r="L98" s="60"/>
      <c r="M98" s="198" t="s">
        <v>21</v>
      </c>
      <c r="N98" s="199" t="s">
        <v>46</v>
      </c>
      <c r="O98" s="41"/>
      <c r="P98" s="200">
        <f>O98*H98</f>
        <v>0</v>
      </c>
      <c r="Q98" s="200">
        <v>0</v>
      </c>
      <c r="R98" s="200">
        <f>Q98*H98</f>
        <v>0</v>
      </c>
      <c r="S98" s="200">
        <v>0</v>
      </c>
      <c r="T98" s="201">
        <f>S98*H98</f>
        <v>0</v>
      </c>
      <c r="AR98" s="23" t="s">
        <v>161</v>
      </c>
      <c r="AT98" s="23" t="s">
        <v>156</v>
      </c>
      <c r="AU98" s="23" t="s">
        <v>85</v>
      </c>
      <c r="AY98" s="23" t="s">
        <v>154</v>
      </c>
      <c r="BE98" s="202">
        <f>IF(N98="základní",J98,0)</f>
        <v>0</v>
      </c>
      <c r="BF98" s="202">
        <f>IF(N98="snížená",J98,0)</f>
        <v>0</v>
      </c>
      <c r="BG98" s="202">
        <f>IF(N98="zákl. přenesená",J98,0)</f>
        <v>0</v>
      </c>
      <c r="BH98" s="202">
        <f>IF(N98="sníž. přenesená",J98,0)</f>
        <v>0</v>
      </c>
      <c r="BI98" s="202">
        <f>IF(N98="nulová",J98,0)</f>
        <v>0</v>
      </c>
      <c r="BJ98" s="23" t="s">
        <v>83</v>
      </c>
      <c r="BK98" s="202">
        <f>ROUND(I98*H98,2)</f>
        <v>0</v>
      </c>
      <c r="BL98" s="23" t="s">
        <v>161</v>
      </c>
      <c r="BM98" s="23" t="s">
        <v>1707</v>
      </c>
    </row>
    <row r="99" spans="2:65" s="1" customFormat="1" ht="38.25" customHeight="1">
      <c r="B99" s="40"/>
      <c r="C99" s="191" t="s">
        <v>161</v>
      </c>
      <c r="D99" s="191" t="s">
        <v>156</v>
      </c>
      <c r="E99" s="192" t="s">
        <v>174</v>
      </c>
      <c r="F99" s="193" t="s">
        <v>175</v>
      </c>
      <c r="G99" s="194" t="s">
        <v>159</v>
      </c>
      <c r="H99" s="195">
        <v>34.5</v>
      </c>
      <c r="I99" s="196"/>
      <c r="J99" s="197">
        <f>ROUND(I99*H99,2)</f>
        <v>0</v>
      </c>
      <c r="K99" s="193" t="s">
        <v>160</v>
      </c>
      <c r="L99" s="60"/>
      <c r="M99" s="198" t="s">
        <v>21</v>
      </c>
      <c r="N99" s="199" t="s">
        <v>46</v>
      </c>
      <c r="O99" s="41"/>
      <c r="P99" s="200">
        <f>O99*H99</f>
        <v>0</v>
      </c>
      <c r="Q99" s="200">
        <v>0</v>
      </c>
      <c r="R99" s="200">
        <f>Q99*H99</f>
        <v>0</v>
      </c>
      <c r="S99" s="200">
        <v>0</v>
      </c>
      <c r="T99" s="201">
        <f>S99*H99</f>
        <v>0</v>
      </c>
      <c r="AR99" s="23" t="s">
        <v>161</v>
      </c>
      <c r="AT99" s="23" t="s">
        <v>156</v>
      </c>
      <c r="AU99" s="23" t="s">
        <v>85</v>
      </c>
      <c r="AY99" s="23" t="s">
        <v>154</v>
      </c>
      <c r="BE99" s="202">
        <f>IF(N99="základní",J99,0)</f>
        <v>0</v>
      </c>
      <c r="BF99" s="202">
        <f>IF(N99="snížená",J99,0)</f>
        <v>0</v>
      </c>
      <c r="BG99" s="202">
        <f>IF(N99="zákl. přenesená",J99,0)</f>
        <v>0</v>
      </c>
      <c r="BH99" s="202">
        <f>IF(N99="sníž. přenesená",J99,0)</f>
        <v>0</v>
      </c>
      <c r="BI99" s="202">
        <f>IF(N99="nulová",J99,0)</f>
        <v>0</v>
      </c>
      <c r="BJ99" s="23" t="s">
        <v>83</v>
      </c>
      <c r="BK99" s="202">
        <f>ROUND(I99*H99,2)</f>
        <v>0</v>
      </c>
      <c r="BL99" s="23" t="s">
        <v>161</v>
      </c>
      <c r="BM99" s="23" t="s">
        <v>1708</v>
      </c>
    </row>
    <row r="100" spans="2:47" s="1" customFormat="1" ht="189">
      <c r="B100" s="40"/>
      <c r="C100" s="62"/>
      <c r="D100" s="203" t="s">
        <v>163</v>
      </c>
      <c r="E100" s="62"/>
      <c r="F100" s="204" t="s">
        <v>177</v>
      </c>
      <c r="G100" s="62"/>
      <c r="H100" s="62"/>
      <c r="I100" s="162"/>
      <c r="J100" s="62"/>
      <c r="K100" s="62"/>
      <c r="L100" s="60"/>
      <c r="M100" s="205"/>
      <c r="N100" s="41"/>
      <c r="O100" s="41"/>
      <c r="P100" s="41"/>
      <c r="Q100" s="41"/>
      <c r="R100" s="41"/>
      <c r="S100" s="41"/>
      <c r="T100" s="77"/>
      <c r="AT100" s="23" t="s">
        <v>163</v>
      </c>
      <c r="AU100" s="23" t="s">
        <v>85</v>
      </c>
    </row>
    <row r="101" spans="2:65" s="1" customFormat="1" ht="51" customHeight="1">
      <c r="B101" s="40"/>
      <c r="C101" s="191" t="s">
        <v>178</v>
      </c>
      <c r="D101" s="191" t="s">
        <v>156</v>
      </c>
      <c r="E101" s="192" t="s">
        <v>179</v>
      </c>
      <c r="F101" s="193" t="s">
        <v>180</v>
      </c>
      <c r="G101" s="194" t="s">
        <v>159</v>
      </c>
      <c r="H101" s="195">
        <v>379.5</v>
      </c>
      <c r="I101" s="196"/>
      <c r="J101" s="197">
        <f>ROUND(I101*H101,2)</f>
        <v>0</v>
      </c>
      <c r="K101" s="193" t="s">
        <v>160</v>
      </c>
      <c r="L101" s="60"/>
      <c r="M101" s="198" t="s">
        <v>21</v>
      </c>
      <c r="N101" s="199" t="s">
        <v>46</v>
      </c>
      <c r="O101" s="41"/>
      <c r="P101" s="200">
        <f>O101*H101</f>
        <v>0</v>
      </c>
      <c r="Q101" s="200">
        <v>0</v>
      </c>
      <c r="R101" s="200">
        <f>Q101*H101</f>
        <v>0</v>
      </c>
      <c r="S101" s="200">
        <v>0</v>
      </c>
      <c r="T101" s="201">
        <f>S101*H101</f>
        <v>0</v>
      </c>
      <c r="AR101" s="23" t="s">
        <v>161</v>
      </c>
      <c r="AT101" s="23" t="s">
        <v>156</v>
      </c>
      <c r="AU101" s="23" t="s">
        <v>85</v>
      </c>
      <c r="AY101" s="23" t="s">
        <v>154</v>
      </c>
      <c r="BE101" s="202">
        <f>IF(N101="základní",J101,0)</f>
        <v>0</v>
      </c>
      <c r="BF101" s="202">
        <f>IF(N101="snížená",J101,0)</f>
        <v>0</v>
      </c>
      <c r="BG101" s="202">
        <f>IF(N101="zákl. přenesená",J101,0)</f>
        <v>0</v>
      </c>
      <c r="BH101" s="202">
        <f>IF(N101="sníž. přenesená",J101,0)</f>
        <v>0</v>
      </c>
      <c r="BI101" s="202">
        <f>IF(N101="nulová",J101,0)</f>
        <v>0</v>
      </c>
      <c r="BJ101" s="23" t="s">
        <v>83</v>
      </c>
      <c r="BK101" s="202">
        <f>ROUND(I101*H101,2)</f>
        <v>0</v>
      </c>
      <c r="BL101" s="23" t="s">
        <v>161</v>
      </c>
      <c r="BM101" s="23" t="s">
        <v>1709</v>
      </c>
    </row>
    <row r="102" spans="2:47" s="1" customFormat="1" ht="189">
      <c r="B102" s="40"/>
      <c r="C102" s="62"/>
      <c r="D102" s="203" t="s">
        <v>163</v>
      </c>
      <c r="E102" s="62"/>
      <c r="F102" s="204" t="s">
        <v>177</v>
      </c>
      <c r="G102" s="62"/>
      <c r="H102" s="62"/>
      <c r="I102" s="162"/>
      <c r="J102" s="62"/>
      <c r="K102" s="62"/>
      <c r="L102" s="60"/>
      <c r="M102" s="205"/>
      <c r="N102" s="41"/>
      <c r="O102" s="41"/>
      <c r="P102" s="41"/>
      <c r="Q102" s="41"/>
      <c r="R102" s="41"/>
      <c r="S102" s="41"/>
      <c r="T102" s="77"/>
      <c r="AT102" s="23" t="s">
        <v>163</v>
      </c>
      <c r="AU102" s="23" t="s">
        <v>85</v>
      </c>
    </row>
    <row r="103" spans="2:51" s="11" customFormat="1" ht="13.5">
      <c r="B103" s="206"/>
      <c r="C103" s="207"/>
      <c r="D103" s="203" t="s">
        <v>165</v>
      </c>
      <c r="E103" s="207"/>
      <c r="F103" s="209" t="s">
        <v>1710</v>
      </c>
      <c r="G103" s="207"/>
      <c r="H103" s="210">
        <v>379.5</v>
      </c>
      <c r="I103" s="211"/>
      <c r="J103" s="207"/>
      <c r="K103" s="207"/>
      <c r="L103" s="212"/>
      <c r="M103" s="213"/>
      <c r="N103" s="214"/>
      <c r="O103" s="214"/>
      <c r="P103" s="214"/>
      <c r="Q103" s="214"/>
      <c r="R103" s="214"/>
      <c r="S103" s="214"/>
      <c r="T103" s="215"/>
      <c r="AT103" s="216" t="s">
        <v>165</v>
      </c>
      <c r="AU103" s="216" t="s">
        <v>85</v>
      </c>
      <c r="AV103" s="11" t="s">
        <v>85</v>
      </c>
      <c r="AW103" s="11" t="s">
        <v>6</v>
      </c>
      <c r="AX103" s="11" t="s">
        <v>83</v>
      </c>
      <c r="AY103" s="216" t="s">
        <v>154</v>
      </c>
    </row>
    <row r="104" spans="2:65" s="1" customFormat="1" ht="16.5" customHeight="1">
      <c r="B104" s="40"/>
      <c r="C104" s="191" t="s">
        <v>183</v>
      </c>
      <c r="D104" s="191" t="s">
        <v>156</v>
      </c>
      <c r="E104" s="192" t="s">
        <v>184</v>
      </c>
      <c r="F104" s="193" t="s">
        <v>185</v>
      </c>
      <c r="G104" s="194" t="s">
        <v>159</v>
      </c>
      <c r="H104" s="195">
        <v>34.5</v>
      </c>
      <c r="I104" s="196"/>
      <c r="J104" s="197">
        <f>ROUND(I104*H104,2)</f>
        <v>0</v>
      </c>
      <c r="K104" s="193" t="s">
        <v>160</v>
      </c>
      <c r="L104" s="60"/>
      <c r="M104" s="198" t="s">
        <v>21</v>
      </c>
      <c r="N104" s="199" t="s">
        <v>46</v>
      </c>
      <c r="O104" s="41"/>
      <c r="P104" s="200">
        <f>O104*H104</f>
        <v>0</v>
      </c>
      <c r="Q104" s="200">
        <v>0</v>
      </c>
      <c r="R104" s="200">
        <f>Q104*H104</f>
        <v>0</v>
      </c>
      <c r="S104" s="200">
        <v>0</v>
      </c>
      <c r="T104" s="201">
        <f>S104*H104</f>
        <v>0</v>
      </c>
      <c r="AR104" s="23" t="s">
        <v>161</v>
      </c>
      <c r="AT104" s="23" t="s">
        <v>156</v>
      </c>
      <c r="AU104" s="23" t="s">
        <v>85</v>
      </c>
      <c r="AY104" s="23" t="s">
        <v>154</v>
      </c>
      <c r="BE104" s="202">
        <f>IF(N104="základní",J104,0)</f>
        <v>0</v>
      </c>
      <c r="BF104" s="202">
        <f>IF(N104="snížená",J104,0)</f>
        <v>0</v>
      </c>
      <c r="BG104" s="202">
        <f>IF(N104="zákl. přenesená",J104,0)</f>
        <v>0</v>
      </c>
      <c r="BH104" s="202">
        <f>IF(N104="sníž. přenesená",J104,0)</f>
        <v>0</v>
      </c>
      <c r="BI104" s="202">
        <f>IF(N104="nulová",J104,0)</f>
        <v>0</v>
      </c>
      <c r="BJ104" s="23" t="s">
        <v>83</v>
      </c>
      <c r="BK104" s="202">
        <f>ROUND(I104*H104,2)</f>
        <v>0</v>
      </c>
      <c r="BL104" s="23" t="s">
        <v>161</v>
      </c>
      <c r="BM104" s="23" t="s">
        <v>1711</v>
      </c>
    </row>
    <row r="105" spans="2:47" s="1" customFormat="1" ht="283.5">
      <c r="B105" s="40"/>
      <c r="C105" s="62"/>
      <c r="D105" s="203" t="s">
        <v>163</v>
      </c>
      <c r="E105" s="62"/>
      <c r="F105" s="204" t="s">
        <v>187</v>
      </c>
      <c r="G105" s="62"/>
      <c r="H105" s="62"/>
      <c r="I105" s="162"/>
      <c r="J105" s="62"/>
      <c r="K105" s="62"/>
      <c r="L105" s="60"/>
      <c r="M105" s="205"/>
      <c r="N105" s="41"/>
      <c r="O105" s="41"/>
      <c r="P105" s="41"/>
      <c r="Q105" s="41"/>
      <c r="R105" s="41"/>
      <c r="S105" s="41"/>
      <c r="T105" s="77"/>
      <c r="AT105" s="23" t="s">
        <v>163</v>
      </c>
      <c r="AU105" s="23" t="s">
        <v>85</v>
      </c>
    </row>
    <row r="106" spans="2:65" s="1" customFormat="1" ht="25.5" customHeight="1">
      <c r="B106" s="40"/>
      <c r="C106" s="217" t="s">
        <v>188</v>
      </c>
      <c r="D106" s="217" t="s">
        <v>189</v>
      </c>
      <c r="E106" s="218" t="s">
        <v>190</v>
      </c>
      <c r="F106" s="219" t="s">
        <v>191</v>
      </c>
      <c r="G106" s="220" t="s">
        <v>192</v>
      </c>
      <c r="H106" s="221">
        <v>55.2</v>
      </c>
      <c r="I106" s="222"/>
      <c r="J106" s="223">
        <f>ROUND(I106*H106,2)</f>
        <v>0</v>
      </c>
      <c r="K106" s="219" t="s">
        <v>160</v>
      </c>
      <c r="L106" s="224"/>
      <c r="M106" s="225" t="s">
        <v>21</v>
      </c>
      <c r="N106" s="226" t="s">
        <v>46</v>
      </c>
      <c r="O106" s="41"/>
      <c r="P106" s="200">
        <f>O106*H106</f>
        <v>0</v>
      </c>
      <c r="Q106" s="200">
        <v>0</v>
      </c>
      <c r="R106" s="200">
        <f>Q106*H106</f>
        <v>0</v>
      </c>
      <c r="S106" s="200">
        <v>0</v>
      </c>
      <c r="T106" s="201">
        <f>S106*H106</f>
        <v>0</v>
      </c>
      <c r="AR106" s="23" t="s">
        <v>193</v>
      </c>
      <c r="AT106" s="23" t="s">
        <v>189</v>
      </c>
      <c r="AU106" s="23" t="s">
        <v>85</v>
      </c>
      <c r="AY106" s="23" t="s">
        <v>154</v>
      </c>
      <c r="BE106" s="202">
        <f>IF(N106="základní",J106,0)</f>
        <v>0</v>
      </c>
      <c r="BF106" s="202">
        <f>IF(N106="snížená",J106,0)</f>
        <v>0</v>
      </c>
      <c r="BG106" s="202">
        <f>IF(N106="zákl. přenesená",J106,0)</f>
        <v>0</v>
      </c>
      <c r="BH106" s="202">
        <f>IF(N106="sníž. přenesená",J106,0)</f>
        <v>0</v>
      </c>
      <c r="BI106" s="202">
        <f>IF(N106="nulová",J106,0)</f>
        <v>0</v>
      </c>
      <c r="BJ106" s="23" t="s">
        <v>83</v>
      </c>
      <c r="BK106" s="202">
        <f>ROUND(I106*H106,2)</f>
        <v>0</v>
      </c>
      <c r="BL106" s="23" t="s">
        <v>161</v>
      </c>
      <c r="BM106" s="23" t="s">
        <v>1712</v>
      </c>
    </row>
    <row r="107" spans="2:51" s="11" customFormat="1" ht="13.5">
      <c r="B107" s="206"/>
      <c r="C107" s="207"/>
      <c r="D107" s="203" t="s">
        <v>165</v>
      </c>
      <c r="E107" s="207"/>
      <c r="F107" s="209" t="s">
        <v>1713</v>
      </c>
      <c r="G107" s="207"/>
      <c r="H107" s="210">
        <v>55.2</v>
      </c>
      <c r="I107" s="211"/>
      <c r="J107" s="207"/>
      <c r="K107" s="207"/>
      <c r="L107" s="212"/>
      <c r="M107" s="213"/>
      <c r="N107" s="214"/>
      <c r="O107" s="214"/>
      <c r="P107" s="214"/>
      <c r="Q107" s="214"/>
      <c r="R107" s="214"/>
      <c r="S107" s="214"/>
      <c r="T107" s="215"/>
      <c r="AT107" s="216" t="s">
        <v>165</v>
      </c>
      <c r="AU107" s="216" t="s">
        <v>85</v>
      </c>
      <c r="AV107" s="11" t="s">
        <v>85</v>
      </c>
      <c r="AW107" s="11" t="s">
        <v>6</v>
      </c>
      <c r="AX107" s="11" t="s">
        <v>83</v>
      </c>
      <c r="AY107" s="216" t="s">
        <v>154</v>
      </c>
    </row>
    <row r="108" spans="2:65" s="1" customFormat="1" ht="25.5" customHeight="1">
      <c r="B108" s="40"/>
      <c r="C108" s="191" t="s">
        <v>193</v>
      </c>
      <c r="D108" s="191" t="s">
        <v>156</v>
      </c>
      <c r="E108" s="192" t="s">
        <v>196</v>
      </c>
      <c r="F108" s="193" t="s">
        <v>197</v>
      </c>
      <c r="G108" s="194" t="s">
        <v>159</v>
      </c>
      <c r="H108" s="195">
        <v>24.15</v>
      </c>
      <c r="I108" s="196"/>
      <c r="J108" s="197">
        <f>ROUND(I108*H108,2)</f>
        <v>0</v>
      </c>
      <c r="K108" s="193" t="s">
        <v>160</v>
      </c>
      <c r="L108" s="60"/>
      <c r="M108" s="198" t="s">
        <v>21</v>
      </c>
      <c r="N108" s="199" t="s">
        <v>46</v>
      </c>
      <c r="O108" s="41"/>
      <c r="P108" s="200">
        <f>O108*H108</f>
        <v>0</v>
      </c>
      <c r="Q108" s="200">
        <v>0</v>
      </c>
      <c r="R108" s="200">
        <f>Q108*H108</f>
        <v>0</v>
      </c>
      <c r="S108" s="200">
        <v>0</v>
      </c>
      <c r="T108" s="201">
        <f>S108*H108</f>
        <v>0</v>
      </c>
      <c r="AR108" s="23" t="s">
        <v>161</v>
      </c>
      <c r="AT108" s="23" t="s">
        <v>156</v>
      </c>
      <c r="AU108" s="23" t="s">
        <v>85</v>
      </c>
      <c r="AY108" s="23" t="s">
        <v>154</v>
      </c>
      <c r="BE108" s="202">
        <f>IF(N108="základní",J108,0)</f>
        <v>0</v>
      </c>
      <c r="BF108" s="202">
        <f>IF(N108="snížená",J108,0)</f>
        <v>0</v>
      </c>
      <c r="BG108" s="202">
        <f>IF(N108="zákl. přenesená",J108,0)</f>
        <v>0</v>
      </c>
      <c r="BH108" s="202">
        <f>IF(N108="sníž. přenesená",J108,0)</f>
        <v>0</v>
      </c>
      <c r="BI108" s="202">
        <f>IF(N108="nulová",J108,0)</f>
        <v>0</v>
      </c>
      <c r="BJ108" s="23" t="s">
        <v>83</v>
      </c>
      <c r="BK108" s="202">
        <f>ROUND(I108*H108,2)</f>
        <v>0</v>
      </c>
      <c r="BL108" s="23" t="s">
        <v>161</v>
      </c>
      <c r="BM108" s="23" t="s">
        <v>1714</v>
      </c>
    </row>
    <row r="109" spans="2:47" s="1" customFormat="1" ht="409.5">
      <c r="B109" s="40"/>
      <c r="C109" s="62"/>
      <c r="D109" s="203" t="s">
        <v>163</v>
      </c>
      <c r="E109" s="62"/>
      <c r="F109" s="204" t="s">
        <v>199</v>
      </c>
      <c r="G109" s="62"/>
      <c r="H109" s="62"/>
      <c r="I109" s="162"/>
      <c r="J109" s="62"/>
      <c r="K109" s="62"/>
      <c r="L109" s="60"/>
      <c r="M109" s="205"/>
      <c r="N109" s="41"/>
      <c r="O109" s="41"/>
      <c r="P109" s="41"/>
      <c r="Q109" s="41"/>
      <c r="R109" s="41"/>
      <c r="S109" s="41"/>
      <c r="T109" s="77"/>
      <c r="AT109" s="23" t="s">
        <v>163</v>
      </c>
      <c r="AU109" s="23" t="s">
        <v>85</v>
      </c>
    </row>
    <row r="110" spans="2:51" s="11" customFormat="1" ht="13.5">
      <c r="B110" s="206"/>
      <c r="C110" s="207"/>
      <c r="D110" s="203" t="s">
        <v>165</v>
      </c>
      <c r="E110" s="208" t="s">
        <v>21</v>
      </c>
      <c r="F110" s="209" t="s">
        <v>1715</v>
      </c>
      <c r="G110" s="207"/>
      <c r="H110" s="210">
        <v>24.15</v>
      </c>
      <c r="I110" s="211"/>
      <c r="J110" s="207"/>
      <c r="K110" s="207"/>
      <c r="L110" s="212"/>
      <c r="M110" s="213"/>
      <c r="N110" s="214"/>
      <c r="O110" s="214"/>
      <c r="P110" s="214"/>
      <c r="Q110" s="214"/>
      <c r="R110" s="214"/>
      <c r="S110" s="214"/>
      <c r="T110" s="215"/>
      <c r="AT110" s="216" t="s">
        <v>165</v>
      </c>
      <c r="AU110" s="216" t="s">
        <v>85</v>
      </c>
      <c r="AV110" s="11" t="s">
        <v>85</v>
      </c>
      <c r="AW110" s="11" t="s">
        <v>38</v>
      </c>
      <c r="AX110" s="11" t="s">
        <v>83</v>
      </c>
      <c r="AY110" s="216" t="s">
        <v>154</v>
      </c>
    </row>
    <row r="111" spans="2:65" s="1" customFormat="1" ht="16.5" customHeight="1">
      <c r="B111" s="40"/>
      <c r="C111" s="217" t="s">
        <v>201</v>
      </c>
      <c r="D111" s="217" t="s">
        <v>189</v>
      </c>
      <c r="E111" s="218" t="s">
        <v>202</v>
      </c>
      <c r="F111" s="219" t="s">
        <v>203</v>
      </c>
      <c r="G111" s="220" t="s">
        <v>192</v>
      </c>
      <c r="H111" s="221">
        <v>48.3</v>
      </c>
      <c r="I111" s="222"/>
      <c r="J111" s="223">
        <f>ROUND(I111*H111,2)</f>
        <v>0</v>
      </c>
      <c r="K111" s="219" t="s">
        <v>160</v>
      </c>
      <c r="L111" s="224"/>
      <c r="M111" s="225" t="s">
        <v>21</v>
      </c>
      <c r="N111" s="226" t="s">
        <v>46</v>
      </c>
      <c r="O111" s="41"/>
      <c r="P111" s="200">
        <f>O111*H111</f>
        <v>0</v>
      </c>
      <c r="Q111" s="200">
        <v>1</v>
      </c>
      <c r="R111" s="200">
        <f>Q111*H111</f>
        <v>48.3</v>
      </c>
      <c r="S111" s="200">
        <v>0</v>
      </c>
      <c r="T111" s="201">
        <f>S111*H111</f>
        <v>0</v>
      </c>
      <c r="AR111" s="23" t="s">
        <v>193</v>
      </c>
      <c r="AT111" s="23" t="s">
        <v>189</v>
      </c>
      <c r="AU111" s="23" t="s">
        <v>85</v>
      </c>
      <c r="AY111" s="23" t="s">
        <v>154</v>
      </c>
      <c r="BE111" s="202">
        <f>IF(N111="základní",J111,0)</f>
        <v>0</v>
      </c>
      <c r="BF111" s="202">
        <f>IF(N111="snížená",J111,0)</f>
        <v>0</v>
      </c>
      <c r="BG111" s="202">
        <f>IF(N111="zákl. přenesená",J111,0)</f>
        <v>0</v>
      </c>
      <c r="BH111" s="202">
        <f>IF(N111="sníž. přenesená",J111,0)</f>
        <v>0</v>
      </c>
      <c r="BI111" s="202">
        <f>IF(N111="nulová",J111,0)</f>
        <v>0</v>
      </c>
      <c r="BJ111" s="23" t="s">
        <v>83</v>
      </c>
      <c r="BK111" s="202">
        <f>ROUND(I111*H111,2)</f>
        <v>0</v>
      </c>
      <c r="BL111" s="23" t="s">
        <v>161</v>
      </c>
      <c r="BM111" s="23" t="s">
        <v>1716</v>
      </c>
    </row>
    <row r="112" spans="2:51" s="11" customFormat="1" ht="13.5">
      <c r="B112" s="206"/>
      <c r="C112" s="207"/>
      <c r="D112" s="203" t="s">
        <v>165</v>
      </c>
      <c r="E112" s="207"/>
      <c r="F112" s="209" t="s">
        <v>1717</v>
      </c>
      <c r="G112" s="207"/>
      <c r="H112" s="210">
        <v>48.3</v>
      </c>
      <c r="I112" s="211"/>
      <c r="J112" s="207"/>
      <c r="K112" s="207"/>
      <c r="L112" s="212"/>
      <c r="M112" s="213"/>
      <c r="N112" s="214"/>
      <c r="O112" s="214"/>
      <c r="P112" s="214"/>
      <c r="Q112" s="214"/>
      <c r="R112" s="214"/>
      <c r="S112" s="214"/>
      <c r="T112" s="215"/>
      <c r="AT112" s="216" t="s">
        <v>165</v>
      </c>
      <c r="AU112" s="216" t="s">
        <v>85</v>
      </c>
      <c r="AV112" s="11" t="s">
        <v>85</v>
      </c>
      <c r="AW112" s="11" t="s">
        <v>6</v>
      </c>
      <c r="AX112" s="11" t="s">
        <v>83</v>
      </c>
      <c r="AY112" s="216" t="s">
        <v>154</v>
      </c>
    </row>
    <row r="113" spans="2:65" s="1" customFormat="1" ht="38.25" customHeight="1">
      <c r="B113" s="40"/>
      <c r="C113" s="191" t="s">
        <v>206</v>
      </c>
      <c r="D113" s="191" t="s">
        <v>156</v>
      </c>
      <c r="E113" s="192" t="s">
        <v>207</v>
      </c>
      <c r="F113" s="193" t="s">
        <v>208</v>
      </c>
      <c r="G113" s="194" t="s">
        <v>159</v>
      </c>
      <c r="H113" s="195">
        <v>10.35</v>
      </c>
      <c r="I113" s="196"/>
      <c r="J113" s="197">
        <f>ROUND(I113*H113,2)</f>
        <v>0</v>
      </c>
      <c r="K113" s="193" t="s">
        <v>160</v>
      </c>
      <c r="L113" s="60"/>
      <c r="M113" s="198" t="s">
        <v>21</v>
      </c>
      <c r="N113" s="199" t="s">
        <v>46</v>
      </c>
      <c r="O113" s="41"/>
      <c r="P113" s="200">
        <f>O113*H113</f>
        <v>0</v>
      </c>
      <c r="Q113" s="200">
        <v>0</v>
      </c>
      <c r="R113" s="200">
        <f>Q113*H113</f>
        <v>0</v>
      </c>
      <c r="S113" s="200">
        <v>0</v>
      </c>
      <c r="T113" s="201">
        <f>S113*H113</f>
        <v>0</v>
      </c>
      <c r="AR113" s="23" t="s">
        <v>161</v>
      </c>
      <c r="AT113" s="23" t="s">
        <v>156</v>
      </c>
      <c r="AU113" s="23" t="s">
        <v>85</v>
      </c>
      <c r="AY113" s="23" t="s">
        <v>154</v>
      </c>
      <c r="BE113" s="202">
        <f>IF(N113="základní",J113,0)</f>
        <v>0</v>
      </c>
      <c r="BF113" s="202">
        <f>IF(N113="snížená",J113,0)</f>
        <v>0</v>
      </c>
      <c r="BG113" s="202">
        <f>IF(N113="zákl. přenesená",J113,0)</f>
        <v>0</v>
      </c>
      <c r="BH113" s="202">
        <f>IF(N113="sníž. přenesená",J113,0)</f>
        <v>0</v>
      </c>
      <c r="BI113" s="202">
        <f>IF(N113="nulová",J113,0)</f>
        <v>0</v>
      </c>
      <c r="BJ113" s="23" t="s">
        <v>83</v>
      </c>
      <c r="BK113" s="202">
        <f>ROUND(I113*H113,2)</f>
        <v>0</v>
      </c>
      <c r="BL113" s="23" t="s">
        <v>161</v>
      </c>
      <c r="BM113" s="23" t="s">
        <v>1718</v>
      </c>
    </row>
    <row r="114" spans="2:47" s="1" customFormat="1" ht="94.5">
      <c r="B114" s="40"/>
      <c r="C114" s="62"/>
      <c r="D114" s="203" t="s">
        <v>163</v>
      </c>
      <c r="E114" s="62"/>
      <c r="F114" s="204" t="s">
        <v>210</v>
      </c>
      <c r="G114" s="62"/>
      <c r="H114" s="62"/>
      <c r="I114" s="162"/>
      <c r="J114" s="62"/>
      <c r="K114" s="62"/>
      <c r="L114" s="60"/>
      <c r="M114" s="205"/>
      <c r="N114" s="41"/>
      <c r="O114" s="41"/>
      <c r="P114" s="41"/>
      <c r="Q114" s="41"/>
      <c r="R114" s="41"/>
      <c r="S114" s="41"/>
      <c r="T114" s="77"/>
      <c r="AT114" s="23" t="s">
        <v>163</v>
      </c>
      <c r="AU114" s="23" t="s">
        <v>85</v>
      </c>
    </row>
    <row r="115" spans="2:51" s="11" customFormat="1" ht="13.5">
      <c r="B115" s="206"/>
      <c r="C115" s="207"/>
      <c r="D115" s="203" t="s">
        <v>165</v>
      </c>
      <c r="E115" s="208" t="s">
        <v>21</v>
      </c>
      <c r="F115" s="209" t="s">
        <v>1719</v>
      </c>
      <c r="G115" s="207"/>
      <c r="H115" s="210">
        <v>10.35</v>
      </c>
      <c r="I115" s="211"/>
      <c r="J115" s="207"/>
      <c r="K115" s="207"/>
      <c r="L115" s="212"/>
      <c r="M115" s="213"/>
      <c r="N115" s="214"/>
      <c r="O115" s="214"/>
      <c r="P115" s="214"/>
      <c r="Q115" s="214"/>
      <c r="R115" s="214"/>
      <c r="S115" s="214"/>
      <c r="T115" s="215"/>
      <c r="AT115" s="216" t="s">
        <v>165</v>
      </c>
      <c r="AU115" s="216" t="s">
        <v>85</v>
      </c>
      <c r="AV115" s="11" t="s">
        <v>85</v>
      </c>
      <c r="AW115" s="11" t="s">
        <v>38</v>
      </c>
      <c r="AX115" s="11" t="s">
        <v>83</v>
      </c>
      <c r="AY115" s="216" t="s">
        <v>154</v>
      </c>
    </row>
    <row r="116" spans="2:65" s="1" customFormat="1" ht="16.5" customHeight="1">
      <c r="B116" s="40"/>
      <c r="C116" s="217" t="s">
        <v>212</v>
      </c>
      <c r="D116" s="217" t="s">
        <v>189</v>
      </c>
      <c r="E116" s="218" t="s">
        <v>213</v>
      </c>
      <c r="F116" s="219" t="s">
        <v>214</v>
      </c>
      <c r="G116" s="220" t="s">
        <v>192</v>
      </c>
      <c r="H116" s="221">
        <v>20.7</v>
      </c>
      <c r="I116" s="222"/>
      <c r="J116" s="223">
        <f>ROUND(I116*H116,2)</f>
        <v>0</v>
      </c>
      <c r="K116" s="219" t="s">
        <v>160</v>
      </c>
      <c r="L116" s="224"/>
      <c r="M116" s="225" t="s">
        <v>21</v>
      </c>
      <c r="N116" s="226" t="s">
        <v>46</v>
      </c>
      <c r="O116" s="41"/>
      <c r="P116" s="200">
        <f>O116*H116</f>
        <v>0</v>
      </c>
      <c r="Q116" s="200">
        <v>1</v>
      </c>
      <c r="R116" s="200">
        <f>Q116*H116</f>
        <v>20.7</v>
      </c>
      <c r="S116" s="200">
        <v>0</v>
      </c>
      <c r="T116" s="201">
        <f>S116*H116</f>
        <v>0</v>
      </c>
      <c r="AR116" s="23" t="s">
        <v>193</v>
      </c>
      <c r="AT116" s="23" t="s">
        <v>189</v>
      </c>
      <c r="AU116" s="23" t="s">
        <v>85</v>
      </c>
      <c r="AY116" s="23" t="s">
        <v>154</v>
      </c>
      <c r="BE116" s="202">
        <f>IF(N116="základní",J116,0)</f>
        <v>0</v>
      </c>
      <c r="BF116" s="202">
        <f>IF(N116="snížená",J116,0)</f>
        <v>0</v>
      </c>
      <c r="BG116" s="202">
        <f>IF(N116="zákl. přenesená",J116,0)</f>
        <v>0</v>
      </c>
      <c r="BH116" s="202">
        <f>IF(N116="sníž. přenesená",J116,0)</f>
        <v>0</v>
      </c>
      <c r="BI116" s="202">
        <f>IF(N116="nulová",J116,0)</f>
        <v>0</v>
      </c>
      <c r="BJ116" s="23" t="s">
        <v>83</v>
      </c>
      <c r="BK116" s="202">
        <f>ROUND(I116*H116,2)</f>
        <v>0</v>
      </c>
      <c r="BL116" s="23" t="s">
        <v>161</v>
      </c>
      <c r="BM116" s="23" t="s">
        <v>1720</v>
      </c>
    </row>
    <row r="117" spans="2:51" s="11" customFormat="1" ht="13.5">
      <c r="B117" s="206"/>
      <c r="C117" s="207"/>
      <c r="D117" s="203" t="s">
        <v>165</v>
      </c>
      <c r="E117" s="207"/>
      <c r="F117" s="209" t="s">
        <v>1721</v>
      </c>
      <c r="G117" s="207"/>
      <c r="H117" s="210">
        <v>20.7</v>
      </c>
      <c r="I117" s="211"/>
      <c r="J117" s="207"/>
      <c r="K117" s="207"/>
      <c r="L117" s="212"/>
      <c r="M117" s="213"/>
      <c r="N117" s="214"/>
      <c r="O117" s="214"/>
      <c r="P117" s="214"/>
      <c r="Q117" s="214"/>
      <c r="R117" s="214"/>
      <c r="S117" s="214"/>
      <c r="T117" s="215"/>
      <c r="AT117" s="216" t="s">
        <v>165</v>
      </c>
      <c r="AU117" s="216" t="s">
        <v>85</v>
      </c>
      <c r="AV117" s="11" t="s">
        <v>85</v>
      </c>
      <c r="AW117" s="11" t="s">
        <v>6</v>
      </c>
      <c r="AX117" s="11" t="s">
        <v>83</v>
      </c>
      <c r="AY117" s="216" t="s">
        <v>154</v>
      </c>
    </row>
    <row r="118" spans="2:63" s="10" customFormat="1" ht="29.85" customHeight="1">
      <c r="B118" s="175"/>
      <c r="C118" s="176"/>
      <c r="D118" s="177" t="s">
        <v>74</v>
      </c>
      <c r="E118" s="189" t="s">
        <v>183</v>
      </c>
      <c r="F118" s="189" t="s">
        <v>1722</v>
      </c>
      <c r="G118" s="176"/>
      <c r="H118" s="176"/>
      <c r="I118" s="179"/>
      <c r="J118" s="190">
        <f>BK118</f>
        <v>0</v>
      </c>
      <c r="K118" s="176"/>
      <c r="L118" s="181"/>
      <c r="M118" s="182"/>
      <c r="N118" s="183"/>
      <c r="O118" s="183"/>
      <c r="P118" s="184">
        <f>SUM(P119:P120)</f>
        <v>0</v>
      </c>
      <c r="Q118" s="183"/>
      <c r="R118" s="184">
        <f>SUM(R119:R120)</f>
        <v>7.7843729999999995</v>
      </c>
      <c r="S118" s="183"/>
      <c r="T118" s="185">
        <f>SUM(T119:T120)</f>
        <v>0</v>
      </c>
      <c r="AR118" s="186" t="s">
        <v>83</v>
      </c>
      <c r="AT118" s="187" t="s">
        <v>74</v>
      </c>
      <c r="AU118" s="187" t="s">
        <v>83</v>
      </c>
      <c r="AY118" s="186" t="s">
        <v>154</v>
      </c>
      <c r="BK118" s="188">
        <f>SUM(BK119:BK120)</f>
        <v>0</v>
      </c>
    </row>
    <row r="119" spans="2:65" s="1" customFormat="1" ht="25.5" customHeight="1">
      <c r="B119" s="40"/>
      <c r="C119" s="191" t="s">
        <v>218</v>
      </c>
      <c r="D119" s="191" t="s">
        <v>156</v>
      </c>
      <c r="E119" s="192" t="s">
        <v>356</v>
      </c>
      <c r="F119" s="193" t="s">
        <v>357</v>
      </c>
      <c r="G119" s="194" t="s">
        <v>159</v>
      </c>
      <c r="H119" s="195">
        <v>3.45</v>
      </c>
      <c r="I119" s="196"/>
      <c r="J119" s="197">
        <f>ROUND(I119*H119,2)</f>
        <v>0</v>
      </c>
      <c r="K119" s="193" t="s">
        <v>160</v>
      </c>
      <c r="L119" s="60"/>
      <c r="M119" s="198" t="s">
        <v>21</v>
      </c>
      <c r="N119" s="199" t="s">
        <v>46</v>
      </c>
      <c r="O119" s="41"/>
      <c r="P119" s="200">
        <f>O119*H119</f>
        <v>0</v>
      </c>
      <c r="Q119" s="200">
        <v>2.25634</v>
      </c>
      <c r="R119" s="200">
        <f>Q119*H119</f>
        <v>7.7843729999999995</v>
      </c>
      <c r="S119" s="200">
        <v>0</v>
      </c>
      <c r="T119" s="201">
        <f>S119*H119</f>
        <v>0</v>
      </c>
      <c r="AR119" s="23" t="s">
        <v>161</v>
      </c>
      <c r="AT119" s="23" t="s">
        <v>156</v>
      </c>
      <c r="AU119" s="23" t="s">
        <v>85</v>
      </c>
      <c r="AY119" s="23" t="s">
        <v>154</v>
      </c>
      <c r="BE119" s="202">
        <f>IF(N119="základní",J119,0)</f>
        <v>0</v>
      </c>
      <c r="BF119" s="202">
        <f>IF(N119="snížená",J119,0)</f>
        <v>0</v>
      </c>
      <c r="BG119" s="202">
        <f>IF(N119="zákl. přenesená",J119,0)</f>
        <v>0</v>
      </c>
      <c r="BH119" s="202">
        <f>IF(N119="sníž. přenesená",J119,0)</f>
        <v>0</v>
      </c>
      <c r="BI119" s="202">
        <f>IF(N119="nulová",J119,0)</f>
        <v>0</v>
      </c>
      <c r="BJ119" s="23" t="s">
        <v>83</v>
      </c>
      <c r="BK119" s="202">
        <f>ROUND(I119*H119,2)</f>
        <v>0</v>
      </c>
      <c r="BL119" s="23" t="s">
        <v>161</v>
      </c>
      <c r="BM119" s="23" t="s">
        <v>1723</v>
      </c>
    </row>
    <row r="120" spans="2:51" s="11" customFormat="1" ht="13.5">
      <c r="B120" s="206"/>
      <c r="C120" s="207"/>
      <c r="D120" s="203" t="s">
        <v>165</v>
      </c>
      <c r="E120" s="208" t="s">
        <v>21</v>
      </c>
      <c r="F120" s="209" t="s">
        <v>1724</v>
      </c>
      <c r="G120" s="207"/>
      <c r="H120" s="210">
        <v>3.45</v>
      </c>
      <c r="I120" s="211"/>
      <c r="J120" s="207"/>
      <c r="K120" s="207"/>
      <c r="L120" s="212"/>
      <c r="M120" s="213"/>
      <c r="N120" s="214"/>
      <c r="O120" s="214"/>
      <c r="P120" s="214"/>
      <c r="Q120" s="214"/>
      <c r="R120" s="214"/>
      <c r="S120" s="214"/>
      <c r="T120" s="215"/>
      <c r="AT120" s="216" t="s">
        <v>165</v>
      </c>
      <c r="AU120" s="216" t="s">
        <v>85</v>
      </c>
      <c r="AV120" s="11" t="s">
        <v>85</v>
      </c>
      <c r="AW120" s="11" t="s">
        <v>38</v>
      </c>
      <c r="AX120" s="11" t="s">
        <v>83</v>
      </c>
      <c r="AY120" s="216" t="s">
        <v>154</v>
      </c>
    </row>
    <row r="121" spans="2:63" s="10" customFormat="1" ht="29.85" customHeight="1">
      <c r="B121" s="175"/>
      <c r="C121" s="176"/>
      <c r="D121" s="177" t="s">
        <v>74</v>
      </c>
      <c r="E121" s="189" t="s">
        <v>388</v>
      </c>
      <c r="F121" s="189" t="s">
        <v>389</v>
      </c>
      <c r="G121" s="176"/>
      <c r="H121" s="176"/>
      <c r="I121" s="179"/>
      <c r="J121" s="190">
        <f>BK121</f>
        <v>0</v>
      </c>
      <c r="K121" s="176"/>
      <c r="L121" s="181"/>
      <c r="M121" s="182"/>
      <c r="N121" s="183"/>
      <c r="O121" s="183"/>
      <c r="P121" s="184">
        <f>SUM(P122:P123)</f>
        <v>0</v>
      </c>
      <c r="Q121" s="183"/>
      <c r="R121" s="184">
        <f>SUM(R122:R123)</f>
        <v>0.0026372000000000006</v>
      </c>
      <c r="S121" s="183"/>
      <c r="T121" s="185">
        <f>SUM(T122:T123)</f>
        <v>0</v>
      </c>
      <c r="AR121" s="186" t="s">
        <v>83</v>
      </c>
      <c r="AT121" s="187" t="s">
        <v>74</v>
      </c>
      <c r="AU121" s="187" t="s">
        <v>83</v>
      </c>
      <c r="AY121" s="186" t="s">
        <v>154</v>
      </c>
      <c r="BK121" s="188">
        <f>SUM(BK122:BK123)</f>
        <v>0</v>
      </c>
    </row>
    <row r="122" spans="2:65" s="1" customFormat="1" ht="25.5" customHeight="1">
      <c r="B122" s="40"/>
      <c r="C122" s="191" t="s">
        <v>224</v>
      </c>
      <c r="D122" s="191" t="s">
        <v>156</v>
      </c>
      <c r="E122" s="192" t="s">
        <v>391</v>
      </c>
      <c r="F122" s="193" t="s">
        <v>392</v>
      </c>
      <c r="G122" s="194" t="s">
        <v>237</v>
      </c>
      <c r="H122" s="195">
        <v>65.93</v>
      </c>
      <c r="I122" s="196"/>
      <c r="J122" s="197">
        <f>ROUND(I122*H122,2)</f>
        <v>0</v>
      </c>
      <c r="K122" s="193" t="s">
        <v>160</v>
      </c>
      <c r="L122" s="60"/>
      <c r="M122" s="198" t="s">
        <v>21</v>
      </c>
      <c r="N122" s="199" t="s">
        <v>46</v>
      </c>
      <c r="O122" s="41"/>
      <c r="P122" s="200">
        <f>O122*H122</f>
        <v>0</v>
      </c>
      <c r="Q122" s="200">
        <v>4E-05</v>
      </c>
      <c r="R122" s="200">
        <f>Q122*H122</f>
        <v>0.0026372000000000006</v>
      </c>
      <c r="S122" s="200">
        <v>0</v>
      </c>
      <c r="T122" s="201">
        <f>S122*H122</f>
        <v>0</v>
      </c>
      <c r="AR122" s="23" t="s">
        <v>161</v>
      </c>
      <c r="AT122" s="23" t="s">
        <v>156</v>
      </c>
      <c r="AU122" s="23" t="s">
        <v>85</v>
      </c>
      <c r="AY122" s="23" t="s">
        <v>154</v>
      </c>
      <c r="BE122" s="202">
        <f>IF(N122="základní",J122,0)</f>
        <v>0</v>
      </c>
      <c r="BF122" s="202">
        <f>IF(N122="snížená",J122,0)</f>
        <v>0</v>
      </c>
      <c r="BG122" s="202">
        <f>IF(N122="zákl. přenesená",J122,0)</f>
        <v>0</v>
      </c>
      <c r="BH122" s="202">
        <f>IF(N122="sníž. přenesená",J122,0)</f>
        <v>0</v>
      </c>
      <c r="BI122" s="202">
        <f>IF(N122="nulová",J122,0)</f>
        <v>0</v>
      </c>
      <c r="BJ122" s="23" t="s">
        <v>83</v>
      </c>
      <c r="BK122" s="202">
        <f>ROUND(I122*H122,2)</f>
        <v>0</v>
      </c>
      <c r="BL122" s="23" t="s">
        <v>161</v>
      </c>
      <c r="BM122" s="23" t="s">
        <v>1725</v>
      </c>
    </row>
    <row r="123" spans="2:47" s="1" customFormat="1" ht="216">
      <c r="B123" s="40"/>
      <c r="C123" s="62"/>
      <c r="D123" s="203" t="s">
        <v>163</v>
      </c>
      <c r="E123" s="62"/>
      <c r="F123" s="204" t="s">
        <v>394</v>
      </c>
      <c r="G123" s="62"/>
      <c r="H123" s="62"/>
      <c r="I123" s="162"/>
      <c r="J123" s="62"/>
      <c r="K123" s="62"/>
      <c r="L123" s="60"/>
      <c r="M123" s="205"/>
      <c r="N123" s="41"/>
      <c r="O123" s="41"/>
      <c r="P123" s="41"/>
      <c r="Q123" s="41"/>
      <c r="R123" s="41"/>
      <c r="S123" s="41"/>
      <c r="T123" s="77"/>
      <c r="AT123" s="23" t="s">
        <v>163</v>
      </c>
      <c r="AU123" s="23" t="s">
        <v>85</v>
      </c>
    </row>
    <row r="124" spans="2:63" s="10" customFormat="1" ht="29.85" customHeight="1">
      <c r="B124" s="175"/>
      <c r="C124" s="176"/>
      <c r="D124" s="177" t="s">
        <v>74</v>
      </c>
      <c r="E124" s="189" t="s">
        <v>395</v>
      </c>
      <c r="F124" s="189" t="s">
        <v>396</v>
      </c>
      <c r="G124" s="176"/>
      <c r="H124" s="176"/>
      <c r="I124" s="179"/>
      <c r="J124" s="190">
        <f>BK124</f>
        <v>0</v>
      </c>
      <c r="K124" s="176"/>
      <c r="L124" s="181"/>
      <c r="M124" s="182"/>
      <c r="N124" s="183"/>
      <c r="O124" s="183"/>
      <c r="P124" s="184">
        <f>SUM(P125:P128)</f>
        <v>0</v>
      </c>
      <c r="Q124" s="183"/>
      <c r="R124" s="184">
        <f>SUM(R125:R128)</f>
        <v>0</v>
      </c>
      <c r="S124" s="183"/>
      <c r="T124" s="185">
        <f>SUM(T125:T128)</f>
        <v>11.348010000000002</v>
      </c>
      <c r="AR124" s="186" t="s">
        <v>83</v>
      </c>
      <c r="AT124" s="187" t="s">
        <v>74</v>
      </c>
      <c r="AU124" s="187" t="s">
        <v>83</v>
      </c>
      <c r="AY124" s="186" t="s">
        <v>154</v>
      </c>
      <c r="BK124" s="188">
        <f>SUM(BK125:BK128)</f>
        <v>0</v>
      </c>
    </row>
    <row r="125" spans="2:65" s="1" customFormat="1" ht="25.5" customHeight="1">
      <c r="B125" s="40"/>
      <c r="C125" s="191" t="s">
        <v>230</v>
      </c>
      <c r="D125" s="191" t="s">
        <v>156</v>
      </c>
      <c r="E125" s="192" t="s">
        <v>435</v>
      </c>
      <c r="F125" s="193" t="s">
        <v>436</v>
      </c>
      <c r="G125" s="194" t="s">
        <v>237</v>
      </c>
      <c r="H125" s="195">
        <v>65.93</v>
      </c>
      <c r="I125" s="196"/>
      <c r="J125" s="197">
        <f>ROUND(I125*H125,2)</f>
        <v>0</v>
      </c>
      <c r="K125" s="193" t="s">
        <v>160</v>
      </c>
      <c r="L125" s="60"/>
      <c r="M125" s="198" t="s">
        <v>21</v>
      </c>
      <c r="N125" s="199" t="s">
        <v>46</v>
      </c>
      <c r="O125" s="41"/>
      <c r="P125" s="200">
        <f>O125*H125</f>
        <v>0</v>
      </c>
      <c r="Q125" s="200">
        <v>0</v>
      </c>
      <c r="R125" s="200">
        <f>Q125*H125</f>
        <v>0</v>
      </c>
      <c r="S125" s="200">
        <v>0.057</v>
      </c>
      <c r="T125" s="201">
        <f>S125*H125</f>
        <v>3.7580100000000005</v>
      </c>
      <c r="AR125" s="23" t="s">
        <v>161</v>
      </c>
      <c r="AT125" s="23" t="s">
        <v>156</v>
      </c>
      <c r="AU125" s="23" t="s">
        <v>85</v>
      </c>
      <c r="AY125" s="23" t="s">
        <v>154</v>
      </c>
      <c r="BE125" s="202">
        <f>IF(N125="základní",J125,0)</f>
        <v>0</v>
      </c>
      <c r="BF125" s="202">
        <f>IF(N125="snížená",J125,0)</f>
        <v>0</v>
      </c>
      <c r="BG125" s="202">
        <f>IF(N125="zákl. přenesená",J125,0)</f>
        <v>0</v>
      </c>
      <c r="BH125" s="202">
        <f>IF(N125="sníž. přenesená",J125,0)</f>
        <v>0</v>
      </c>
      <c r="BI125" s="202">
        <f>IF(N125="nulová",J125,0)</f>
        <v>0</v>
      </c>
      <c r="BJ125" s="23" t="s">
        <v>83</v>
      </c>
      <c r="BK125" s="202">
        <f>ROUND(I125*H125,2)</f>
        <v>0</v>
      </c>
      <c r="BL125" s="23" t="s">
        <v>161</v>
      </c>
      <c r="BM125" s="23" t="s">
        <v>1726</v>
      </c>
    </row>
    <row r="126" spans="2:47" s="1" customFormat="1" ht="27">
      <c r="B126" s="40"/>
      <c r="C126" s="62"/>
      <c r="D126" s="203" t="s">
        <v>163</v>
      </c>
      <c r="E126" s="62"/>
      <c r="F126" s="204" t="s">
        <v>438</v>
      </c>
      <c r="G126" s="62"/>
      <c r="H126" s="62"/>
      <c r="I126" s="162"/>
      <c r="J126" s="62"/>
      <c r="K126" s="62"/>
      <c r="L126" s="60"/>
      <c r="M126" s="205"/>
      <c r="N126" s="41"/>
      <c r="O126" s="41"/>
      <c r="P126" s="41"/>
      <c r="Q126" s="41"/>
      <c r="R126" s="41"/>
      <c r="S126" s="41"/>
      <c r="T126" s="77"/>
      <c r="AT126" s="23" t="s">
        <v>163</v>
      </c>
      <c r="AU126" s="23" t="s">
        <v>85</v>
      </c>
    </row>
    <row r="127" spans="2:65" s="1" customFormat="1" ht="25.5" customHeight="1">
      <c r="B127" s="40"/>
      <c r="C127" s="191" t="s">
        <v>10</v>
      </c>
      <c r="D127" s="191" t="s">
        <v>156</v>
      </c>
      <c r="E127" s="192" t="s">
        <v>1727</v>
      </c>
      <c r="F127" s="193" t="s">
        <v>1728</v>
      </c>
      <c r="G127" s="194" t="s">
        <v>159</v>
      </c>
      <c r="H127" s="195">
        <v>3.45</v>
      </c>
      <c r="I127" s="196"/>
      <c r="J127" s="197">
        <f>ROUND(I127*H127,2)</f>
        <v>0</v>
      </c>
      <c r="K127" s="193" t="s">
        <v>160</v>
      </c>
      <c r="L127" s="60"/>
      <c r="M127" s="198" t="s">
        <v>21</v>
      </c>
      <c r="N127" s="199" t="s">
        <v>46</v>
      </c>
      <c r="O127" s="41"/>
      <c r="P127" s="200">
        <f>O127*H127</f>
        <v>0</v>
      </c>
      <c r="Q127" s="200">
        <v>0</v>
      </c>
      <c r="R127" s="200">
        <f>Q127*H127</f>
        <v>0</v>
      </c>
      <c r="S127" s="200">
        <v>2.2</v>
      </c>
      <c r="T127" s="201">
        <f>S127*H127</f>
        <v>7.590000000000001</v>
      </c>
      <c r="AR127" s="23" t="s">
        <v>161</v>
      </c>
      <c r="AT127" s="23" t="s">
        <v>156</v>
      </c>
      <c r="AU127" s="23" t="s">
        <v>85</v>
      </c>
      <c r="AY127" s="23" t="s">
        <v>154</v>
      </c>
      <c r="BE127" s="202">
        <f>IF(N127="základní",J127,0)</f>
        <v>0</v>
      </c>
      <c r="BF127" s="202">
        <f>IF(N127="snížená",J127,0)</f>
        <v>0</v>
      </c>
      <c r="BG127" s="202">
        <f>IF(N127="zákl. přenesená",J127,0)</f>
        <v>0</v>
      </c>
      <c r="BH127" s="202">
        <f>IF(N127="sníž. přenesená",J127,0)</f>
        <v>0</v>
      </c>
      <c r="BI127" s="202">
        <f>IF(N127="nulová",J127,0)</f>
        <v>0</v>
      </c>
      <c r="BJ127" s="23" t="s">
        <v>83</v>
      </c>
      <c r="BK127" s="202">
        <f>ROUND(I127*H127,2)</f>
        <v>0</v>
      </c>
      <c r="BL127" s="23" t="s">
        <v>161</v>
      </c>
      <c r="BM127" s="23" t="s">
        <v>1729</v>
      </c>
    </row>
    <row r="128" spans="2:51" s="11" customFormat="1" ht="13.5">
      <c r="B128" s="206"/>
      <c r="C128" s="207"/>
      <c r="D128" s="203" t="s">
        <v>165</v>
      </c>
      <c r="E128" s="208" t="s">
        <v>21</v>
      </c>
      <c r="F128" s="209" t="s">
        <v>1724</v>
      </c>
      <c r="G128" s="207"/>
      <c r="H128" s="210">
        <v>3.45</v>
      </c>
      <c r="I128" s="211"/>
      <c r="J128" s="207"/>
      <c r="K128" s="207"/>
      <c r="L128" s="212"/>
      <c r="M128" s="213"/>
      <c r="N128" s="214"/>
      <c r="O128" s="214"/>
      <c r="P128" s="214"/>
      <c r="Q128" s="214"/>
      <c r="R128" s="214"/>
      <c r="S128" s="214"/>
      <c r="T128" s="215"/>
      <c r="AT128" s="216" t="s">
        <v>165</v>
      </c>
      <c r="AU128" s="216" t="s">
        <v>85</v>
      </c>
      <c r="AV128" s="11" t="s">
        <v>85</v>
      </c>
      <c r="AW128" s="11" t="s">
        <v>38</v>
      </c>
      <c r="AX128" s="11" t="s">
        <v>83</v>
      </c>
      <c r="AY128" s="216" t="s">
        <v>154</v>
      </c>
    </row>
    <row r="129" spans="2:63" s="10" customFormat="1" ht="29.85" customHeight="1">
      <c r="B129" s="175"/>
      <c r="C129" s="176"/>
      <c r="D129" s="177" t="s">
        <v>74</v>
      </c>
      <c r="E129" s="189" t="s">
        <v>494</v>
      </c>
      <c r="F129" s="189" t="s">
        <v>495</v>
      </c>
      <c r="G129" s="176"/>
      <c r="H129" s="176"/>
      <c r="I129" s="179"/>
      <c r="J129" s="190">
        <f>BK129</f>
        <v>0</v>
      </c>
      <c r="K129" s="176"/>
      <c r="L129" s="181"/>
      <c r="M129" s="182"/>
      <c r="N129" s="183"/>
      <c r="O129" s="183"/>
      <c r="P129" s="184">
        <f>SUM(P130:P136)</f>
        <v>0</v>
      </c>
      <c r="Q129" s="183"/>
      <c r="R129" s="184">
        <f>SUM(R130:R136)</f>
        <v>0</v>
      </c>
      <c r="S129" s="183"/>
      <c r="T129" s="185">
        <f>SUM(T130:T136)</f>
        <v>0</v>
      </c>
      <c r="AR129" s="186" t="s">
        <v>83</v>
      </c>
      <c r="AT129" s="187" t="s">
        <v>74</v>
      </c>
      <c r="AU129" s="187" t="s">
        <v>83</v>
      </c>
      <c r="AY129" s="186" t="s">
        <v>154</v>
      </c>
      <c r="BK129" s="188">
        <f>SUM(BK130:BK136)</f>
        <v>0</v>
      </c>
    </row>
    <row r="130" spans="2:65" s="1" customFormat="1" ht="25.5" customHeight="1">
      <c r="B130" s="40"/>
      <c r="C130" s="191" t="s">
        <v>242</v>
      </c>
      <c r="D130" s="191" t="s">
        <v>156</v>
      </c>
      <c r="E130" s="192" t="s">
        <v>501</v>
      </c>
      <c r="F130" s="193" t="s">
        <v>502</v>
      </c>
      <c r="G130" s="194" t="s">
        <v>192</v>
      </c>
      <c r="H130" s="195">
        <v>158.872</v>
      </c>
      <c r="I130" s="196"/>
      <c r="J130" s="197">
        <f>ROUND(I130*H130,2)</f>
        <v>0</v>
      </c>
      <c r="K130" s="193" t="s">
        <v>160</v>
      </c>
      <c r="L130" s="60"/>
      <c r="M130" s="198" t="s">
        <v>21</v>
      </c>
      <c r="N130" s="199" t="s">
        <v>46</v>
      </c>
      <c r="O130" s="41"/>
      <c r="P130" s="200">
        <f>O130*H130</f>
        <v>0</v>
      </c>
      <c r="Q130" s="200">
        <v>0</v>
      </c>
      <c r="R130" s="200">
        <f>Q130*H130</f>
        <v>0</v>
      </c>
      <c r="S130" s="200">
        <v>0</v>
      </c>
      <c r="T130" s="201">
        <f>S130*H130</f>
        <v>0</v>
      </c>
      <c r="AR130" s="23" t="s">
        <v>161</v>
      </c>
      <c r="AT130" s="23" t="s">
        <v>156</v>
      </c>
      <c r="AU130" s="23" t="s">
        <v>85</v>
      </c>
      <c r="AY130" s="23" t="s">
        <v>154</v>
      </c>
      <c r="BE130" s="202">
        <f>IF(N130="základní",J130,0)</f>
        <v>0</v>
      </c>
      <c r="BF130" s="202">
        <f>IF(N130="snížená",J130,0)</f>
        <v>0</v>
      </c>
      <c r="BG130" s="202">
        <f>IF(N130="zákl. přenesená",J130,0)</f>
        <v>0</v>
      </c>
      <c r="BH130" s="202">
        <f>IF(N130="sníž. přenesená",J130,0)</f>
        <v>0</v>
      </c>
      <c r="BI130" s="202">
        <f>IF(N130="nulová",J130,0)</f>
        <v>0</v>
      </c>
      <c r="BJ130" s="23" t="s">
        <v>83</v>
      </c>
      <c r="BK130" s="202">
        <f>ROUND(I130*H130,2)</f>
        <v>0</v>
      </c>
      <c r="BL130" s="23" t="s">
        <v>161</v>
      </c>
      <c r="BM130" s="23" t="s">
        <v>1730</v>
      </c>
    </row>
    <row r="131" spans="2:47" s="1" customFormat="1" ht="81">
      <c r="B131" s="40"/>
      <c r="C131" s="62"/>
      <c r="D131" s="203" t="s">
        <v>163</v>
      </c>
      <c r="E131" s="62"/>
      <c r="F131" s="204" t="s">
        <v>504</v>
      </c>
      <c r="G131" s="62"/>
      <c r="H131" s="62"/>
      <c r="I131" s="162"/>
      <c r="J131" s="62"/>
      <c r="K131" s="62"/>
      <c r="L131" s="60"/>
      <c r="M131" s="205"/>
      <c r="N131" s="41"/>
      <c r="O131" s="41"/>
      <c r="P131" s="41"/>
      <c r="Q131" s="41"/>
      <c r="R131" s="41"/>
      <c r="S131" s="41"/>
      <c r="T131" s="77"/>
      <c r="AT131" s="23" t="s">
        <v>163</v>
      </c>
      <c r="AU131" s="23" t="s">
        <v>85</v>
      </c>
    </row>
    <row r="132" spans="2:51" s="11" customFormat="1" ht="13.5">
      <c r="B132" s="206"/>
      <c r="C132" s="207"/>
      <c r="D132" s="203" t="s">
        <v>165</v>
      </c>
      <c r="E132" s="207"/>
      <c r="F132" s="209" t="s">
        <v>1731</v>
      </c>
      <c r="G132" s="207"/>
      <c r="H132" s="210">
        <v>158.872</v>
      </c>
      <c r="I132" s="211"/>
      <c r="J132" s="207"/>
      <c r="K132" s="207"/>
      <c r="L132" s="212"/>
      <c r="M132" s="213"/>
      <c r="N132" s="214"/>
      <c r="O132" s="214"/>
      <c r="P132" s="214"/>
      <c r="Q132" s="214"/>
      <c r="R132" s="214"/>
      <c r="S132" s="214"/>
      <c r="T132" s="215"/>
      <c r="AT132" s="216" t="s">
        <v>165</v>
      </c>
      <c r="AU132" s="216" t="s">
        <v>85</v>
      </c>
      <c r="AV132" s="11" t="s">
        <v>85</v>
      </c>
      <c r="AW132" s="11" t="s">
        <v>6</v>
      </c>
      <c r="AX132" s="11" t="s">
        <v>83</v>
      </c>
      <c r="AY132" s="216" t="s">
        <v>154</v>
      </c>
    </row>
    <row r="133" spans="2:65" s="1" customFormat="1" ht="25.5" customHeight="1">
      <c r="B133" s="40"/>
      <c r="C133" s="217" t="s">
        <v>250</v>
      </c>
      <c r="D133" s="217" t="s">
        <v>189</v>
      </c>
      <c r="E133" s="218" t="s">
        <v>507</v>
      </c>
      <c r="F133" s="219" t="s">
        <v>508</v>
      </c>
      <c r="G133" s="220" t="s">
        <v>192</v>
      </c>
      <c r="H133" s="221">
        <v>7.59</v>
      </c>
      <c r="I133" s="222"/>
      <c r="J133" s="223">
        <f>ROUND(I133*H133,2)</f>
        <v>0</v>
      </c>
      <c r="K133" s="219" t="s">
        <v>160</v>
      </c>
      <c r="L133" s="224"/>
      <c r="M133" s="225" t="s">
        <v>21</v>
      </c>
      <c r="N133" s="226" t="s">
        <v>46</v>
      </c>
      <c r="O133" s="41"/>
      <c r="P133" s="200">
        <f>O133*H133</f>
        <v>0</v>
      </c>
      <c r="Q133" s="200">
        <v>0</v>
      </c>
      <c r="R133" s="200">
        <f>Q133*H133</f>
        <v>0</v>
      </c>
      <c r="S133" s="200">
        <v>0</v>
      </c>
      <c r="T133" s="201">
        <f>S133*H133</f>
        <v>0</v>
      </c>
      <c r="AR133" s="23" t="s">
        <v>193</v>
      </c>
      <c r="AT133" s="23" t="s">
        <v>189</v>
      </c>
      <c r="AU133" s="23" t="s">
        <v>85</v>
      </c>
      <c r="AY133" s="23" t="s">
        <v>154</v>
      </c>
      <c r="BE133" s="202">
        <f>IF(N133="základní",J133,0)</f>
        <v>0</v>
      </c>
      <c r="BF133" s="202">
        <f>IF(N133="snížená",J133,0)</f>
        <v>0</v>
      </c>
      <c r="BG133" s="202">
        <f>IF(N133="zákl. přenesená",J133,0)</f>
        <v>0</v>
      </c>
      <c r="BH133" s="202">
        <f>IF(N133="sníž. přenesená",J133,0)</f>
        <v>0</v>
      </c>
      <c r="BI133" s="202">
        <f>IF(N133="nulová",J133,0)</f>
        <v>0</v>
      </c>
      <c r="BJ133" s="23" t="s">
        <v>83</v>
      </c>
      <c r="BK133" s="202">
        <f>ROUND(I133*H133,2)</f>
        <v>0</v>
      </c>
      <c r="BL133" s="23" t="s">
        <v>161</v>
      </c>
      <c r="BM133" s="23" t="s">
        <v>1732</v>
      </c>
    </row>
    <row r="134" spans="2:65" s="1" customFormat="1" ht="25.5" customHeight="1">
      <c r="B134" s="40"/>
      <c r="C134" s="217" t="s">
        <v>256</v>
      </c>
      <c r="D134" s="217" t="s">
        <v>189</v>
      </c>
      <c r="E134" s="218" t="s">
        <v>515</v>
      </c>
      <c r="F134" s="219" t="s">
        <v>516</v>
      </c>
      <c r="G134" s="220" t="s">
        <v>192</v>
      </c>
      <c r="H134" s="221">
        <v>3.758</v>
      </c>
      <c r="I134" s="222"/>
      <c r="J134" s="223">
        <f>ROUND(I134*H134,2)</f>
        <v>0</v>
      </c>
      <c r="K134" s="219" t="s">
        <v>160</v>
      </c>
      <c r="L134" s="224"/>
      <c r="M134" s="225" t="s">
        <v>21</v>
      </c>
      <c r="N134" s="226" t="s">
        <v>46</v>
      </c>
      <c r="O134" s="41"/>
      <c r="P134" s="200">
        <f>O134*H134</f>
        <v>0</v>
      </c>
      <c r="Q134" s="200">
        <v>0</v>
      </c>
      <c r="R134" s="200">
        <f>Q134*H134</f>
        <v>0</v>
      </c>
      <c r="S134" s="200">
        <v>0</v>
      </c>
      <c r="T134" s="201">
        <f>S134*H134</f>
        <v>0</v>
      </c>
      <c r="AR134" s="23" t="s">
        <v>193</v>
      </c>
      <c r="AT134" s="23" t="s">
        <v>189</v>
      </c>
      <c r="AU134" s="23" t="s">
        <v>85</v>
      </c>
      <c r="AY134" s="23" t="s">
        <v>154</v>
      </c>
      <c r="BE134" s="202">
        <f>IF(N134="základní",J134,0)</f>
        <v>0</v>
      </c>
      <c r="BF134" s="202">
        <f>IF(N134="snížená",J134,0)</f>
        <v>0</v>
      </c>
      <c r="BG134" s="202">
        <f>IF(N134="zákl. přenesená",J134,0)</f>
        <v>0</v>
      </c>
      <c r="BH134" s="202">
        <f>IF(N134="sníž. přenesená",J134,0)</f>
        <v>0</v>
      </c>
      <c r="BI134" s="202">
        <f>IF(N134="nulová",J134,0)</f>
        <v>0</v>
      </c>
      <c r="BJ134" s="23" t="s">
        <v>83</v>
      </c>
      <c r="BK134" s="202">
        <f>ROUND(I134*H134,2)</f>
        <v>0</v>
      </c>
      <c r="BL134" s="23" t="s">
        <v>161</v>
      </c>
      <c r="BM134" s="23" t="s">
        <v>1733</v>
      </c>
    </row>
    <row r="135" spans="2:65" s="1" customFormat="1" ht="25.5" customHeight="1">
      <c r="B135" s="40"/>
      <c r="C135" s="191" t="s">
        <v>262</v>
      </c>
      <c r="D135" s="191" t="s">
        <v>156</v>
      </c>
      <c r="E135" s="192" t="s">
        <v>496</v>
      </c>
      <c r="F135" s="193" t="s">
        <v>497</v>
      </c>
      <c r="G135" s="194" t="s">
        <v>192</v>
      </c>
      <c r="H135" s="195">
        <v>11.348</v>
      </c>
      <c r="I135" s="196"/>
      <c r="J135" s="197">
        <f>ROUND(I135*H135,2)</f>
        <v>0</v>
      </c>
      <c r="K135" s="193" t="s">
        <v>160</v>
      </c>
      <c r="L135" s="60"/>
      <c r="M135" s="198" t="s">
        <v>21</v>
      </c>
      <c r="N135" s="199" t="s">
        <v>46</v>
      </c>
      <c r="O135" s="41"/>
      <c r="P135" s="200">
        <f>O135*H135</f>
        <v>0</v>
      </c>
      <c r="Q135" s="200">
        <v>0</v>
      </c>
      <c r="R135" s="200">
        <f>Q135*H135</f>
        <v>0</v>
      </c>
      <c r="S135" s="200">
        <v>0</v>
      </c>
      <c r="T135" s="201">
        <f>S135*H135</f>
        <v>0</v>
      </c>
      <c r="AR135" s="23" t="s">
        <v>161</v>
      </c>
      <c r="AT135" s="23" t="s">
        <v>156</v>
      </c>
      <c r="AU135" s="23" t="s">
        <v>85</v>
      </c>
      <c r="AY135" s="23" t="s">
        <v>154</v>
      </c>
      <c r="BE135" s="202">
        <f>IF(N135="základní",J135,0)</f>
        <v>0</v>
      </c>
      <c r="BF135" s="202">
        <f>IF(N135="snížená",J135,0)</f>
        <v>0</v>
      </c>
      <c r="BG135" s="202">
        <f>IF(N135="zákl. přenesená",J135,0)</f>
        <v>0</v>
      </c>
      <c r="BH135" s="202">
        <f>IF(N135="sníž. přenesená",J135,0)</f>
        <v>0</v>
      </c>
      <c r="BI135" s="202">
        <f>IF(N135="nulová",J135,0)</f>
        <v>0</v>
      </c>
      <c r="BJ135" s="23" t="s">
        <v>83</v>
      </c>
      <c r="BK135" s="202">
        <f>ROUND(I135*H135,2)</f>
        <v>0</v>
      </c>
      <c r="BL135" s="23" t="s">
        <v>161</v>
      </c>
      <c r="BM135" s="23" t="s">
        <v>1734</v>
      </c>
    </row>
    <row r="136" spans="2:47" s="1" customFormat="1" ht="81">
      <c r="B136" s="40"/>
      <c r="C136" s="62"/>
      <c r="D136" s="203" t="s">
        <v>163</v>
      </c>
      <c r="E136" s="62"/>
      <c r="F136" s="204" t="s">
        <v>499</v>
      </c>
      <c r="G136" s="62"/>
      <c r="H136" s="62"/>
      <c r="I136" s="162"/>
      <c r="J136" s="62"/>
      <c r="K136" s="62"/>
      <c r="L136" s="60"/>
      <c r="M136" s="205"/>
      <c r="N136" s="41"/>
      <c r="O136" s="41"/>
      <c r="P136" s="41"/>
      <c r="Q136" s="41"/>
      <c r="R136" s="41"/>
      <c r="S136" s="41"/>
      <c r="T136" s="77"/>
      <c r="AT136" s="23" t="s">
        <v>163</v>
      </c>
      <c r="AU136" s="23" t="s">
        <v>85</v>
      </c>
    </row>
    <row r="137" spans="2:63" s="10" customFormat="1" ht="29.85" customHeight="1">
      <c r="B137" s="175"/>
      <c r="C137" s="176"/>
      <c r="D137" s="177" t="s">
        <v>74</v>
      </c>
      <c r="E137" s="189" t="s">
        <v>522</v>
      </c>
      <c r="F137" s="189" t="s">
        <v>523</v>
      </c>
      <c r="G137" s="176"/>
      <c r="H137" s="176"/>
      <c r="I137" s="179"/>
      <c r="J137" s="190">
        <f>BK137</f>
        <v>0</v>
      </c>
      <c r="K137" s="176"/>
      <c r="L137" s="181"/>
      <c r="M137" s="182"/>
      <c r="N137" s="183"/>
      <c r="O137" s="183"/>
      <c r="P137" s="184">
        <f>SUM(P138:P139)</f>
        <v>0</v>
      </c>
      <c r="Q137" s="183"/>
      <c r="R137" s="184">
        <f>SUM(R138:R139)</f>
        <v>0</v>
      </c>
      <c r="S137" s="183"/>
      <c r="T137" s="185">
        <f>SUM(T138:T139)</f>
        <v>0</v>
      </c>
      <c r="AR137" s="186" t="s">
        <v>83</v>
      </c>
      <c r="AT137" s="187" t="s">
        <v>74</v>
      </c>
      <c r="AU137" s="187" t="s">
        <v>83</v>
      </c>
      <c r="AY137" s="186" t="s">
        <v>154</v>
      </c>
      <c r="BK137" s="188">
        <f>SUM(BK138:BK139)</f>
        <v>0</v>
      </c>
    </row>
    <row r="138" spans="2:65" s="1" customFormat="1" ht="38.25" customHeight="1">
      <c r="B138" s="40"/>
      <c r="C138" s="191" t="s">
        <v>267</v>
      </c>
      <c r="D138" s="191" t="s">
        <v>156</v>
      </c>
      <c r="E138" s="192" t="s">
        <v>525</v>
      </c>
      <c r="F138" s="193" t="s">
        <v>526</v>
      </c>
      <c r="G138" s="194" t="s">
        <v>192</v>
      </c>
      <c r="H138" s="195">
        <v>76.787</v>
      </c>
      <c r="I138" s="196"/>
      <c r="J138" s="197">
        <f>ROUND(I138*H138,2)</f>
        <v>0</v>
      </c>
      <c r="K138" s="193" t="s">
        <v>160</v>
      </c>
      <c r="L138" s="60"/>
      <c r="M138" s="198" t="s">
        <v>21</v>
      </c>
      <c r="N138" s="199" t="s">
        <v>46</v>
      </c>
      <c r="O138" s="41"/>
      <c r="P138" s="200">
        <f>O138*H138</f>
        <v>0</v>
      </c>
      <c r="Q138" s="200">
        <v>0</v>
      </c>
      <c r="R138" s="200">
        <f>Q138*H138</f>
        <v>0</v>
      </c>
      <c r="S138" s="200">
        <v>0</v>
      </c>
      <c r="T138" s="201">
        <f>S138*H138</f>
        <v>0</v>
      </c>
      <c r="AR138" s="23" t="s">
        <v>161</v>
      </c>
      <c r="AT138" s="23" t="s">
        <v>156</v>
      </c>
      <c r="AU138" s="23" t="s">
        <v>85</v>
      </c>
      <c r="AY138" s="23" t="s">
        <v>154</v>
      </c>
      <c r="BE138" s="202">
        <f>IF(N138="základní",J138,0)</f>
        <v>0</v>
      </c>
      <c r="BF138" s="202">
        <f>IF(N138="snížená",J138,0)</f>
        <v>0</v>
      </c>
      <c r="BG138" s="202">
        <f>IF(N138="zákl. přenesená",J138,0)</f>
        <v>0</v>
      </c>
      <c r="BH138" s="202">
        <f>IF(N138="sníž. přenesená",J138,0)</f>
        <v>0</v>
      </c>
      <c r="BI138" s="202">
        <f>IF(N138="nulová",J138,0)</f>
        <v>0</v>
      </c>
      <c r="BJ138" s="23" t="s">
        <v>83</v>
      </c>
      <c r="BK138" s="202">
        <f>ROUND(I138*H138,2)</f>
        <v>0</v>
      </c>
      <c r="BL138" s="23" t="s">
        <v>161</v>
      </c>
      <c r="BM138" s="23" t="s">
        <v>1735</v>
      </c>
    </row>
    <row r="139" spans="2:47" s="1" customFormat="1" ht="81">
      <c r="B139" s="40"/>
      <c r="C139" s="62"/>
      <c r="D139" s="203" t="s">
        <v>163</v>
      </c>
      <c r="E139" s="62"/>
      <c r="F139" s="204" t="s">
        <v>528</v>
      </c>
      <c r="G139" s="62"/>
      <c r="H139" s="62"/>
      <c r="I139" s="162"/>
      <c r="J139" s="62"/>
      <c r="K139" s="62"/>
      <c r="L139" s="60"/>
      <c r="M139" s="205"/>
      <c r="N139" s="41"/>
      <c r="O139" s="41"/>
      <c r="P139" s="41"/>
      <c r="Q139" s="41"/>
      <c r="R139" s="41"/>
      <c r="S139" s="41"/>
      <c r="T139" s="77"/>
      <c r="AT139" s="23" t="s">
        <v>163</v>
      </c>
      <c r="AU139" s="23" t="s">
        <v>85</v>
      </c>
    </row>
    <row r="140" spans="2:63" s="10" customFormat="1" ht="37.35" customHeight="1">
      <c r="B140" s="175"/>
      <c r="C140" s="176"/>
      <c r="D140" s="177" t="s">
        <v>74</v>
      </c>
      <c r="E140" s="178" t="s">
        <v>529</v>
      </c>
      <c r="F140" s="178" t="s">
        <v>530</v>
      </c>
      <c r="G140" s="176"/>
      <c r="H140" s="176"/>
      <c r="I140" s="179"/>
      <c r="J140" s="180">
        <f>BK140</f>
        <v>0</v>
      </c>
      <c r="K140" s="176"/>
      <c r="L140" s="181"/>
      <c r="M140" s="182"/>
      <c r="N140" s="183"/>
      <c r="O140" s="183"/>
      <c r="P140" s="184">
        <f>P141+P155+P169+P177</f>
        <v>0</v>
      </c>
      <c r="Q140" s="183"/>
      <c r="R140" s="184">
        <f>R141+R155+R169+R177</f>
        <v>2.7273577999999996</v>
      </c>
      <c r="S140" s="183"/>
      <c r="T140" s="185">
        <f>T141+T155+T169+T177</f>
        <v>0</v>
      </c>
      <c r="AR140" s="186" t="s">
        <v>85</v>
      </c>
      <c r="AT140" s="187" t="s">
        <v>74</v>
      </c>
      <c r="AU140" s="187" t="s">
        <v>75</v>
      </c>
      <c r="AY140" s="186" t="s">
        <v>154</v>
      </c>
      <c r="BK140" s="188">
        <f>BK141+BK155+BK169+BK177</f>
        <v>0</v>
      </c>
    </row>
    <row r="141" spans="2:63" s="10" customFormat="1" ht="19.9" customHeight="1">
      <c r="B141" s="175"/>
      <c r="C141" s="176"/>
      <c r="D141" s="177" t="s">
        <v>74</v>
      </c>
      <c r="E141" s="189" t="s">
        <v>531</v>
      </c>
      <c r="F141" s="189" t="s">
        <v>532</v>
      </c>
      <c r="G141" s="176"/>
      <c r="H141" s="176"/>
      <c r="I141" s="179"/>
      <c r="J141" s="190">
        <f>BK141</f>
        <v>0</v>
      </c>
      <c r="K141" s="176"/>
      <c r="L141" s="181"/>
      <c r="M141" s="182"/>
      <c r="N141" s="183"/>
      <c r="O141" s="183"/>
      <c r="P141" s="184">
        <f>SUM(P142:P154)</f>
        <v>0</v>
      </c>
      <c r="Q141" s="183"/>
      <c r="R141" s="184">
        <f>SUM(R142:R154)</f>
        <v>0.17773899999999998</v>
      </c>
      <c r="S141" s="183"/>
      <c r="T141" s="185">
        <f>SUM(T142:T154)</f>
        <v>0</v>
      </c>
      <c r="AR141" s="186" t="s">
        <v>85</v>
      </c>
      <c r="AT141" s="187" t="s">
        <v>74</v>
      </c>
      <c r="AU141" s="187" t="s">
        <v>83</v>
      </c>
      <c r="AY141" s="186" t="s">
        <v>154</v>
      </c>
      <c r="BK141" s="188">
        <f>SUM(BK142:BK154)</f>
        <v>0</v>
      </c>
    </row>
    <row r="142" spans="2:65" s="1" customFormat="1" ht="25.5" customHeight="1">
      <c r="B142" s="40"/>
      <c r="C142" s="191" t="s">
        <v>9</v>
      </c>
      <c r="D142" s="191" t="s">
        <v>156</v>
      </c>
      <c r="E142" s="192" t="s">
        <v>534</v>
      </c>
      <c r="F142" s="193" t="s">
        <v>535</v>
      </c>
      <c r="G142" s="194" t="s">
        <v>237</v>
      </c>
      <c r="H142" s="195">
        <v>34.5</v>
      </c>
      <c r="I142" s="196"/>
      <c r="J142" s="197">
        <f>ROUND(I142*H142,2)</f>
        <v>0</v>
      </c>
      <c r="K142" s="193" t="s">
        <v>160</v>
      </c>
      <c r="L142" s="60"/>
      <c r="M142" s="198" t="s">
        <v>21</v>
      </c>
      <c r="N142" s="199" t="s">
        <v>46</v>
      </c>
      <c r="O142" s="41"/>
      <c r="P142" s="200">
        <f>O142*H142</f>
        <v>0</v>
      </c>
      <c r="Q142" s="200">
        <v>0</v>
      </c>
      <c r="R142" s="200">
        <f>Q142*H142</f>
        <v>0</v>
      </c>
      <c r="S142" s="200">
        <v>0</v>
      </c>
      <c r="T142" s="201">
        <f>S142*H142</f>
        <v>0</v>
      </c>
      <c r="AR142" s="23" t="s">
        <v>242</v>
      </c>
      <c r="AT142" s="23" t="s">
        <v>156</v>
      </c>
      <c r="AU142" s="23" t="s">
        <v>85</v>
      </c>
      <c r="AY142" s="23" t="s">
        <v>154</v>
      </c>
      <c r="BE142" s="202">
        <f>IF(N142="základní",J142,0)</f>
        <v>0</v>
      </c>
      <c r="BF142" s="202">
        <f>IF(N142="snížená",J142,0)</f>
        <v>0</v>
      </c>
      <c r="BG142" s="202">
        <f>IF(N142="zákl. přenesená",J142,0)</f>
        <v>0</v>
      </c>
      <c r="BH142" s="202">
        <f>IF(N142="sníž. přenesená",J142,0)</f>
        <v>0</v>
      </c>
      <c r="BI142" s="202">
        <f>IF(N142="nulová",J142,0)</f>
        <v>0</v>
      </c>
      <c r="BJ142" s="23" t="s">
        <v>83</v>
      </c>
      <c r="BK142" s="202">
        <f>ROUND(I142*H142,2)</f>
        <v>0</v>
      </c>
      <c r="BL142" s="23" t="s">
        <v>242</v>
      </c>
      <c r="BM142" s="23" t="s">
        <v>1736</v>
      </c>
    </row>
    <row r="143" spans="2:47" s="1" customFormat="1" ht="40.5">
      <c r="B143" s="40"/>
      <c r="C143" s="62"/>
      <c r="D143" s="203" t="s">
        <v>163</v>
      </c>
      <c r="E143" s="62"/>
      <c r="F143" s="204" t="s">
        <v>537</v>
      </c>
      <c r="G143" s="62"/>
      <c r="H143" s="62"/>
      <c r="I143" s="162"/>
      <c r="J143" s="62"/>
      <c r="K143" s="62"/>
      <c r="L143" s="60"/>
      <c r="M143" s="205"/>
      <c r="N143" s="41"/>
      <c r="O143" s="41"/>
      <c r="P143" s="41"/>
      <c r="Q143" s="41"/>
      <c r="R143" s="41"/>
      <c r="S143" s="41"/>
      <c r="T143" s="77"/>
      <c r="AT143" s="23" t="s">
        <v>163</v>
      </c>
      <c r="AU143" s="23" t="s">
        <v>85</v>
      </c>
    </row>
    <row r="144" spans="2:47" s="1" customFormat="1" ht="27">
      <c r="B144" s="40"/>
      <c r="C144" s="62"/>
      <c r="D144" s="203" t="s">
        <v>538</v>
      </c>
      <c r="E144" s="62"/>
      <c r="F144" s="204" t="s">
        <v>539</v>
      </c>
      <c r="G144" s="62"/>
      <c r="H144" s="62"/>
      <c r="I144" s="162"/>
      <c r="J144" s="62"/>
      <c r="K144" s="62"/>
      <c r="L144" s="60"/>
      <c r="M144" s="205"/>
      <c r="N144" s="41"/>
      <c r="O144" s="41"/>
      <c r="P144" s="41"/>
      <c r="Q144" s="41"/>
      <c r="R144" s="41"/>
      <c r="S144" s="41"/>
      <c r="T144" s="77"/>
      <c r="AT144" s="23" t="s">
        <v>538</v>
      </c>
      <c r="AU144" s="23" t="s">
        <v>85</v>
      </c>
    </row>
    <row r="145" spans="2:51" s="11" customFormat="1" ht="13.5">
      <c r="B145" s="206"/>
      <c r="C145" s="207"/>
      <c r="D145" s="203" t="s">
        <v>165</v>
      </c>
      <c r="E145" s="208" t="s">
        <v>21</v>
      </c>
      <c r="F145" s="209" t="s">
        <v>1737</v>
      </c>
      <c r="G145" s="207"/>
      <c r="H145" s="210">
        <v>34.5</v>
      </c>
      <c r="I145" s="211"/>
      <c r="J145" s="207"/>
      <c r="K145" s="207"/>
      <c r="L145" s="212"/>
      <c r="M145" s="213"/>
      <c r="N145" s="214"/>
      <c r="O145" s="214"/>
      <c r="P145" s="214"/>
      <c r="Q145" s="214"/>
      <c r="R145" s="214"/>
      <c r="S145" s="214"/>
      <c r="T145" s="215"/>
      <c r="AT145" s="216" t="s">
        <v>165</v>
      </c>
      <c r="AU145" s="216" t="s">
        <v>85</v>
      </c>
      <c r="AV145" s="11" t="s">
        <v>85</v>
      </c>
      <c r="AW145" s="11" t="s">
        <v>38</v>
      </c>
      <c r="AX145" s="11" t="s">
        <v>83</v>
      </c>
      <c r="AY145" s="216" t="s">
        <v>154</v>
      </c>
    </row>
    <row r="146" spans="2:65" s="1" customFormat="1" ht="16.5" customHeight="1">
      <c r="B146" s="40"/>
      <c r="C146" s="217" t="s">
        <v>276</v>
      </c>
      <c r="D146" s="217" t="s">
        <v>189</v>
      </c>
      <c r="E146" s="218" t="s">
        <v>543</v>
      </c>
      <c r="F146" s="219" t="s">
        <v>544</v>
      </c>
      <c r="G146" s="220" t="s">
        <v>192</v>
      </c>
      <c r="H146" s="221">
        <v>0.01</v>
      </c>
      <c r="I146" s="222"/>
      <c r="J146" s="223">
        <f>ROUND(I146*H146,2)</f>
        <v>0</v>
      </c>
      <c r="K146" s="219" t="s">
        <v>160</v>
      </c>
      <c r="L146" s="224"/>
      <c r="M146" s="225" t="s">
        <v>21</v>
      </c>
      <c r="N146" s="226" t="s">
        <v>46</v>
      </c>
      <c r="O146" s="41"/>
      <c r="P146" s="200">
        <f>O146*H146</f>
        <v>0</v>
      </c>
      <c r="Q146" s="200">
        <v>1</v>
      </c>
      <c r="R146" s="200">
        <f>Q146*H146</f>
        <v>0.01</v>
      </c>
      <c r="S146" s="200">
        <v>0</v>
      </c>
      <c r="T146" s="201">
        <f>S146*H146</f>
        <v>0</v>
      </c>
      <c r="AR146" s="23" t="s">
        <v>331</v>
      </c>
      <c r="AT146" s="23" t="s">
        <v>189</v>
      </c>
      <c r="AU146" s="23" t="s">
        <v>85</v>
      </c>
      <c r="AY146" s="23" t="s">
        <v>154</v>
      </c>
      <c r="BE146" s="202">
        <f>IF(N146="základní",J146,0)</f>
        <v>0</v>
      </c>
      <c r="BF146" s="202">
        <f>IF(N146="snížená",J146,0)</f>
        <v>0</v>
      </c>
      <c r="BG146" s="202">
        <f>IF(N146="zákl. přenesená",J146,0)</f>
        <v>0</v>
      </c>
      <c r="BH146" s="202">
        <f>IF(N146="sníž. přenesená",J146,0)</f>
        <v>0</v>
      </c>
      <c r="BI146" s="202">
        <f>IF(N146="nulová",J146,0)</f>
        <v>0</v>
      </c>
      <c r="BJ146" s="23" t="s">
        <v>83</v>
      </c>
      <c r="BK146" s="202">
        <f>ROUND(I146*H146,2)</f>
        <v>0</v>
      </c>
      <c r="BL146" s="23" t="s">
        <v>242</v>
      </c>
      <c r="BM146" s="23" t="s">
        <v>1738</v>
      </c>
    </row>
    <row r="147" spans="2:51" s="11" customFormat="1" ht="13.5">
      <c r="B147" s="206"/>
      <c r="C147" s="207"/>
      <c r="D147" s="203" t="s">
        <v>165</v>
      </c>
      <c r="E147" s="207"/>
      <c r="F147" s="209" t="s">
        <v>1739</v>
      </c>
      <c r="G147" s="207"/>
      <c r="H147" s="210">
        <v>0.01</v>
      </c>
      <c r="I147" s="211"/>
      <c r="J147" s="207"/>
      <c r="K147" s="207"/>
      <c r="L147" s="212"/>
      <c r="M147" s="213"/>
      <c r="N147" s="214"/>
      <c r="O147" s="214"/>
      <c r="P147" s="214"/>
      <c r="Q147" s="214"/>
      <c r="R147" s="214"/>
      <c r="S147" s="214"/>
      <c r="T147" s="215"/>
      <c r="AT147" s="216" t="s">
        <v>165</v>
      </c>
      <c r="AU147" s="216" t="s">
        <v>85</v>
      </c>
      <c r="AV147" s="11" t="s">
        <v>85</v>
      </c>
      <c r="AW147" s="11" t="s">
        <v>6</v>
      </c>
      <c r="AX147" s="11" t="s">
        <v>83</v>
      </c>
      <c r="AY147" s="216" t="s">
        <v>154</v>
      </c>
    </row>
    <row r="148" spans="2:65" s="1" customFormat="1" ht="25.5" customHeight="1">
      <c r="B148" s="40"/>
      <c r="C148" s="191" t="s">
        <v>280</v>
      </c>
      <c r="D148" s="191" t="s">
        <v>156</v>
      </c>
      <c r="E148" s="192" t="s">
        <v>548</v>
      </c>
      <c r="F148" s="193" t="s">
        <v>549</v>
      </c>
      <c r="G148" s="194" t="s">
        <v>237</v>
      </c>
      <c r="H148" s="195">
        <v>34.5</v>
      </c>
      <c r="I148" s="196"/>
      <c r="J148" s="197">
        <f>ROUND(I148*H148,2)</f>
        <v>0</v>
      </c>
      <c r="K148" s="193" t="s">
        <v>160</v>
      </c>
      <c r="L148" s="60"/>
      <c r="M148" s="198" t="s">
        <v>21</v>
      </c>
      <c r="N148" s="199" t="s">
        <v>46</v>
      </c>
      <c r="O148" s="41"/>
      <c r="P148" s="200">
        <f>O148*H148</f>
        <v>0</v>
      </c>
      <c r="Q148" s="200">
        <v>0.0004</v>
      </c>
      <c r="R148" s="200">
        <f>Q148*H148</f>
        <v>0.013800000000000002</v>
      </c>
      <c r="S148" s="200">
        <v>0</v>
      </c>
      <c r="T148" s="201">
        <f>S148*H148</f>
        <v>0</v>
      </c>
      <c r="AR148" s="23" t="s">
        <v>242</v>
      </c>
      <c r="AT148" s="23" t="s">
        <v>156</v>
      </c>
      <c r="AU148" s="23" t="s">
        <v>85</v>
      </c>
      <c r="AY148" s="23" t="s">
        <v>154</v>
      </c>
      <c r="BE148" s="202">
        <f>IF(N148="základní",J148,0)</f>
        <v>0</v>
      </c>
      <c r="BF148" s="202">
        <f>IF(N148="snížená",J148,0)</f>
        <v>0</v>
      </c>
      <c r="BG148" s="202">
        <f>IF(N148="zákl. přenesená",J148,0)</f>
        <v>0</v>
      </c>
      <c r="BH148" s="202">
        <f>IF(N148="sníž. přenesená",J148,0)</f>
        <v>0</v>
      </c>
      <c r="BI148" s="202">
        <f>IF(N148="nulová",J148,0)</f>
        <v>0</v>
      </c>
      <c r="BJ148" s="23" t="s">
        <v>83</v>
      </c>
      <c r="BK148" s="202">
        <f>ROUND(I148*H148,2)</f>
        <v>0</v>
      </c>
      <c r="BL148" s="23" t="s">
        <v>242</v>
      </c>
      <c r="BM148" s="23" t="s">
        <v>1740</v>
      </c>
    </row>
    <row r="149" spans="2:47" s="1" customFormat="1" ht="40.5">
      <c r="B149" s="40"/>
      <c r="C149" s="62"/>
      <c r="D149" s="203" t="s">
        <v>163</v>
      </c>
      <c r="E149" s="62"/>
      <c r="F149" s="204" t="s">
        <v>551</v>
      </c>
      <c r="G149" s="62"/>
      <c r="H149" s="62"/>
      <c r="I149" s="162"/>
      <c r="J149" s="62"/>
      <c r="K149" s="62"/>
      <c r="L149" s="60"/>
      <c r="M149" s="205"/>
      <c r="N149" s="41"/>
      <c r="O149" s="41"/>
      <c r="P149" s="41"/>
      <c r="Q149" s="41"/>
      <c r="R149" s="41"/>
      <c r="S149" s="41"/>
      <c r="T149" s="77"/>
      <c r="AT149" s="23" t="s">
        <v>163</v>
      </c>
      <c r="AU149" s="23" t="s">
        <v>85</v>
      </c>
    </row>
    <row r="150" spans="2:47" s="1" customFormat="1" ht="27">
      <c r="B150" s="40"/>
      <c r="C150" s="62"/>
      <c r="D150" s="203" t="s">
        <v>538</v>
      </c>
      <c r="E150" s="62"/>
      <c r="F150" s="204" t="s">
        <v>539</v>
      </c>
      <c r="G150" s="62"/>
      <c r="H150" s="62"/>
      <c r="I150" s="162"/>
      <c r="J150" s="62"/>
      <c r="K150" s="62"/>
      <c r="L150" s="60"/>
      <c r="M150" s="205"/>
      <c r="N150" s="41"/>
      <c r="O150" s="41"/>
      <c r="P150" s="41"/>
      <c r="Q150" s="41"/>
      <c r="R150" s="41"/>
      <c r="S150" s="41"/>
      <c r="T150" s="77"/>
      <c r="AT150" s="23" t="s">
        <v>538</v>
      </c>
      <c r="AU150" s="23" t="s">
        <v>85</v>
      </c>
    </row>
    <row r="151" spans="2:65" s="1" customFormat="1" ht="16.5" customHeight="1">
      <c r="B151" s="40"/>
      <c r="C151" s="217" t="s">
        <v>287</v>
      </c>
      <c r="D151" s="217" t="s">
        <v>189</v>
      </c>
      <c r="E151" s="218" t="s">
        <v>553</v>
      </c>
      <c r="F151" s="219" t="s">
        <v>554</v>
      </c>
      <c r="G151" s="220" t="s">
        <v>237</v>
      </c>
      <c r="H151" s="221">
        <v>39.675</v>
      </c>
      <c r="I151" s="222"/>
      <c r="J151" s="223">
        <f>ROUND(I151*H151,2)</f>
        <v>0</v>
      </c>
      <c r="K151" s="219" t="s">
        <v>160</v>
      </c>
      <c r="L151" s="224"/>
      <c r="M151" s="225" t="s">
        <v>21</v>
      </c>
      <c r="N151" s="226" t="s">
        <v>46</v>
      </c>
      <c r="O151" s="41"/>
      <c r="P151" s="200">
        <f>O151*H151</f>
        <v>0</v>
      </c>
      <c r="Q151" s="200">
        <v>0.00388</v>
      </c>
      <c r="R151" s="200">
        <f>Q151*H151</f>
        <v>0.153939</v>
      </c>
      <c r="S151" s="200">
        <v>0</v>
      </c>
      <c r="T151" s="201">
        <f>S151*H151</f>
        <v>0</v>
      </c>
      <c r="AR151" s="23" t="s">
        <v>331</v>
      </c>
      <c r="AT151" s="23" t="s">
        <v>189</v>
      </c>
      <c r="AU151" s="23" t="s">
        <v>85</v>
      </c>
      <c r="AY151" s="23" t="s">
        <v>154</v>
      </c>
      <c r="BE151" s="202">
        <f>IF(N151="základní",J151,0)</f>
        <v>0</v>
      </c>
      <c r="BF151" s="202">
        <f>IF(N151="snížená",J151,0)</f>
        <v>0</v>
      </c>
      <c r="BG151" s="202">
        <f>IF(N151="zákl. přenesená",J151,0)</f>
        <v>0</v>
      </c>
      <c r="BH151" s="202">
        <f>IF(N151="sníž. přenesená",J151,0)</f>
        <v>0</v>
      </c>
      <c r="BI151" s="202">
        <f>IF(N151="nulová",J151,0)</f>
        <v>0</v>
      </c>
      <c r="BJ151" s="23" t="s">
        <v>83</v>
      </c>
      <c r="BK151" s="202">
        <f>ROUND(I151*H151,2)</f>
        <v>0</v>
      </c>
      <c r="BL151" s="23" t="s">
        <v>242</v>
      </c>
      <c r="BM151" s="23" t="s">
        <v>1741</v>
      </c>
    </row>
    <row r="152" spans="2:51" s="11" customFormat="1" ht="13.5">
      <c r="B152" s="206"/>
      <c r="C152" s="207"/>
      <c r="D152" s="203" t="s">
        <v>165</v>
      </c>
      <c r="E152" s="207"/>
      <c r="F152" s="209" t="s">
        <v>1742</v>
      </c>
      <c r="G152" s="207"/>
      <c r="H152" s="210">
        <v>39.675</v>
      </c>
      <c r="I152" s="211"/>
      <c r="J152" s="207"/>
      <c r="K152" s="207"/>
      <c r="L152" s="212"/>
      <c r="M152" s="213"/>
      <c r="N152" s="214"/>
      <c r="O152" s="214"/>
      <c r="P152" s="214"/>
      <c r="Q152" s="214"/>
      <c r="R152" s="214"/>
      <c r="S152" s="214"/>
      <c r="T152" s="215"/>
      <c r="AT152" s="216" t="s">
        <v>165</v>
      </c>
      <c r="AU152" s="216" t="s">
        <v>85</v>
      </c>
      <c r="AV152" s="11" t="s">
        <v>85</v>
      </c>
      <c r="AW152" s="11" t="s">
        <v>6</v>
      </c>
      <c r="AX152" s="11" t="s">
        <v>83</v>
      </c>
      <c r="AY152" s="216" t="s">
        <v>154</v>
      </c>
    </row>
    <row r="153" spans="2:65" s="1" customFormat="1" ht="38.25" customHeight="1">
      <c r="B153" s="40"/>
      <c r="C153" s="191" t="s">
        <v>293</v>
      </c>
      <c r="D153" s="191" t="s">
        <v>156</v>
      </c>
      <c r="E153" s="192" t="s">
        <v>558</v>
      </c>
      <c r="F153" s="193" t="s">
        <v>559</v>
      </c>
      <c r="G153" s="194" t="s">
        <v>192</v>
      </c>
      <c r="H153" s="195">
        <v>0.178</v>
      </c>
      <c r="I153" s="196"/>
      <c r="J153" s="197">
        <f>ROUND(I153*H153,2)</f>
        <v>0</v>
      </c>
      <c r="K153" s="193" t="s">
        <v>160</v>
      </c>
      <c r="L153" s="60"/>
      <c r="M153" s="198" t="s">
        <v>21</v>
      </c>
      <c r="N153" s="199" t="s">
        <v>46</v>
      </c>
      <c r="O153" s="41"/>
      <c r="P153" s="200">
        <f>O153*H153</f>
        <v>0</v>
      </c>
      <c r="Q153" s="200">
        <v>0</v>
      </c>
      <c r="R153" s="200">
        <f>Q153*H153</f>
        <v>0</v>
      </c>
      <c r="S153" s="200">
        <v>0</v>
      </c>
      <c r="T153" s="201">
        <f>S153*H153</f>
        <v>0</v>
      </c>
      <c r="AR153" s="23" t="s">
        <v>242</v>
      </c>
      <c r="AT153" s="23" t="s">
        <v>156</v>
      </c>
      <c r="AU153" s="23" t="s">
        <v>85</v>
      </c>
      <c r="AY153" s="23" t="s">
        <v>154</v>
      </c>
      <c r="BE153" s="202">
        <f>IF(N153="základní",J153,0)</f>
        <v>0</v>
      </c>
      <c r="BF153" s="202">
        <f>IF(N153="snížená",J153,0)</f>
        <v>0</v>
      </c>
      <c r="BG153" s="202">
        <f>IF(N153="zákl. přenesená",J153,0)</f>
        <v>0</v>
      </c>
      <c r="BH153" s="202">
        <f>IF(N153="sníž. přenesená",J153,0)</f>
        <v>0</v>
      </c>
      <c r="BI153" s="202">
        <f>IF(N153="nulová",J153,0)</f>
        <v>0</v>
      </c>
      <c r="BJ153" s="23" t="s">
        <v>83</v>
      </c>
      <c r="BK153" s="202">
        <f>ROUND(I153*H153,2)</f>
        <v>0</v>
      </c>
      <c r="BL153" s="23" t="s">
        <v>242</v>
      </c>
      <c r="BM153" s="23" t="s">
        <v>1743</v>
      </c>
    </row>
    <row r="154" spans="2:47" s="1" customFormat="1" ht="121.5">
      <c r="B154" s="40"/>
      <c r="C154" s="62"/>
      <c r="D154" s="203" t="s">
        <v>163</v>
      </c>
      <c r="E154" s="62"/>
      <c r="F154" s="204" t="s">
        <v>561</v>
      </c>
      <c r="G154" s="62"/>
      <c r="H154" s="62"/>
      <c r="I154" s="162"/>
      <c r="J154" s="62"/>
      <c r="K154" s="62"/>
      <c r="L154" s="60"/>
      <c r="M154" s="205"/>
      <c r="N154" s="41"/>
      <c r="O154" s="41"/>
      <c r="P154" s="41"/>
      <c r="Q154" s="41"/>
      <c r="R154" s="41"/>
      <c r="S154" s="41"/>
      <c r="T154" s="77"/>
      <c r="AT154" s="23" t="s">
        <v>163</v>
      </c>
      <c r="AU154" s="23" t="s">
        <v>85</v>
      </c>
    </row>
    <row r="155" spans="2:63" s="10" customFormat="1" ht="29.85" customHeight="1">
      <c r="B155" s="175"/>
      <c r="C155" s="176"/>
      <c r="D155" s="177" t="s">
        <v>74</v>
      </c>
      <c r="E155" s="189" t="s">
        <v>562</v>
      </c>
      <c r="F155" s="189" t="s">
        <v>563</v>
      </c>
      <c r="G155" s="176"/>
      <c r="H155" s="176"/>
      <c r="I155" s="179"/>
      <c r="J155" s="190">
        <f>BK155</f>
        <v>0</v>
      </c>
      <c r="K155" s="176"/>
      <c r="L155" s="181"/>
      <c r="M155" s="182"/>
      <c r="N155" s="183"/>
      <c r="O155" s="183"/>
      <c r="P155" s="184">
        <f>SUM(P156:P168)</f>
        <v>0</v>
      </c>
      <c r="Q155" s="183"/>
      <c r="R155" s="184">
        <f>SUM(R156:R168)</f>
        <v>0.1308</v>
      </c>
      <c r="S155" s="183"/>
      <c r="T155" s="185">
        <f>SUM(T156:T168)</f>
        <v>0</v>
      </c>
      <c r="AR155" s="186" t="s">
        <v>85</v>
      </c>
      <c r="AT155" s="187" t="s">
        <v>74</v>
      </c>
      <c r="AU155" s="187" t="s">
        <v>83</v>
      </c>
      <c r="AY155" s="186" t="s">
        <v>154</v>
      </c>
      <c r="BK155" s="188">
        <f>SUM(BK156:BK168)</f>
        <v>0</v>
      </c>
    </row>
    <row r="156" spans="2:65" s="1" customFormat="1" ht="16.5" customHeight="1">
      <c r="B156" s="40"/>
      <c r="C156" s="191" t="s">
        <v>299</v>
      </c>
      <c r="D156" s="191" t="s">
        <v>156</v>
      </c>
      <c r="E156" s="192" t="s">
        <v>565</v>
      </c>
      <c r="F156" s="193" t="s">
        <v>643</v>
      </c>
      <c r="G156" s="194" t="s">
        <v>366</v>
      </c>
      <c r="H156" s="195">
        <v>9</v>
      </c>
      <c r="I156" s="196"/>
      <c r="J156" s="197">
        <f>ROUND(I156*H156,2)</f>
        <v>0</v>
      </c>
      <c r="K156" s="193" t="s">
        <v>567</v>
      </c>
      <c r="L156" s="60"/>
      <c r="M156" s="198" t="s">
        <v>21</v>
      </c>
      <c r="N156" s="199" t="s">
        <v>46</v>
      </c>
      <c r="O156" s="41"/>
      <c r="P156" s="200">
        <f>O156*H156</f>
        <v>0</v>
      </c>
      <c r="Q156" s="200">
        <v>0</v>
      </c>
      <c r="R156" s="200">
        <f>Q156*H156</f>
        <v>0</v>
      </c>
      <c r="S156" s="200">
        <v>0</v>
      </c>
      <c r="T156" s="201">
        <f>S156*H156</f>
        <v>0</v>
      </c>
      <c r="AR156" s="23" t="s">
        <v>242</v>
      </c>
      <c r="AT156" s="23" t="s">
        <v>156</v>
      </c>
      <c r="AU156" s="23" t="s">
        <v>85</v>
      </c>
      <c r="AY156" s="23" t="s">
        <v>154</v>
      </c>
      <c r="BE156" s="202">
        <f>IF(N156="základní",J156,0)</f>
        <v>0</v>
      </c>
      <c r="BF156" s="202">
        <f>IF(N156="snížená",J156,0)</f>
        <v>0</v>
      </c>
      <c r="BG156" s="202">
        <f>IF(N156="zákl. přenesená",J156,0)</f>
        <v>0</v>
      </c>
      <c r="BH156" s="202">
        <f>IF(N156="sníž. přenesená",J156,0)</f>
        <v>0</v>
      </c>
      <c r="BI156" s="202">
        <f>IF(N156="nulová",J156,0)</f>
        <v>0</v>
      </c>
      <c r="BJ156" s="23" t="s">
        <v>83</v>
      </c>
      <c r="BK156" s="202">
        <f>ROUND(I156*H156,2)</f>
        <v>0</v>
      </c>
      <c r="BL156" s="23" t="s">
        <v>242</v>
      </c>
      <c r="BM156" s="23" t="s">
        <v>1744</v>
      </c>
    </row>
    <row r="157" spans="2:65" s="1" customFormat="1" ht="16.5" customHeight="1">
      <c r="B157" s="40"/>
      <c r="C157" s="191" t="s">
        <v>305</v>
      </c>
      <c r="D157" s="191" t="s">
        <v>156</v>
      </c>
      <c r="E157" s="192" t="s">
        <v>570</v>
      </c>
      <c r="F157" s="193" t="s">
        <v>571</v>
      </c>
      <c r="G157" s="194" t="s">
        <v>245</v>
      </c>
      <c r="H157" s="195">
        <v>4</v>
      </c>
      <c r="I157" s="196"/>
      <c r="J157" s="197">
        <f>ROUND(I157*H157,2)</f>
        <v>0</v>
      </c>
      <c r="K157" s="193" t="s">
        <v>160</v>
      </c>
      <c r="L157" s="60"/>
      <c r="M157" s="198" t="s">
        <v>21</v>
      </c>
      <c r="N157" s="199" t="s">
        <v>46</v>
      </c>
      <c r="O157" s="41"/>
      <c r="P157" s="200">
        <f>O157*H157</f>
        <v>0</v>
      </c>
      <c r="Q157" s="200">
        <v>0.00125</v>
      </c>
      <c r="R157" s="200">
        <f>Q157*H157</f>
        <v>0.005</v>
      </c>
      <c r="S157" s="200">
        <v>0</v>
      </c>
      <c r="T157" s="201">
        <f>S157*H157</f>
        <v>0</v>
      </c>
      <c r="AR157" s="23" t="s">
        <v>242</v>
      </c>
      <c r="AT157" s="23" t="s">
        <v>156</v>
      </c>
      <c r="AU157" s="23" t="s">
        <v>85</v>
      </c>
      <c r="AY157" s="23" t="s">
        <v>154</v>
      </c>
      <c r="BE157" s="202">
        <f>IF(N157="základní",J157,0)</f>
        <v>0</v>
      </c>
      <c r="BF157" s="202">
        <f>IF(N157="snížená",J157,0)</f>
        <v>0</v>
      </c>
      <c r="BG157" s="202">
        <f>IF(N157="zákl. přenesená",J157,0)</f>
        <v>0</v>
      </c>
      <c r="BH157" s="202">
        <f>IF(N157="sníž. přenesená",J157,0)</f>
        <v>0</v>
      </c>
      <c r="BI157" s="202">
        <f>IF(N157="nulová",J157,0)</f>
        <v>0</v>
      </c>
      <c r="BJ157" s="23" t="s">
        <v>83</v>
      </c>
      <c r="BK157" s="202">
        <f>ROUND(I157*H157,2)</f>
        <v>0</v>
      </c>
      <c r="BL157" s="23" t="s">
        <v>242</v>
      </c>
      <c r="BM157" s="23" t="s">
        <v>1745</v>
      </c>
    </row>
    <row r="158" spans="2:47" s="1" customFormat="1" ht="67.5">
      <c r="B158" s="40"/>
      <c r="C158" s="62"/>
      <c r="D158" s="203" t="s">
        <v>163</v>
      </c>
      <c r="E158" s="62"/>
      <c r="F158" s="204" t="s">
        <v>573</v>
      </c>
      <c r="G158" s="62"/>
      <c r="H158" s="62"/>
      <c r="I158" s="162"/>
      <c r="J158" s="62"/>
      <c r="K158" s="62"/>
      <c r="L158" s="60"/>
      <c r="M158" s="205"/>
      <c r="N158" s="41"/>
      <c r="O158" s="41"/>
      <c r="P158" s="41"/>
      <c r="Q158" s="41"/>
      <c r="R158" s="41"/>
      <c r="S158" s="41"/>
      <c r="T158" s="77"/>
      <c r="AT158" s="23" t="s">
        <v>163</v>
      </c>
      <c r="AU158" s="23" t="s">
        <v>85</v>
      </c>
    </row>
    <row r="159" spans="2:65" s="1" customFormat="1" ht="16.5" customHeight="1">
      <c r="B159" s="40"/>
      <c r="C159" s="191" t="s">
        <v>309</v>
      </c>
      <c r="D159" s="191" t="s">
        <v>156</v>
      </c>
      <c r="E159" s="192" t="s">
        <v>575</v>
      </c>
      <c r="F159" s="193" t="s">
        <v>576</v>
      </c>
      <c r="G159" s="194" t="s">
        <v>245</v>
      </c>
      <c r="H159" s="195">
        <v>10</v>
      </c>
      <c r="I159" s="196"/>
      <c r="J159" s="197">
        <f>ROUND(I159*H159,2)</f>
        <v>0</v>
      </c>
      <c r="K159" s="193" t="s">
        <v>160</v>
      </c>
      <c r="L159" s="60"/>
      <c r="M159" s="198" t="s">
        <v>21</v>
      </c>
      <c r="N159" s="199" t="s">
        <v>46</v>
      </c>
      <c r="O159" s="41"/>
      <c r="P159" s="200">
        <f>O159*H159</f>
        <v>0</v>
      </c>
      <c r="Q159" s="200">
        <v>0.00176</v>
      </c>
      <c r="R159" s="200">
        <f>Q159*H159</f>
        <v>0.0176</v>
      </c>
      <c r="S159" s="200">
        <v>0</v>
      </c>
      <c r="T159" s="201">
        <f>S159*H159</f>
        <v>0</v>
      </c>
      <c r="AR159" s="23" t="s">
        <v>242</v>
      </c>
      <c r="AT159" s="23" t="s">
        <v>156</v>
      </c>
      <c r="AU159" s="23" t="s">
        <v>85</v>
      </c>
      <c r="AY159" s="23" t="s">
        <v>154</v>
      </c>
      <c r="BE159" s="202">
        <f>IF(N159="základní",J159,0)</f>
        <v>0</v>
      </c>
      <c r="BF159" s="202">
        <f>IF(N159="snížená",J159,0)</f>
        <v>0</v>
      </c>
      <c r="BG159" s="202">
        <f>IF(N159="zákl. přenesená",J159,0)</f>
        <v>0</v>
      </c>
      <c r="BH159" s="202">
        <f>IF(N159="sníž. přenesená",J159,0)</f>
        <v>0</v>
      </c>
      <c r="BI159" s="202">
        <f>IF(N159="nulová",J159,0)</f>
        <v>0</v>
      </c>
      <c r="BJ159" s="23" t="s">
        <v>83</v>
      </c>
      <c r="BK159" s="202">
        <f>ROUND(I159*H159,2)</f>
        <v>0</v>
      </c>
      <c r="BL159" s="23" t="s">
        <v>242</v>
      </c>
      <c r="BM159" s="23" t="s">
        <v>1746</v>
      </c>
    </row>
    <row r="160" spans="2:47" s="1" customFormat="1" ht="67.5">
      <c r="B160" s="40"/>
      <c r="C160" s="62"/>
      <c r="D160" s="203" t="s">
        <v>163</v>
      </c>
      <c r="E160" s="62"/>
      <c r="F160" s="204" t="s">
        <v>573</v>
      </c>
      <c r="G160" s="62"/>
      <c r="H160" s="62"/>
      <c r="I160" s="162"/>
      <c r="J160" s="62"/>
      <c r="K160" s="62"/>
      <c r="L160" s="60"/>
      <c r="M160" s="205"/>
      <c r="N160" s="41"/>
      <c r="O160" s="41"/>
      <c r="P160" s="41"/>
      <c r="Q160" s="41"/>
      <c r="R160" s="41"/>
      <c r="S160" s="41"/>
      <c r="T160" s="77"/>
      <c r="AT160" s="23" t="s">
        <v>163</v>
      </c>
      <c r="AU160" s="23" t="s">
        <v>85</v>
      </c>
    </row>
    <row r="161" spans="2:65" s="1" customFormat="1" ht="16.5" customHeight="1">
      <c r="B161" s="40"/>
      <c r="C161" s="191" t="s">
        <v>314</v>
      </c>
      <c r="D161" s="191" t="s">
        <v>156</v>
      </c>
      <c r="E161" s="192" t="s">
        <v>579</v>
      </c>
      <c r="F161" s="193" t="s">
        <v>580</v>
      </c>
      <c r="G161" s="194" t="s">
        <v>245</v>
      </c>
      <c r="H161" s="195">
        <v>20</v>
      </c>
      <c r="I161" s="196"/>
      <c r="J161" s="197">
        <f>ROUND(I161*H161,2)</f>
        <v>0</v>
      </c>
      <c r="K161" s="193" t="s">
        <v>160</v>
      </c>
      <c r="L161" s="60"/>
      <c r="M161" s="198" t="s">
        <v>21</v>
      </c>
      <c r="N161" s="199" t="s">
        <v>46</v>
      </c>
      <c r="O161" s="41"/>
      <c r="P161" s="200">
        <f>O161*H161</f>
        <v>0</v>
      </c>
      <c r="Q161" s="200">
        <v>0.00277</v>
      </c>
      <c r="R161" s="200">
        <f>Q161*H161</f>
        <v>0.0554</v>
      </c>
      <c r="S161" s="200">
        <v>0</v>
      </c>
      <c r="T161" s="201">
        <f>S161*H161</f>
        <v>0</v>
      </c>
      <c r="AR161" s="23" t="s">
        <v>242</v>
      </c>
      <c r="AT161" s="23" t="s">
        <v>156</v>
      </c>
      <c r="AU161" s="23" t="s">
        <v>85</v>
      </c>
      <c r="AY161" s="23" t="s">
        <v>154</v>
      </c>
      <c r="BE161" s="202">
        <f>IF(N161="základní",J161,0)</f>
        <v>0</v>
      </c>
      <c r="BF161" s="202">
        <f>IF(N161="snížená",J161,0)</f>
        <v>0</v>
      </c>
      <c r="BG161" s="202">
        <f>IF(N161="zákl. přenesená",J161,0)</f>
        <v>0</v>
      </c>
      <c r="BH161" s="202">
        <f>IF(N161="sníž. přenesená",J161,0)</f>
        <v>0</v>
      </c>
      <c r="BI161" s="202">
        <f>IF(N161="nulová",J161,0)</f>
        <v>0</v>
      </c>
      <c r="BJ161" s="23" t="s">
        <v>83</v>
      </c>
      <c r="BK161" s="202">
        <f>ROUND(I161*H161,2)</f>
        <v>0</v>
      </c>
      <c r="BL161" s="23" t="s">
        <v>242</v>
      </c>
      <c r="BM161" s="23" t="s">
        <v>1747</v>
      </c>
    </row>
    <row r="162" spans="2:47" s="1" customFormat="1" ht="67.5">
      <c r="B162" s="40"/>
      <c r="C162" s="62"/>
      <c r="D162" s="203" t="s">
        <v>163</v>
      </c>
      <c r="E162" s="62"/>
      <c r="F162" s="204" t="s">
        <v>573</v>
      </c>
      <c r="G162" s="62"/>
      <c r="H162" s="62"/>
      <c r="I162" s="162"/>
      <c r="J162" s="62"/>
      <c r="K162" s="62"/>
      <c r="L162" s="60"/>
      <c r="M162" s="205"/>
      <c r="N162" s="41"/>
      <c r="O162" s="41"/>
      <c r="P162" s="41"/>
      <c r="Q162" s="41"/>
      <c r="R162" s="41"/>
      <c r="S162" s="41"/>
      <c r="T162" s="77"/>
      <c r="AT162" s="23" t="s">
        <v>163</v>
      </c>
      <c r="AU162" s="23" t="s">
        <v>85</v>
      </c>
    </row>
    <row r="163" spans="2:65" s="1" customFormat="1" ht="16.5" customHeight="1">
      <c r="B163" s="40"/>
      <c r="C163" s="191" t="s">
        <v>318</v>
      </c>
      <c r="D163" s="191" t="s">
        <v>156</v>
      </c>
      <c r="E163" s="192" t="s">
        <v>583</v>
      </c>
      <c r="F163" s="193" t="s">
        <v>584</v>
      </c>
      <c r="G163" s="194" t="s">
        <v>245</v>
      </c>
      <c r="H163" s="195">
        <v>12</v>
      </c>
      <c r="I163" s="196"/>
      <c r="J163" s="197">
        <f>ROUND(I163*H163,2)</f>
        <v>0</v>
      </c>
      <c r="K163" s="193" t="s">
        <v>160</v>
      </c>
      <c r="L163" s="60"/>
      <c r="M163" s="198" t="s">
        <v>21</v>
      </c>
      <c r="N163" s="199" t="s">
        <v>46</v>
      </c>
      <c r="O163" s="41"/>
      <c r="P163" s="200">
        <f>O163*H163</f>
        <v>0</v>
      </c>
      <c r="Q163" s="200">
        <v>0.0044</v>
      </c>
      <c r="R163" s="200">
        <f>Q163*H163</f>
        <v>0.0528</v>
      </c>
      <c r="S163" s="200">
        <v>0</v>
      </c>
      <c r="T163" s="201">
        <f>S163*H163</f>
        <v>0</v>
      </c>
      <c r="AR163" s="23" t="s">
        <v>242</v>
      </c>
      <c r="AT163" s="23" t="s">
        <v>156</v>
      </c>
      <c r="AU163" s="23" t="s">
        <v>85</v>
      </c>
      <c r="AY163" s="23" t="s">
        <v>154</v>
      </c>
      <c r="BE163" s="202">
        <f>IF(N163="základní",J163,0)</f>
        <v>0</v>
      </c>
      <c r="BF163" s="202">
        <f>IF(N163="snížená",J163,0)</f>
        <v>0</v>
      </c>
      <c r="BG163" s="202">
        <f>IF(N163="zákl. přenesená",J163,0)</f>
        <v>0</v>
      </c>
      <c r="BH163" s="202">
        <f>IF(N163="sníž. přenesená",J163,0)</f>
        <v>0</v>
      </c>
      <c r="BI163" s="202">
        <f>IF(N163="nulová",J163,0)</f>
        <v>0</v>
      </c>
      <c r="BJ163" s="23" t="s">
        <v>83</v>
      </c>
      <c r="BK163" s="202">
        <f>ROUND(I163*H163,2)</f>
        <v>0</v>
      </c>
      <c r="BL163" s="23" t="s">
        <v>242</v>
      </c>
      <c r="BM163" s="23" t="s">
        <v>1748</v>
      </c>
    </row>
    <row r="164" spans="2:47" s="1" customFormat="1" ht="67.5">
      <c r="B164" s="40"/>
      <c r="C164" s="62"/>
      <c r="D164" s="203" t="s">
        <v>163</v>
      </c>
      <c r="E164" s="62"/>
      <c r="F164" s="204" t="s">
        <v>573</v>
      </c>
      <c r="G164" s="62"/>
      <c r="H164" s="62"/>
      <c r="I164" s="162"/>
      <c r="J164" s="62"/>
      <c r="K164" s="62"/>
      <c r="L164" s="60"/>
      <c r="M164" s="205"/>
      <c r="N164" s="41"/>
      <c r="O164" s="41"/>
      <c r="P164" s="41"/>
      <c r="Q164" s="41"/>
      <c r="R164" s="41"/>
      <c r="S164" s="41"/>
      <c r="T164" s="77"/>
      <c r="AT164" s="23" t="s">
        <v>163</v>
      </c>
      <c r="AU164" s="23" t="s">
        <v>85</v>
      </c>
    </row>
    <row r="165" spans="2:65" s="1" customFormat="1" ht="16.5" customHeight="1">
      <c r="B165" s="40"/>
      <c r="C165" s="191" t="s">
        <v>325</v>
      </c>
      <c r="D165" s="191" t="s">
        <v>156</v>
      </c>
      <c r="E165" s="192" t="s">
        <v>632</v>
      </c>
      <c r="F165" s="193" t="s">
        <v>633</v>
      </c>
      <c r="G165" s="194" t="s">
        <v>245</v>
      </c>
      <c r="H165" s="195">
        <v>46</v>
      </c>
      <c r="I165" s="196"/>
      <c r="J165" s="197">
        <f>ROUND(I165*H165,2)</f>
        <v>0</v>
      </c>
      <c r="K165" s="193" t="s">
        <v>160</v>
      </c>
      <c r="L165" s="60"/>
      <c r="M165" s="198" t="s">
        <v>21</v>
      </c>
      <c r="N165" s="199" t="s">
        <v>46</v>
      </c>
      <c r="O165" s="41"/>
      <c r="P165" s="200">
        <f>O165*H165</f>
        <v>0</v>
      </c>
      <c r="Q165" s="200">
        <v>0</v>
      </c>
      <c r="R165" s="200">
        <f>Q165*H165</f>
        <v>0</v>
      </c>
      <c r="S165" s="200">
        <v>0</v>
      </c>
      <c r="T165" s="201">
        <f>S165*H165</f>
        <v>0</v>
      </c>
      <c r="AR165" s="23" t="s">
        <v>242</v>
      </c>
      <c r="AT165" s="23" t="s">
        <v>156</v>
      </c>
      <c r="AU165" s="23" t="s">
        <v>85</v>
      </c>
      <c r="AY165" s="23" t="s">
        <v>154</v>
      </c>
      <c r="BE165" s="202">
        <f>IF(N165="základní",J165,0)</f>
        <v>0</v>
      </c>
      <c r="BF165" s="202">
        <f>IF(N165="snížená",J165,0)</f>
        <v>0</v>
      </c>
      <c r="BG165" s="202">
        <f>IF(N165="zákl. přenesená",J165,0)</f>
        <v>0</v>
      </c>
      <c r="BH165" s="202">
        <f>IF(N165="sníž. přenesená",J165,0)</f>
        <v>0</v>
      </c>
      <c r="BI165" s="202">
        <f>IF(N165="nulová",J165,0)</f>
        <v>0</v>
      </c>
      <c r="BJ165" s="23" t="s">
        <v>83</v>
      </c>
      <c r="BK165" s="202">
        <f>ROUND(I165*H165,2)</f>
        <v>0</v>
      </c>
      <c r="BL165" s="23" t="s">
        <v>242</v>
      </c>
      <c r="BM165" s="23" t="s">
        <v>1749</v>
      </c>
    </row>
    <row r="166" spans="2:47" s="1" customFormat="1" ht="27">
      <c r="B166" s="40"/>
      <c r="C166" s="62"/>
      <c r="D166" s="203" t="s">
        <v>163</v>
      </c>
      <c r="E166" s="62"/>
      <c r="F166" s="204" t="s">
        <v>635</v>
      </c>
      <c r="G166" s="62"/>
      <c r="H166" s="62"/>
      <c r="I166" s="162"/>
      <c r="J166" s="62"/>
      <c r="K166" s="62"/>
      <c r="L166" s="60"/>
      <c r="M166" s="205"/>
      <c r="N166" s="41"/>
      <c r="O166" s="41"/>
      <c r="P166" s="41"/>
      <c r="Q166" s="41"/>
      <c r="R166" s="41"/>
      <c r="S166" s="41"/>
      <c r="T166" s="77"/>
      <c r="AT166" s="23" t="s">
        <v>163</v>
      </c>
      <c r="AU166" s="23" t="s">
        <v>85</v>
      </c>
    </row>
    <row r="167" spans="2:65" s="1" customFormat="1" ht="38.25" customHeight="1">
      <c r="B167" s="40"/>
      <c r="C167" s="191" t="s">
        <v>331</v>
      </c>
      <c r="D167" s="191" t="s">
        <v>156</v>
      </c>
      <c r="E167" s="192" t="s">
        <v>637</v>
      </c>
      <c r="F167" s="193" t="s">
        <v>638</v>
      </c>
      <c r="G167" s="194" t="s">
        <v>192</v>
      </c>
      <c r="H167" s="195">
        <v>0.131</v>
      </c>
      <c r="I167" s="196"/>
      <c r="J167" s="197">
        <f>ROUND(I167*H167,2)</f>
        <v>0</v>
      </c>
      <c r="K167" s="193" t="s">
        <v>160</v>
      </c>
      <c r="L167" s="60"/>
      <c r="M167" s="198" t="s">
        <v>21</v>
      </c>
      <c r="N167" s="199" t="s">
        <v>46</v>
      </c>
      <c r="O167" s="41"/>
      <c r="P167" s="200">
        <f>O167*H167</f>
        <v>0</v>
      </c>
      <c r="Q167" s="200">
        <v>0</v>
      </c>
      <c r="R167" s="200">
        <f>Q167*H167</f>
        <v>0</v>
      </c>
      <c r="S167" s="200">
        <v>0</v>
      </c>
      <c r="T167" s="201">
        <f>S167*H167</f>
        <v>0</v>
      </c>
      <c r="AR167" s="23" t="s">
        <v>242</v>
      </c>
      <c r="AT167" s="23" t="s">
        <v>156</v>
      </c>
      <c r="AU167" s="23" t="s">
        <v>85</v>
      </c>
      <c r="AY167" s="23" t="s">
        <v>154</v>
      </c>
      <c r="BE167" s="202">
        <f>IF(N167="základní",J167,0)</f>
        <v>0</v>
      </c>
      <c r="BF167" s="202">
        <f>IF(N167="snížená",J167,0)</f>
        <v>0</v>
      </c>
      <c r="BG167" s="202">
        <f>IF(N167="zákl. přenesená",J167,0)</f>
        <v>0</v>
      </c>
      <c r="BH167" s="202">
        <f>IF(N167="sníž. přenesená",J167,0)</f>
        <v>0</v>
      </c>
      <c r="BI167" s="202">
        <f>IF(N167="nulová",J167,0)</f>
        <v>0</v>
      </c>
      <c r="BJ167" s="23" t="s">
        <v>83</v>
      </c>
      <c r="BK167" s="202">
        <f>ROUND(I167*H167,2)</f>
        <v>0</v>
      </c>
      <c r="BL167" s="23" t="s">
        <v>242</v>
      </c>
      <c r="BM167" s="23" t="s">
        <v>1750</v>
      </c>
    </row>
    <row r="168" spans="2:47" s="1" customFormat="1" ht="121.5">
      <c r="B168" s="40"/>
      <c r="C168" s="62"/>
      <c r="D168" s="203" t="s">
        <v>163</v>
      </c>
      <c r="E168" s="62"/>
      <c r="F168" s="204" t="s">
        <v>561</v>
      </c>
      <c r="G168" s="62"/>
      <c r="H168" s="62"/>
      <c r="I168" s="162"/>
      <c r="J168" s="62"/>
      <c r="K168" s="62"/>
      <c r="L168" s="60"/>
      <c r="M168" s="205"/>
      <c r="N168" s="41"/>
      <c r="O168" s="41"/>
      <c r="P168" s="41"/>
      <c r="Q168" s="41"/>
      <c r="R168" s="41"/>
      <c r="S168" s="41"/>
      <c r="T168" s="77"/>
      <c r="AT168" s="23" t="s">
        <v>163</v>
      </c>
      <c r="AU168" s="23" t="s">
        <v>85</v>
      </c>
    </row>
    <row r="169" spans="2:63" s="10" customFormat="1" ht="29.85" customHeight="1">
      <c r="B169" s="175"/>
      <c r="C169" s="176"/>
      <c r="D169" s="177" t="s">
        <v>74</v>
      </c>
      <c r="E169" s="189" t="s">
        <v>689</v>
      </c>
      <c r="F169" s="189" t="s">
        <v>690</v>
      </c>
      <c r="G169" s="176"/>
      <c r="H169" s="176"/>
      <c r="I169" s="179"/>
      <c r="J169" s="190">
        <f>BK169</f>
        <v>0</v>
      </c>
      <c r="K169" s="176"/>
      <c r="L169" s="181"/>
      <c r="M169" s="182"/>
      <c r="N169" s="183"/>
      <c r="O169" s="183"/>
      <c r="P169" s="184">
        <f>SUM(P170:P176)</f>
        <v>0</v>
      </c>
      <c r="Q169" s="183"/>
      <c r="R169" s="184">
        <f>SUM(R170:R176)</f>
        <v>0.16665</v>
      </c>
      <c r="S169" s="183"/>
      <c r="T169" s="185">
        <f>SUM(T170:T176)</f>
        <v>0</v>
      </c>
      <c r="AR169" s="186" t="s">
        <v>85</v>
      </c>
      <c r="AT169" s="187" t="s">
        <v>74</v>
      </c>
      <c r="AU169" s="187" t="s">
        <v>83</v>
      </c>
      <c r="AY169" s="186" t="s">
        <v>154</v>
      </c>
      <c r="BK169" s="188">
        <f>SUM(BK170:BK176)</f>
        <v>0</v>
      </c>
    </row>
    <row r="170" spans="2:65" s="1" customFormat="1" ht="16.5" customHeight="1">
      <c r="B170" s="40"/>
      <c r="C170" s="191" t="s">
        <v>336</v>
      </c>
      <c r="D170" s="191" t="s">
        <v>156</v>
      </c>
      <c r="E170" s="192" t="s">
        <v>398</v>
      </c>
      <c r="F170" s="193" t="s">
        <v>399</v>
      </c>
      <c r="G170" s="194" t="s">
        <v>400</v>
      </c>
      <c r="H170" s="195">
        <v>10</v>
      </c>
      <c r="I170" s="196"/>
      <c r="J170" s="197">
        <f>ROUND(I170*H170,2)</f>
        <v>0</v>
      </c>
      <c r="K170" s="193" t="s">
        <v>160</v>
      </c>
      <c r="L170" s="60"/>
      <c r="M170" s="198" t="s">
        <v>21</v>
      </c>
      <c r="N170" s="199" t="s">
        <v>46</v>
      </c>
      <c r="O170" s="41"/>
      <c r="P170" s="200">
        <f>O170*H170</f>
        <v>0</v>
      </c>
      <c r="Q170" s="200">
        <v>0</v>
      </c>
      <c r="R170" s="200">
        <f>Q170*H170</f>
        <v>0</v>
      </c>
      <c r="S170" s="200">
        <v>0</v>
      </c>
      <c r="T170" s="201">
        <f>S170*H170</f>
        <v>0</v>
      </c>
      <c r="AR170" s="23" t="s">
        <v>242</v>
      </c>
      <c r="AT170" s="23" t="s">
        <v>156</v>
      </c>
      <c r="AU170" s="23" t="s">
        <v>85</v>
      </c>
      <c r="AY170" s="23" t="s">
        <v>154</v>
      </c>
      <c r="BE170" s="202">
        <f>IF(N170="základní",J170,0)</f>
        <v>0</v>
      </c>
      <c r="BF170" s="202">
        <f>IF(N170="snížená",J170,0)</f>
        <v>0</v>
      </c>
      <c r="BG170" s="202">
        <f>IF(N170="zákl. přenesená",J170,0)</f>
        <v>0</v>
      </c>
      <c r="BH170" s="202">
        <f>IF(N170="sníž. přenesená",J170,0)</f>
        <v>0</v>
      </c>
      <c r="BI170" s="202">
        <f>IF(N170="nulová",J170,0)</f>
        <v>0</v>
      </c>
      <c r="BJ170" s="23" t="s">
        <v>83</v>
      </c>
      <c r="BK170" s="202">
        <f>ROUND(I170*H170,2)</f>
        <v>0</v>
      </c>
      <c r="BL170" s="23" t="s">
        <v>242</v>
      </c>
      <c r="BM170" s="23" t="s">
        <v>1751</v>
      </c>
    </row>
    <row r="171" spans="2:65" s="1" customFormat="1" ht="16.5" customHeight="1">
      <c r="B171" s="40"/>
      <c r="C171" s="191" t="s">
        <v>341</v>
      </c>
      <c r="D171" s="191" t="s">
        <v>156</v>
      </c>
      <c r="E171" s="192" t="s">
        <v>1752</v>
      </c>
      <c r="F171" s="193" t="s">
        <v>1753</v>
      </c>
      <c r="G171" s="194" t="s">
        <v>366</v>
      </c>
      <c r="H171" s="195">
        <v>10</v>
      </c>
      <c r="I171" s="196"/>
      <c r="J171" s="197">
        <f>ROUND(I171*H171,2)</f>
        <v>0</v>
      </c>
      <c r="K171" s="193" t="s">
        <v>160</v>
      </c>
      <c r="L171" s="60"/>
      <c r="M171" s="198" t="s">
        <v>21</v>
      </c>
      <c r="N171" s="199" t="s">
        <v>46</v>
      </c>
      <c r="O171" s="41"/>
      <c r="P171" s="200">
        <f>O171*H171</f>
        <v>0</v>
      </c>
      <c r="Q171" s="200">
        <v>0.01512</v>
      </c>
      <c r="R171" s="200">
        <f>Q171*H171</f>
        <v>0.1512</v>
      </c>
      <c r="S171" s="200">
        <v>0</v>
      </c>
      <c r="T171" s="201">
        <f>S171*H171</f>
        <v>0</v>
      </c>
      <c r="AR171" s="23" t="s">
        <v>242</v>
      </c>
      <c r="AT171" s="23" t="s">
        <v>156</v>
      </c>
      <c r="AU171" s="23" t="s">
        <v>85</v>
      </c>
      <c r="AY171" s="23" t="s">
        <v>154</v>
      </c>
      <c r="BE171" s="202">
        <f>IF(N171="základní",J171,0)</f>
        <v>0</v>
      </c>
      <c r="BF171" s="202">
        <f>IF(N171="snížená",J171,0)</f>
        <v>0</v>
      </c>
      <c r="BG171" s="202">
        <f>IF(N171="zákl. přenesená",J171,0)</f>
        <v>0</v>
      </c>
      <c r="BH171" s="202">
        <f>IF(N171="sníž. přenesená",J171,0)</f>
        <v>0</v>
      </c>
      <c r="BI171" s="202">
        <f>IF(N171="nulová",J171,0)</f>
        <v>0</v>
      </c>
      <c r="BJ171" s="23" t="s">
        <v>83</v>
      </c>
      <c r="BK171" s="202">
        <f>ROUND(I171*H171,2)</f>
        <v>0</v>
      </c>
      <c r="BL171" s="23" t="s">
        <v>242</v>
      </c>
      <c r="BM171" s="23" t="s">
        <v>1754</v>
      </c>
    </row>
    <row r="172" spans="2:47" s="1" customFormat="1" ht="40.5">
      <c r="B172" s="40"/>
      <c r="C172" s="62"/>
      <c r="D172" s="203" t="s">
        <v>163</v>
      </c>
      <c r="E172" s="62"/>
      <c r="F172" s="204" t="s">
        <v>695</v>
      </c>
      <c r="G172" s="62"/>
      <c r="H172" s="62"/>
      <c r="I172" s="162"/>
      <c r="J172" s="62"/>
      <c r="K172" s="62"/>
      <c r="L172" s="60"/>
      <c r="M172" s="205"/>
      <c r="N172" s="41"/>
      <c r="O172" s="41"/>
      <c r="P172" s="41"/>
      <c r="Q172" s="41"/>
      <c r="R172" s="41"/>
      <c r="S172" s="41"/>
      <c r="T172" s="77"/>
      <c r="AT172" s="23" t="s">
        <v>163</v>
      </c>
      <c r="AU172" s="23" t="s">
        <v>85</v>
      </c>
    </row>
    <row r="173" spans="2:65" s="1" customFormat="1" ht="16.5" customHeight="1">
      <c r="B173" s="40"/>
      <c r="C173" s="191" t="s">
        <v>345</v>
      </c>
      <c r="D173" s="191" t="s">
        <v>156</v>
      </c>
      <c r="E173" s="192" t="s">
        <v>1755</v>
      </c>
      <c r="F173" s="193" t="s">
        <v>1756</v>
      </c>
      <c r="G173" s="194" t="s">
        <v>400</v>
      </c>
      <c r="H173" s="195">
        <v>1</v>
      </c>
      <c r="I173" s="196"/>
      <c r="J173" s="197">
        <f>ROUND(I173*H173,2)</f>
        <v>0</v>
      </c>
      <c r="K173" s="193" t="s">
        <v>160</v>
      </c>
      <c r="L173" s="60"/>
      <c r="M173" s="198" t="s">
        <v>21</v>
      </c>
      <c r="N173" s="199" t="s">
        <v>46</v>
      </c>
      <c r="O173" s="41"/>
      <c r="P173" s="200">
        <f>O173*H173</f>
        <v>0</v>
      </c>
      <c r="Q173" s="200">
        <v>0</v>
      </c>
      <c r="R173" s="200">
        <f>Q173*H173</f>
        <v>0</v>
      </c>
      <c r="S173" s="200">
        <v>0</v>
      </c>
      <c r="T173" s="201">
        <f>S173*H173</f>
        <v>0</v>
      </c>
      <c r="AR173" s="23" t="s">
        <v>242</v>
      </c>
      <c r="AT173" s="23" t="s">
        <v>156</v>
      </c>
      <c r="AU173" s="23" t="s">
        <v>85</v>
      </c>
      <c r="AY173" s="23" t="s">
        <v>154</v>
      </c>
      <c r="BE173" s="202">
        <f>IF(N173="základní",J173,0)</f>
        <v>0</v>
      </c>
      <c r="BF173" s="202">
        <f>IF(N173="snížená",J173,0)</f>
        <v>0</v>
      </c>
      <c r="BG173" s="202">
        <f>IF(N173="zákl. přenesená",J173,0)</f>
        <v>0</v>
      </c>
      <c r="BH173" s="202">
        <f>IF(N173="sníž. přenesená",J173,0)</f>
        <v>0</v>
      </c>
      <c r="BI173" s="202">
        <f>IF(N173="nulová",J173,0)</f>
        <v>0</v>
      </c>
      <c r="BJ173" s="23" t="s">
        <v>83</v>
      </c>
      <c r="BK173" s="202">
        <f>ROUND(I173*H173,2)</f>
        <v>0</v>
      </c>
      <c r="BL173" s="23" t="s">
        <v>242</v>
      </c>
      <c r="BM173" s="23" t="s">
        <v>1757</v>
      </c>
    </row>
    <row r="174" spans="2:65" s="1" customFormat="1" ht="16.5" customHeight="1">
      <c r="B174" s="40"/>
      <c r="C174" s="191" t="s">
        <v>355</v>
      </c>
      <c r="D174" s="191" t="s">
        <v>156</v>
      </c>
      <c r="E174" s="192" t="s">
        <v>1758</v>
      </c>
      <c r="F174" s="193" t="s">
        <v>1759</v>
      </c>
      <c r="G174" s="194" t="s">
        <v>366</v>
      </c>
      <c r="H174" s="195">
        <v>1</v>
      </c>
      <c r="I174" s="196"/>
      <c r="J174" s="197">
        <f>ROUND(I174*H174,2)</f>
        <v>0</v>
      </c>
      <c r="K174" s="193" t="s">
        <v>160</v>
      </c>
      <c r="L174" s="60"/>
      <c r="M174" s="198" t="s">
        <v>21</v>
      </c>
      <c r="N174" s="199" t="s">
        <v>46</v>
      </c>
      <c r="O174" s="41"/>
      <c r="P174" s="200">
        <f>O174*H174</f>
        <v>0</v>
      </c>
      <c r="Q174" s="200">
        <v>0.01545</v>
      </c>
      <c r="R174" s="200">
        <f>Q174*H174</f>
        <v>0.01545</v>
      </c>
      <c r="S174" s="200">
        <v>0</v>
      </c>
      <c r="T174" s="201">
        <f>S174*H174</f>
        <v>0</v>
      </c>
      <c r="AR174" s="23" t="s">
        <v>242</v>
      </c>
      <c r="AT174" s="23" t="s">
        <v>156</v>
      </c>
      <c r="AU174" s="23" t="s">
        <v>85</v>
      </c>
      <c r="AY174" s="23" t="s">
        <v>154</v>
      </c>
      <c r="BE174" s="202">
        <f>IF(N174="základní",J174,0)</f>
        <v>0</v>
      </c>
      <c r="BF174" s="202">
        <f>IF(N174="snížená",J174,0)</f>
        <v>0</v>
      </c>
      <c r="BG174" s="202">
        <f>IF(N174="zákl. přenesená",J174,0)</f>
        <v>0</v>
      </c>
      <c r="BH174" s="202">
        <f>IF(N174="sníž. přenesená",J174,0)</f>
        <v>0</v>
      </c>
      <c r="BI174" s="202">
        <f>IF(N174="nulová",J174,0)</f>
        <v>0</v>
      </c>
      <c r="BJ174" s="23" t="s">
        <v>83</v>
      </c>
      <c r="BK174" s="202">
        <f>ROUND(I174*H174,2)</f>
        <v>0</v>
      </c>
      <c r="BL174" s="23" t="s">
        <v>242</v>
      </c>
      <c r="BM174" s="23" t="s">
        <v>1760</v>
      </c>
    </row>
    <row r="175" spans="2:65" s="1" customFormat="1" ht="38.25" customHeight="1">
      <c r="B175" s="40"/>
      <c r="C175" s="191" t="s">
        <v>363</v>
      </c>
      <c r="D175" s="191" t="s">
        <v>156</v>
      </c>
      <c r="E175" s="192" t="s">
        <v>757</v>
      </c>
      <c r="F175" s="193" t="s">
        <v>758</v>
      </c>
      <c r="G175" s="194" t="s">
        <v>192</v>
      </c>
      <c r="H175" s="195">
        <v>0.167</v>
      </c>
      <c r="I175" s="196"/>
      <c r="J175" s="197">
        <f>ROUND(I175*H175,2)</f>
        <v>0</v>
      </c>
      <c r="K175" s="193" t="s">
        <v>160</v>
      </c>
      <c r="L175" s="60"/>
      <c r="M175" s="198" t="s">
        <v>21</v>
      </c>
      <c r="N175" s="199" t="s">
        <v>46</v>
      </c>
      <c r="O175" s="41"/>
      <c r="P175" s="200">
        <f>O175*H175</f>
        <v>0</v>
      </c>
      <c r="Q175" s="200">
        <v>0</v>
      </c>
      <c r="R175" s="200">
        <f>Q175*H175</f>
        <v>0</v>
      </c>
      <c r="S175" s="200">
        <v>0</v>
      </c>
      <c r="T175" s="201">
        <f>S175*H175</f>
        <v>0</v>
      </c>
      <c r="AR175" s="23" t="s">
        <v>242</v>
      </c>
      <c r="AT175" s="23" t="s">
        <v>156</v>
      </c>
      <c r="AU175" s="23" t="s">
        <v>85</v>
      </c>
      <c r="AY175" s="23" t="s">
        <v>154</v>
      </c>
      <c r="BE175" s="202">
        <f>IF(N175="základní",J175,0)</f>
        <v>0</v>
      </c>
      <c r="BF175" s="202">
        <f>IF(N175="snížená",J175,0)</f>
        <v>0</v>
      </c>
      <c r="BG175" s="202">
        <f>IF(N175="zákl. přenesená",J175,0)</f>
        <v>0</v>
      </c>
      <c r="BH175" s="202">
        <f>IF(N175="sníž. přenesená",J175,0)</f>
        <v>0</v>
      </c>
      <c r="BI175" s="202">
        <f>IF(N175="nulová",J175,0)</f>
        <v>0</v>
      </c>
      <c r="BJ175" s="23" t="s">
        <v>83</v>
      </c>
      <c r="BK175" s="202">
        <f>ROUND(I175*H175,2)</f>
        <v>0</v>
      </c>
      <c r="BL175" s="23" t="s">
        <v>242</v>
      </c>
      <c r="BM175" s="23" t="s">
        <v>1761</v>
      </c>
    </row>
    <row r="176" spans="2:47" s="1" customFormat="1" ht="121.5">
      <c r="B176" s="40"/>
      <c r="C176" s="62"/>
      <c r="D176" s="203" t="s">
        <v>163</v>
      </c>
      <c r="E176" s="62"/>
      <c r="F176" s="204" t="s">
        <v>760</v>
      </c>
      <c r="G176" s="62"/>
      <c r="H176" s="62"/>
      <c r="I176" s="162"/>
      <c r="J176" s="62"/>
      <c r="K176" s="62"/>
      <c r="L176" s="60"/>
      <c r="M176" s="205"/>
      <c r="N176" s="41"/>
      <c r="O176" s="41"/>
      <c r="P176" s="41"/>
      <c r="Q176" s="41"/>
      <c r="R176" s="41"/>
      <c r="S176" s="41"/>
      <c r="T176" s="77"/>
      <c r="AT176" s="23" t="s">
        <v>163</v>
      </c>
      <c r="AU176" s="23" t="s">
        <v>85</v>
      </c>
    </row>
    <row r="177" spans="2:63" s="10" customFormat="1" ht="29.85" customHeight="1">
      <c r="B177" s="175"/>
      <c r="C177" s="176"/>
      <c r="D177" s="177" t="s">
        <v>74</v>
      </c>
      <c r="E177" s="189" t="s">
        <v>957</v>
      </c>
      <c r="F177" s="189" t="s">
        <v>958</v>
      </c>
      <c r="G177" s="176"/>
      <c r="H177" s="176"/>
      <c r="I177" s="179"/>
      <c r="J177" s="190">
        <f>BK177</f>
        <v>0</v>
      </c>
      <c r="K177" s="176"/>
      <c r="L177" s="181"/>
      <c r="M177" s="182"/>
      <c r="N177" s="183"/>
      <c r="O177" s="183"/>
      <c r="P177" s="184">
        <f>SUM(P178:P190)</f>
        <v>0</v>
      </c>
      <c r="Q177" s="183"/>
      <c r="R177" s="184">
        <f>SUM(R178:R190)</f>
        <v>2.2521687999999997</v>
      </c>
      <c r="S177" s="183"/>
      <c r="T177" s="185">
        <f>SUM(T178:T190)</f>
        <v>0</v>
      </c>
      <c r="AR177" s="186" t="s">
        <v>85</v>
      </c>
      <c r="AT177" s="187" t="s">
        <v>74</v>
      </c>
      <c r="AU177" s="187" t="s">
        <v>83</v>
      </c>
      <c r="AY177" s="186" t="s">
        <v>154</v>
      </c>
      <c r="BK177" s="188">
        <f>SUM(BK178:BK190)</f>
        <v>0</v>
      </c>
    </row>
    <row r="178" spans="2:65" s="1" customFormat="1" ht="25.5" customHeight="1">
      <c r="B178" s="40"/>
      <c r="C178" s="191" t="s">
        <v>369</v>
      </c>
      <c r="D178" s="191" t="s">
        <v>156</v>
      </c>
      <c r="E178" s="192" t="s">
        <v>960</v>
      </c>
      <c r="F178" s="193" t="s">
        <v>961</v>
      </c>
      <c r="G178" s="194" t="s">
        <v>237</v>
      </c>
      <c r="H178" s="195">
        <v>65.93</v>
      </c>
      <c r="I178" s="196"/>
      <c r="J178" s="197">
        <f>ROUND(I178*H178,2)</f>
        <v>0</v>
      </c>
      <c r="K178" s="193" t="s">
        <v>160</v>
      </c>
      <c r="L178" s="60"/>
      <c r="M178" s="198" t="s">
        <v>21</v>
      </c>
      <c r="N178" s="199" t="s">
        <v>46</v>
      </c>
      <c r="O178" s="41"/>
      <c r="P178" s="200">
        <f>O178*H178</f>
        <v>0</v>
      </c>
      <c r="Q178" s="200">
        <v>0.00367</v>
      </c>
      <c r="R178" s="200">
        <f>Q178*H178</f>
        <v>0.24196310000000004</v>
      </c>
      <c r="S178" s="200">
        <v>0</v>
      </c>
      <c r="T178" s="201">
        <f>S178*H178</f>
        <v>0</v>
      </c>
      <c r="AR178" s="23" t="s">
        <v>242</v>
      </c>
      <c r="AT178" s="23" t="s">
        <v>156</v>
      </c>
      <c r="AU178" s="23" t="s">
        <v>85</v>
      </c>
      <c r="AY178" s="23" t="s">
        <v>154</v>
      </c>
      <c r="BE178" s="202">
        <f>IF(N178="základní",J178,0)</f>
        <v>0</v>
      </c>
      <c r="BF178" s="202">
        <f>IF(N178="snížená",J178,0)</f>
        <v>0</v>
      </c>
      <c r="BG178" s="202">
        <f>IF(N178="zákl. přenesená",J178,0)</f>
        <v>0</v>
      </c>
      <c r="BH178" s="202">
        <f>IF(N178="sníž. přenesená",J178,0)</f>
        <v>0</v>
      </c>
      <c r="BI178" s="202">
        <f>IF(N178="nulová",J178,0)</f>
        <v>0</v>
      </c>
      <c r="BJ178" s="23" t="s">
        <v>83</v>
      </c>
      <c r="BK178" s="202">
        <f>ROUND(I178*H178,2)</f>
        <v>0</v>
      </c>
      <c r="BL178" s="23" t="s">
        <v>242</v>
      </c>
      <c r="BM178" s="23" t="s">
        <v>1762</v>
      </c>
    </row>
    <row r="179" spans="2:65" s="1" customFormat="1" ht="25.5" customHeight="1">
      <c r="B179" s="40"/>
      <c r="C179" s="217" t="s">
        <v>373</v>
      </c>
      <c r="D179" s="217" t="s">
        <v>189</v>
      </c>
      <c r="E179" s="218" t="s">
        <v>965</v>
      </c>
      <c r="F179" s="219" t="s">
        <v>966</v>
      </c>
      <c r="G179" s="220" t="s">
        <v>237</v>
      </c>
      <c r="H179" s="221">
        <v>79.116</v>
      </c>
      <c r="I179" s="222"/>
      <c r="J179" s="223">
        <f>ROUND(I179*H179,2)</f>
        <v>0</v>
      </c>
      <c r="K179" s="219" t="s">
        <v>160</v>
      </c>
      <c r="L179" s="224"/>
      <c r="M179" s="225" t="s">
        <v>21</v>
      </c>
      <c r="N179" s="226" t="s">
        <v>46</v>
      </c>
      <c r="O179" s="41"/>
      <c r="P179" s="200">
        <f>O179*H179</f>
        <v>0</v>
      </c>
      <c r="Q179" s="200">
        <v>0.0192</v>
      </c>
      <c r="R179" s="200">
        <f>Q179*H179</f>
        <v>1.5190271999999998</v>
      </c>
      <c r="S179" s="200">
        <v>0</v>
      </c>
      <c r="T179" s="201">
        <f>S179*H179</f>
        <v>0</v>
      </c>
      <c r="AR179" s="23" t="s">
        <v>331</v>
      </c>
      <c r="AT179" s="23" t="s">
        <v>189</v>
      </c>
      <c r="AU179" s="23" t="s">
        <v>85</v>
      </c>
      <c r="AY179" s="23" t="s">
        <v>154</v>
      </c>
      <c r="BE179" s="202">
        <f>IF(N179="základní",J179,0)</f>
        <v>0</v>
      </c>
      <c r="BF179" s="202">
        <f>IF(N179="snížená",J179,0)</f>
        <v>0</v>
      </c>
      <c r="BG179" s="202">
        <f>IF(N179="zákl. přenesená",J179,0)</f>
        <v>0</v>
      </c>
      <c r="BH179" s="202">
        <f>IF(N179="sníž. přenesená",J179,0)</f>
        <v>0</v>
      </c>
      <c r="BI179" s="202">
        <f>IF(N179="nulová",J179,0)</f>
        <v>0</v>
      </c>
      <c r="BJ179" s="23" t="s">
        <v>83</v>
      </c>
      <c r="BK179" s="202">
        <f>ROUND(I179*H179,2)</f>
        <v>0</v>
      </c>
      <c r="BL179" s="23" t="s">
        <v>242</v>
      </c>
      <c r="BM179" s="23" t="s">
        <v>1763</v>
      </c>
    </row>
    <row r="180" spans="2:47" s="1" customFormat="1" ht="81">
      <c r="B180" s="40"/>
      <c r="C180" s="62"/>
      <c r="D180" s="203" t="s">
        <v>538</v>
      </c>
      <c r="E180" s="62"/>
      <c r="F180" s="204" t="s">
        <v>968</v>
      </c>
      <c r="G180" s="62"/>
      <c r="H180" s="62"/>
      <c r="I180" s="162"/>
      <c r="J180" s="62"/>
      <c r="K180" s="62"/>
      <c r="L180" s="60"/>
      <c r="M180" s="205"/>
      <c r="N180" s="41"/>
      <c r="O180" s="41"/>
      <c r="P180" s="41"/>
      <c r="Q180" s="41"/>
      <c r="R180" s="41"/>
      <c r="S180" s="41"/>
      <c r="T180" s="77"/>
      <c r="AT180" s="23" t="s">
        <v>538</v>
      </c>
      <c r="AU180" s="23" t="s">
        <v>85</v>
      </c>
    </row>
    <row r="181" spans="2:51" s="11" customFormat="1" ht="13.5">
      <c r="B181" s="206"/>
      <c r="C181" s="207"/>
      <c r="D181" s="203" t="s">
        <v>165</v>
      </c>
      <c r="E181" s="207"/>
      <c r="F181" s="209" t="s">
        <v>1764</v>
      </c>
      <c r="G181" s="207"/>
      <c r="H181" s="210">
        <v>79.116</v>
      </c>
      <c r="I181" s="211"/>
      <c r="J181" s="207"/>
      <c r="K181" s="207"/>
      <c r="L181" s="212"/>
      <c r="M181" s="213"/>
      <c r="N181" s="214"/>
      <c r="O181" s="214"/>
      <c r="P181" s="214"/>
      <c r="Q181" s="214"/>
      <c r="R181" s="214"/>
      <c r="S181" s="214"/>
      <c r="T181" s="215"/>
      <c r="AT181" s="216" t="s">
        <v>165</v>
      </c>
      <c r="AU181" s="216" t="s">
        <v>85</v>
      </c>
      <c r="AV181" s="11" t="s">
        <v>85</v>
      </c>
      <c r="AW181" s="11" t="s">
        <v>6</v>
      </c>
      <c r="AX181" s="11" t="s">
        <v>83</v>
      </c>
      <c r="AY181" s="216" t="s">
        <v>154</v>
      </c>
    </row>
    <row r="182" spans="2:65" s="1" customFormat="1" ht="16.5" customHeight="1">
      <c r="B182" s="40"/>
      <c r="C182" s="191" t="s">
        <v>377</v>
      </c>
      <c r="D182" s="191" t="s">
        <v>156</v>
      </c>
      <c r="E182" s="192" t="s">
        <v>971</v>
      </c>
      <c r="F182" s="193" t="s">
        <v>972</v>
      </c>
      <c r="G182" s="194" t="s">
        <v>237</v>
      </c>
      <c r="H182" s="195">
        <v>65.93</v>
      </c>
      <c r="I182" s="196"/>
      <c r="J182" s="197">
        <f>ROUND(I182*H182,2)</f>
        <v>0</v>
      </c>
      <c r="K182" s="193" t="s">
        <v>160</v>
      </c>
      <c r="L182" s="60"/>
      <c r="M182" s="198" t="s">
        <v>21</v>
      </c>
      <c r="N182" s="199" t="s">
        <v>46</v>
      </c>
      <c r="O182" s="41"/>
      <c r="P182" s="200">
        <f>O182*H182</f>
        <v>0</v>
      </c>
      <c r="Q182" s="200">
        <v>0.0003</v>
      </c>
      <c r="R182" s="200">
        <f>Q182*H182</f>
        <v>0.019779</v>
      </c>
      <c r="S182" s="200">
        <v>0</v>
      </c>
      <c r="T182" s="201">
        <f>S182*H182</f>
        <v>0</v>
      </c>
      <c r="AR182" s="23" t="s">
        <v>242</v>
      </c>
      <c r="AT182" s="23" t="s">
        <v>156</v>
      </c>
      <c r="AU182" s="23" t="s">
        <v>85</v>
      </c>
      <c r="AY182" s="23" t="s">
        <v>154</v>
      </c>
      <c r="BE182" s="202">
        <f>IF(N182="základní",J182,0)</f>
        <v>0</v>
      </c>
      <c r="BF182" s="202">
        <f>IF(N182="snížená",J182,0)</f>
        <v>0</v>
      </c>
      <c r="BG182" s="202">
        <f>IF(N182="zákl. přenesená",J182,0)</f>
        <v>0</v>
      </c>
      <c r="BH182" s="202">
        <f>IF(N182="sníž. přenesená",J182,0)</f>
        <v>0</v>
      </c>
      <c r="BI182" s="202">
        <f>IF(N182="nulová",J182,0)</f>
        <v>0</v>
      </c>
      <c r="BJ182" s="23" t="s">
        <v>83</v>
      </c>
      <c r="BK182" s="202">
        <f>ROUND(I182*H182,2)</f>
        <v>0</v>
      </c>
      <c r="BL182" s="23" t="s">
        <v>242</v>
      </c>
      <c r="BM182" s="23" t="s">
        <v>1765</v>
      </c>
    </row>
    <row r="183" spans="2:47" s="1" customFormat="1" ht="40.5">
      <c r="B183" s="40"/>
      <c r="C183" s="62"/>
      <c r="D183" s="203" t="s">
        <v>163</v>
      </c>
      <c r="E183" s="62"/>
      <c r="F183" s="204" t="s">
        <v>974</v>
      </c>
      <c r="G183" s="62"/>
      <c r="H183" s="62"/>
      <c r="I183" s="162"/>
      <c r="J183" s="62"/>
      <c r="K183" s="62"/>
      <c r="L183" s="60"/>
      <c r="M183" s="205"/>
      <c r="N183" s="41"/>
      <c r="O183" s="41"/>
      <c r="P183" s="41"/>
      <c r="Q183" s="41"/>
      <c r="R183" s="41"/>
      <c r="S183" s="41"/>
      <c r="T183" s="77"/>
      <c r="AT183" s="23" t="s">
        <v>163</v>
      </c>
      <c r="AU183" s="23" t="s">
        <v>85</v>
      </c>
    </row>
    <row r="184" spans="2:65" s="1" customFormat="1" ht="16.5" customHeight="1">
      <c r="B184" s="40"/>
      <c r="C184" s="191" t="s">
        <v>383</v>
      </c>
      <c r="D184" s="191" t="s">
        <v>156</v>
      </c>
      <c r="E184" s="192" t="s">
        <v>976</v>
      </c>
      <c r="F184" s="193" t="s">
        <v>977</v>
      </c>
      <c r="G184" s="194" t="s">
        <v>366</v>
      </c>
      <c r="H184" s="195">
        <v>263.72</v>
      </c>
      <c r="I184" s="196"/>
      <c r="J184" s="197">
        <f>ROUND(I184*H184,2)</f>
        <v>0</v>
      </c>
      <c r="K184" s="193" t="s">
        <v>160</v>
      </c>
      <c r="L184" s="60"/>
      <c r="M184" s="198" t="s">
        <v>21</v>
      </c>
      <c r="N184" s="199" t="s">
        <v>46</v>
      </c>
      <c r="O184" s="41"/>
      <c r="P184" s="200">
        <f>O184*H184</f>
        <v>0</v>
      </c>
      <c r="Q184" s="200">
        <v>0</v>
      </c>
      <c r="R184" s="200">
        <f>Q184*H184</f>
        <v>0</v>
      </c>
      <c r="S184" s="200">
        <v>0</v>
      </c>
      <c r="T184" s="201">
        <f>S184*H184</f>
        <v>0</v>
      </c>
      <c r="AR184" s="23" t="s">
        <v>242</v>
      </c>
      <c r="AT184" s="23" t="s">
        <v>156</v>
      </c>
      <c r="AU184" s="23" t="s">
        <v>85</v>
      </c>
      <c r="AY184" s="23" t="s">
        <v>154</v>
      </c>
      <c r="BE184" s="202">
        <f>IF(N184="základní",J184,0)</f>
        <v>0</v>
      </c>
      <c r="BF184" s="202">
        <f>IF(N184="snížená",J184,0)</f>
        <v>0</v>
      </c>
      <c r="BG184" s="202">
        <f>IF(N184="zákl. přenesená",J184,0)</f>
        <v>0</v>
      </c>
      <c r="BH184" s="202">
        <f>IF(N184="sníž. přenesená",J184,0)</f>
        <v>0</v>
      </c>
      <c r="BI184" s="202">
        <f>IF(N184="nulová",J184,0)</f>
        <v>0</v>
      </c>
      <c r="BJ184" s="23" t="s">
        <v>83</v>
      </c>
      <c r="BK184" s="202">
        <f>ROUND(I184*H184,2)</f>
        <v>0</v>
      </c>
      <c r="BL184" s="23" t="s">
        <v>242</v>
      </c>
      <c r="BM184" s="23" t="s">
        <v>1766</v>
      </c>
    </row>
    <row r="185" spans="2:47" s="1" customFormat="1" ht="40.5">
      <c r="B185" s="40"/>
      <c r="C185" s="62"/>
      <c r="D185" s="203" t="s">
        <v>163</v>
      </c>
      <c r="E185" s="62"/>
      <c r="F185" s="204" t="s">
        <v>974</v>
      </c>
      <c r="G185" s="62"/>
      <c r="H185" s="62"/>
      <c r="I185" s="162"/>
      <c r="J185" s="62"/>
      <c r="K185" s="62"/>
      <c r="L185" s="60"/>
      <c r="M185" s="205"/>
      <c r="N185" s="41"/>
      <c r="O185" s="41"/>
      <c r="P185" s="41"/>
      <c r="Q185" s="41"/>
      <c r="R185" s="41"/>
      <c r="S185" s="41"/>
      <c r="T185" s="77"/>
      <c r="AT185" s="23" t="s">
        <v>163</v>
      </c>
      <c r="AU185" s="23" t="s">
        <v>85</v>
      </c>
    </row>
    <row r="186" spans="2:51" s="11" customFormat="1" ht="13.5">
      <c r="B186" s="206"/>
      <c r="C186" s="207"/>
      <c r="D186" s="203" t="s">
        <v>165</v>
      </c>
      <c r="E186" s="208" t="s">
        <v>21</v>
      </c>
      <c r="F186" s="209" t="s">
        <v>1767</v>
      </c>
      <c r="G186" s="207"/>
      <c r="H186" s="210">
        <v>263.72</v>
      </c>
      <c r="I186" s="211"/>
      <c r="J186" s="207"/>
      <c r="K186" s="207"/>
      <c r="L186" s="212"/>
      <c r="M186" s="213"/>
      <c r="N186" s="214"/>
      <c r="O186" s="214"/>
      <c r="P186" s="214"/>
      <c r="Q186" s="214"/>
      <c r="R186" s="214"/>
      <c r="S186" s="214"/>
      <c r="T186" s="215"/>
      <c r="AT186" s="216" t="s">
        <v>165</v>
      </c>
      <c r="AU186" s="216" t="s">
        <v>85</v>
      </c>
      <c r="AV186" s="11" t="s">
        <v>85</v>
      </c>
      <c r="AW186" s="11" t="s">
        <v>38</v>
      </c>
      <c r="AX186" s="11" t="s">
        <v>83</v>
      </c>
      <c r="AY186" s="216" t="s">
        <v>154</v>
      </c>
    </row>
    <row r="187" spans="2:65" s="1" customFormat="1" ht="25.5" customHeight="1">
      <c r="B187" s="40"/>
      <c r="C187" s="191" t="s">
        <v>390</v>
      </c>
      <c r="D187" s="191" t="s">
        <v>156</v>
      </c>
      <c r="E187" s="192" t="s">
        <v>981</v>
      </c>
      <c r="F187" s="193" t="s">
        <v>982</v>
      </c>
      <c r="G187" s="194" t="s">
        <v>237</v>
      </c>
      <c r="H187" s="195">
        <v>65.93</v>
      </c>
      <c r="I187" s="196"/>
      <c r="J187" s="197">
        <f>ROUND(I187*H187,2)</f>
        <v>0</v>
      </c>
      <c r="K187" s="193" t="s">
        <v>160</v>
      </c>
      <c r="L187" s="60"/>
      <c r="M187" s="198" t="s">
        <v>21</v>
      </c>
      <c r="N187" s="199" t="s">
        <v>46</v>
      </c>
      <c r="O187" s="41"/>
      <c r="P187" s="200">
        <f>O187*H187</f>
        <v>0</v>
      </c>
      <c r="Q187" s="200">
        <v>0.00715</v>
      </c>
      <c r="R187" s="200">
        <f>Q187*H187</f>
        <v>0.4713995000000001</v>
      </c>
      <c r="S187" s="200">
        <v>0</v>
      </c>
      <c r="T187" s="201">
        <f>S187*H187</f>
        <v>0</v>
      </c>
      <c r="AR187" s="23" t="s">
        <v>242</v>
      </c>
      <c r="AT187" s="23" t="s">
        <v>156</v>
      </c>
      <c r="AU187" s="23" t="s">
        <v>85</v>
      </c>
      <c r="AY187" s="23" t="s">
        <v>154</v>
      </c>
      <c r="BE187" s="202">
        <f>IF(N187="základní",J187,0)</f>
        <v>0</v>
      </c>
      <c r="BF187" s="202">
        <f>IF(N187="snížená",J187,0)</f>
        <v>0</v>
      </c>
      <c r="BG187" s="202">
        <f>IF(N187="zákl. přenesená",J187,0)</f>
        <v>0</v>
      </c>
      <c r="BH187" s="202">
        <f>IF(N187="sníž. přenesená",J187,0)</f>
        <v>0</v>
      </c>
      <c r="BI187" s="202">
        <f>IF(N187="nulová",J187,0)</f>
        <v>0</v>
      </c>
      <c r="BJ187" s="23" t="s">
        <v>83</v>
      </c>
      <c r="BK187" s="202">
        <f>ROUND(I187*H187,2)</f>
        <v>0</v>
      </c>
      <c r="BL187" s="23" t="s">
        <v>242</v>
      </c>
      <c r="BM187" s="23" t="s">
        <v>1768</v>
      </c>
    </row>
    <row r="188" spans="2:47" s="1" customFormat="1" ht="27">
      <c r="B188" s="40"/>
      <c r="C188" s="62"/>
      <c r="D188" s="203" t="s">
        <v>163</v>
      </c>
      <c r="E188" s="62"/>
      <c r="F188" s="204" t="s">
        <v>984</v>
      </c>
      <c r="G188" s="62"/>
      <c r="H188" s="62"/>
      <c r="I188" s="162"/>
      <c r="J188" s="62"/>
      <c r="K188" s="62"/>
      <c r="L188" s="60"/>
      <c r="M188" s="205"/>
      <c r="N188" s="41"/>
      <c r="O188" s="41"/>
      <c r="P188" s="41"/>
      <c r="Q188" s="41"/>
      <c r="R188" s="41"/>
      <c r="S188" s="41"/>
      <c r="T188" s="77"/>
      <c r="AT188" s="23" t="s">
        <v>163</v>
      </c>
      <c r="AU188" s="23" t="s">
        <v>85</v>
      </c>
    </row>
    <row r="189" spans="2:65" s="1" customFormat="1" ht="38.25" customHeight="1">
      <c r="B189" s="40"/>
      <c r="C189" s="191" t="s">
        <v>397</v>
      </c>
      <c r="D189" s="191" t="s">
        <v>156</v>
      </c>
      <c r="E189" s="192" t="s">
        <v>986</v>
      </c>
      <c r="F189" s="193" t="s">
        <v>987</v>
      </c>
      <c r="G189" s="194" t="s">
        <v>192</v>
      </c>
      <c r="H189" s="195">
        <v>2.252</v>
      </c>
      <c r="I189" s="196"/>
      <c r="J189" s="197">
        <f>ROUND(I189*H189,2)</f>
        <v>0</v>
      </c>
      <c r="K189" s="193" t="s">
        <v>160</v>
      </c>
      <c r="L189" s="60"/>
      <c r="M189" s="198" t="s">
        <v>21</v>
      </c>
      <c r="N189" s="199" t="s">
        <v>46</v>
      </c>
      <c r="O189" s="41"/>
      <c r="P189" s="200">
        <f>O189*H189</f>
        <v>0</v>
      </c>
      <c r="Q189" s="200">
        <v>0</v>
      </c>
      <c r="R189" s="200">
        <f>Q189*H189</f>
        <v>0</v>
      </c>
      <c r="S189" s="200">
        <v>0</v>
      </c>
      <c r="T189" s="201">
        <f>S189*H189</f>
        <v>0</v>
      </c>
      <c r="AR189" s="23" t="s">
        <v>242</v>
      </c>
      <c r="AT189" s="23" t="s">
        <v>156</v>
      </c>
      <c r="AU189" s="23" t="s">
        <v>85</v>
      </c>
      <c r="AY189" s="23" t="s">
        <v>154</v>
      </c>
      <c r="BE189" s="202">
        <f>IF(N189="základní",J189,0)</f>
        <v>0</v>
      </c>
      <c r="BF189" s="202">
        <f>IF(N189="snížená",J189,0)</f>
        <v>0</v>
      </c>
      <c r="BG189" s="202">
        <f>IF(N189="zákl. přenesená",J189,0)</f>
        <v>0</v>
      </c>
      <c r="BH189" s="202">
        <f>IF(N189="sníž. přenesená",J189,0)</f>
        <v>0</v>
      </c>
      <c r="BI189" s="202">
        <f>IF(N189="nulová",J189,0)</f>
        <v>0</v>
      </c>
      <c r="BJ189" s="23" t="s">
        <v>83</v>
      </c>
      <c r="BK189" s="202">
        <f>ROUND(I189*H189,2)</f>
        <v>0</v>
      </c>
      <c r="BL189" s="23" t="s">
        <v>242</v>
      </c>
      <c r="BM189" s="23" t="s">
        <v>1769</v>
      </c>
    </row>
    <row r="190" spans="2:47" s="1" customFormat="1" ht="121.5">
      <c r="B190" s="40"/>
      <c r="C190" s="62"/>
      <c r="D190" s="203" t="s">
        <v>163</v>
      </c>
      <c r="E190" s="62"/>
      <c r="F190" s="204" t="s">
        <v>561</v>
      </c>
      <c r="G190" s="62"/>
      <c r="H190" s="62"/>
      <c r="I190" s="162"/>
      <c r="J190" s="62"/>
      <c r="K190" s="62"/>
      <c r="L190" s="60"/>
      <c r="M190" s="205"/>
      <c r="N190" s="41"/>
      <c r="O190" s="41"/>
      <c r="P190" s="41"/>
      <c r="Q190" s="41"/>
      <c r="R190" s="41"/>
      <c r="S190" s="41"/>
      <c r="T190" s="77"/>
      <c r="AT190" s="23" t="s">
        <v>163</v>
      </c>
      <c r="AU190" s="23" t="s">
        <v>85</v>
      </c>
    </row>
    <row r="191" spans="2:63" s="10" customFormat="1" ht="37.35" customHeight="1">
      <c r="B191" s="175"/>
      <c r="C191" s="176"/>
      <c r="D191" s="177" t="s">
        <v>74</v>
      </c>
      <c r="E191" s="178" t="s">
        <v>1090</v>
      </c>
      <c r="F191" s="178" t="s">
        <v>1091</v>
      </c>
      <c r="G191" s="176"/>
      <c r="H191" s="176"/>
      <c r="I191" s="179"/>
      <c r="J191" s="180">
        <f>BK191</f>
        <v>0</v>
      </c>
      <c r="K191" s="176"/>
      <c r="L191" s="181"/>
      <c r="M191" s="182"/>
      <c r="N191" s="183"/>
      <c r="O191" s="183"/>
      <c r="P191" s="184">
        <f>P192</f>
        <v>0</v>
      </c>
      <c r="Q191" s="183"/>
      <c r="R191" s="184">
        <f>R192</f>
        <v>0</v>
      </c>
      <c r="S191" s="183"/>
      <c r="T191" s="185">
        <f>T192</f>
        <v>0</v>
      </c>
      <c r="AR191" s="186" t="s">
        <v>178</v>
      </c>
      <c r="AT191" s="187" t="s">
        <v>74</v>
      </c>
      <c r="AU191" s="187" t="s">
        <v>75</v>
      </c>
      <c r="AY191" s="186" t="s">
        <v>154</v>
      </c>
      <c r="BK191" s="188">
        <f>BK192</f>
        <v>0</v>
      </c>
    </row>
    <row r="192" spans="2:63" s="10" customFormat="1" ht="19.9" customHeight="1">
      <c r="B192" s="175"/>
      <c r="C192" s="176"/>
      <c r="D192" s="177" t="s">
        <v>74</v>
      </c>
      <c r="E192" s="189" t="s">
        <v>1092</v>
      </c>
      <c r="F192" s="189" t="s">
        <v>1093</v>
      </c>
      <c r="G192" s="176"/>
      <c r="H192" s="176"/>
      <c r="I192" s="179"/>
      <c r="J192" s="190">
        <f>BK192</f>
        <v>0</v>
      </c>
      <c r="K192" s="176"/>
      <c r="L192" s="181"/>
      <c r="M192" s="182"/>
      <c r="N192" s="183"/>
      <c r="O192" s="183"/>
      <c r="P192" s="184">
        <f>SUM(P193:P194)</f>
        <v>0</v>
      </c>
      <c r="Q192" s="183"/>
      <c r="R192" s="184">
        <f>SUM(R193:R194)</f>
        <v>0</v>
      </c>
      <c r="S192" s="183"/>
      <c r="T192" s="185">
        <f>SUM(T193:T194)</f>
        <v>0</v>
      </c>
      <c r="AR192" s="186" t="s">
        <v>178</v>
      </c>
      <c r="AT192" s="187" t="s">
        <v>74</v>
      </c>
      <c r="AU192" s="187" t="s">
        <v>83</v>
      </c>
      <c r="AY192" s="186" t="s">
        <v>154</v>
      </c>
      <c r="BK192" s="188">
        <f>SUM(BK193:BK194)</f>
        <v>0</v>
      </c>
    </row>
    <row r="193" spans="2:65" s="1" customFormat="1" ht="16.5" customHeight="1">
      <c r="B193" s="40"/>
      <c r="C193" s="191" t="s">
        <v>402</v>
      </c>
      <c r="D193" s="191" t="s">
        <v>156</v>
      </c>
      <c r="E193" s="192" t="s">
        <v>1095</v>
      </c>
      <c r="F193" s="193" t="s">
        <v>1096</v>
      </c>
      <c r="G193" s="194" t="s">
        <v>813</v>
      </c>
      <c r="H193" s="195">
        <v>1</v>
      </c>
      <c r="I193" s="196"/>
      <c r="J193" s="197">
        <f>ROUND(I193*H193,2)</f>
        <v>0</v>
      </c>
      <c r="K193" s="193" t="s">
        <v>160</v>
      </c>
      <c r="L193" s="60"/>
      <c r="M193" s="198" t="s">
        <v>21</v>
      </c>
      <c r="N193" s="199" t="s">
        <v>46</v>
      </c>
      <c r="O193" s="41"/>
      <c r="P193" s="200">
        <f>O193*H193</f>
        <v>0</v>
      </c>
      <c r="Q193" s="200">
        <v>0</v>
      </c>
      <c r="R193" s="200">
        <f>Q193*H193</f>
        <v>0</v>
      </c>
      <c r="S193" s="200">
        <v>0</v>
      </c>
      <c r="T193" s="201">
        <f>S193*H193</f>
        <v>0</v>
      </c>
      <c r="AR193" s="23" t="s">
        <v>1097</v>
      </c>
      <c r="AT193" s="23" t="s">
        <v>156</v>
      </c>
      <c r="AU193" s="23" t="s">
        <v>85</v>
      </c>
      <c r="AY193" s="23" t="s">
        <v>154</v>
      </c>
      <c r="BE193" s="202">
        <f>IF(N193="základní",J193,0)</f>
        <v>0</v>
      </c>
      <c r="BF193" s="202">
        <f>IF(N193="snížená",J193,0)</f>
        <v>0</v>
      </c>
      <c r="BG193" s="202">
        <f>IF(N193="zákl. přenesená",J193,0)</f>
        <v>0</v>
      </c>
      <c r="BH193" s="202">
        <f>IF(N193="sníž. přenesená",J193,0)</f>
        <v>0</v>
      </c>
      <c r="BI193" s="202">
        <f>IF(N193="nulová",J193,0)</f>
        <v>0</v>
      </c>
      <c r="BJ193" s="23" t="s">
        <v>83</v>
      </c>
      <c r="BK193" s="202">
        <f>ROUND(I193*H193,2)</f>
        <v>0</v>
      </c>
      <c r="BL193" s="23" t="s">
        <v>1097</v>
      </c>
      <c r="BM193" s="23" t="s">
        <v>1770</v>
      </c>
    </row>
    <row r="194" spans="2:47" s="1" customFormat="1" ht="27">
      <c r="B194" s="40"/>
      <c r="C194" s="62"/>
      <c r="D194" s="203" t="s">
        <v>538</v>
      </c>
      <c r="E194" s="62"/>
      <c r="F194" s="204" t="s">
        <v>1099</v>
      </c>
      <c r="G194" s="62"/>
      <c r="H194" s="62"/>
      <c r="I194" s="162"/>
      <c r="J194" s="62"/>
      <c r="K194" s="62"/>
      <c r="L194" s="60"/>
      <c r="M194" s="238"/>
      <c r="N194" s="239"/>
      <c r="O194" s="239"/>
      <c r="P194" s="239"/>
      <c r="Q194" s="239"/>
      <c r="R194" s="239"/>
      <c r="S194" s="239"/>
      <c r="T194" s="240"/>
      <c r="AT194" s="23" t="s">
        <v>538</v>
      </c>
      <c r="AU194" s="23" t="s">
        <v>85</v>
      </c>
    </row>
    <row r="195" spans="2:12" s="1" customFormat="1" ht="6.95" customHeight="1">
      <c r="B195" s="55"/>
      <c r="C195" s="56"/>
      <c r="D195" s="56"/>
      <c r="E195" s="56"/>
      <c r="F195" s="56"/>
      <c r="G195" s="56"/>
      <c r="H195" s="56"/>
      <c r="I195" s="138"/>
      <c r="J195" s="56"/>
      <c r="K195" s="56"/>
      <c r="L195" s="60"/>
    </row>
  </sheetData>
  <sheetProtection algorithmName="SHA-512" hashValue="Suo8LYxJ91Do3gPdv8h3NYOgf24uKn+MNMZMYijOS2mHq4/xd8tNwZeHwf/9yxZsatzCm737aDTs0IDLeBOTJA==" saltValue="nSzNJdA8tdpHxJWqzcyNuI8ugYCl8oVWNHtSUywJli5RcjuLYNe0up4ZTNg66NXnjCnq2Th8C1XlgwVs7rd8/g==" spinCount="100000" sheet="1" objects="1" scenarios="1" formatColumns="0" formatRows="0" autoFilter="0"/>
  <autoFilter ref="C89:K194"/>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45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11"/>
      <c r="C1" s="111"/>
      <c r="D1" s="112" t="s">
        <v>1</v>
      </c>
      <c r="E1" s="111"/>
      <c r="F1" s="113" t="s">
        <v>98</v>
      </c>
      <c r="G1" s="376" t="s">
        <v>99</v>
      </c>
      <c r="H1" s="376"/>
      <c r="I1" s="114"/>
      <c r="J1" s="113" t="s">
        <v>100</v>
      </c>
      <c r="K1" s="112" t="s">
        <v>101</v>
      </c>
      <c r="L1" s="113" t="s">
        <v>102</v>
      </c>
      <c r="M1" s="113"/>
      <c r="N1" s="113"/>
      <c r="O1" s="113"/>
      <c r="P1" s="113"/>
      <c r="Q1" s="113"/>
      <c r="R1" s="113"/>
      <c r="S1" s="113"/>
      <c r="T1" s="113"/>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67"/>
      <c r="M2" s="367"/>
      <c r="N2" s="367"/>
      <c r="O2" s="367"/>
      <c r="P2" s="367"/>
      <c r="Q2" s="367"/>
      <c r="R2" s="367"/>
      <c r="S2" s="367"/>
      <c r="T2" s="367"/>
      <c r="U2" s="367"/>
      <c r="V2" s="367"/>
      <c r="AT2" s="23" t="s">
        <v>97</v>
      </c>
    </row>
    <row r="3" spans="2:46" ht="6.95" customHeight="1">
      <c r="B3" s="24"/>
      <c r="C3" s="25"/>
      <c r="D3" s="25"/>
      <c r="E3" s="25"/>
      <c r="F3" s="25"/>
      <c r="G3" s="25"/>
      <c r="H3" s="25"/>
      <c r="I3" s="115"/>
      <c r="J3" s="25"/>
      <c r="K3" s="26"/>
      <c r="AT3" s="23" t="s">
        <v>85</v>
      </c>
    </row>
    <row r="4" spans="2:46" ht="36.95" customHeight="1">
      <c r="B4" s="27"/>
      <c r="C4" s="28"/>
      <c r="D4" s="29" t="s">
        <v>103</v>
      </c>
      <c r="E4" s="28"/>
      <c r="F4" s="28"/>
      <c r="G4" s="28"/>
      <c r="H4" s="28"/>
      <c r="I4" s="116"/>
      <c r="J4" s="28"/>
      <c r="K4" s="30"/>
      <c r="M4" s="31" t="s">
        <v>12</v>
      </c>
      <c r="AT4" s="23" t="s">
        <v>6</v>
      </c>
    </row>
    <row r="5" spans="2:11" ht="6.95" customHeight="1">
      <c r="B5" s="27"/>
      <c r="C5" s="28"/>
      <c r="D5" s="28"/>
      <c r="E5" s="28"/>
      <c r="F5" s="28"/>
      <c r="G5" s="28"/>
      <c r="H5" s="28"/>
      <c r="I5" s="116"/>
      <c r="J5" s="28"/>
      <c r="K5" s="30"/>
    </row>
    <row r="6" spans="2:11" ht="13.5">
      <c r="B6" s="27"/>
      <c r="C6" s="28"/>
      <c r="D6" s="36" t="s">
        <v>18</v>
      </c>
      <c r="E6" s="28"/>
      <c r="F6" s="28"/>
      <c r="G6" s="28"/>
      <c r="H6" s="28"/>
      <c r="I6" s="116"/>
      <c r="J6" s="28"/>
      <c r="K6" s="30"/>
    </row>
    <row r="7" spans="2:11" ht="16.5" customHeight="1">
      <c r="B7" s="27"/>
      <c r="C7" s="28"/>
      <c r="D7" s="28"/>
      <c r="E7" s="368" t="str">
        <f>'Rekapitulace stavby'!K6</f>
        <v>Výměna zdravotních instalací ZŠ Míru 152, Děčín XXXII – Boletice nad Labem</v>
      </c>
      <c r="F7" s="369"/>
      <c r="G7" s="369"/>
      <c r="H7" s="369"/>
      <c r="I7" s="116"/>
      <c r="J7" s="28"/>
      <c r="K7" s="30"/>
    </row>
    <row r="8" spans="2:11" s="1" customFormat="1" ht="13.5">
      <c r="B8" s="40"/>
      <c r="C8" s="41"/>
      <c r="D8" s="36" t="s">
        <v>104</v>
      </c>
      <c r="E8" s="41"/>
      <c r="F8" s="41"/>
      <c r="G8" s="41"/>
      <c r="H8" s="41"/>
      <c r="I8" s="117"/>
      <c r="J8" s="41"/>
      <c r="K8" s="44"/>
    </row>
    <row r="9" spans="2:11" s="1" customFormat="1" ht="36.95" customHeight="1">
      <c r="B9" s="40"/>
      <c r="C9" s="41"/>
      <c r="D9" s="41"/>
      <c r="E9" s="370" t="s">
        <v>1771</v>
      </c>
      <c r="F9" s="371"/>
      <c r="G9" s="371"/>
      <c r="H9" s="371"/>
      <c r="I9" s="117"/>
      <c r="J9" s="41"/>
      <c r="K9" s="44"/>
    </row>
    <row r="10" spans="2:11" s="1" customFormat="1" ht="13.5">
      <c r="B10" s="40"/>
      <c r="C10" s="41"/>
      <c r="D10" s="41"/>
      <c r="E10" s="41"/>
      <c r="F10" s="41"/>
      <c r="G10" s="41"/>
      <c r="H10" s="41"/>
      <c r="I10" s="117"/>
      <c r="J10" s="41"/>
      <c r="K10" s="44"/>
    </row>
    <row r="11" spans="2:11" s="1" customFormat="1" ht="14.45" customHeight="1">
      <c r="B11" s="40"/>
      <c r="C11" s="41"/>
      <c r="D11" s="36" t="s">
        <v>20</v>
      </c>
      <c r="E11" s="41"/>
      <c r="F11" s="34" t="s">
        <v>21</v>
      </c>
      <c r="G11" s="41"/>
      <c r="H11" s="41"/>
      <c r="I11" s="118" t="s">
        <v>22</v>
      </c>
      <c r="J11" s="34" t="s">
        <v>21</v>
      </c>
      <c r="K11" s="44"/>
    </row>
    <row r="12" spans="2:11" s="1" customFormat="1" ht="14.45" customHeight="1">
      <c r="B12" s="40"/>
      <c r="C12" s="41"/>
      <c r="D12" s="36" t="s">
        <v>23</v>
      </c>
      <c r="E12" s="41"/>
      <c r="F12" s="34" t="s">
        <v>24</v>
      </c>
      <c r="G12" s="41"/>
      <c r="H12" s="41"/>
      <c r="I12" s="118" t="s">
        <v>25</v>
      </c>
      <c r="J12" s="119" t="str">
        <f>'Rekapitulace stavby'!AN8</f>
        <v>31. 10. 2018</v>
      </c>
      <c r="K12" s="44"/>
    </row>
    <row r="13" spans="2:11" s="1" customFormat="1" ht="10.9" customHeight="1">
      <c r="B13" s="40"/>
      <c r="C13" s="41"/>
      <c r="D13" s="41"/>
      <c r="E13" s="41"/>
      <c r="F13" s="41"/>
      <c r="G13" s="41"/>
      <c r="H13" s="41"/>
      <c r="I13" s="117"/>
      <c r="J13" s="41"/>
      <c r="K13" s="44"/>
    </row>
    <row r="14" spans="2:11" s="1" customFormat="1" ht="14.45" customHeight="1">
      <c r="B14" s="40"/>
      <c r="C14" s="41"/>
      <c r="D14" s="36" t="s">
        <v>27</v>
      </c>
      <c r="E14" s="41"/>
      <c r="F14" s="41"/>
      <c r="G14" s="41"/>
      <c r="H14" s="41"/>
      <c r="I14" s="118" t="s">
        <v>28</v>
      </c>
      <c r="J14" s="34" t="s">
        <v>29</v>
      </c>
      <c r="K14" s="44"/>
    </row>
    <row r="15" spans="2:11" s="1" customFormat="1" ht="18" customHeight="1">
      <c r="B15" s="40"/>
      <c r="C15" s="41"/>
      <c r="D15" s="41"/>
      <c r="E15" s="34" t="s">
        <v>30</v>
      </c>
      <c r="F15" s="41"/>
      <c r="G15" s="41"/>
      <c r="H15" s="41"/>
      <c r="I15" s="118" t="s">
        <v>31</v>
      </c>
      <c r="J15" s="34" t="s">
        <v>21</v>
      </c>
      <c r="K15" s="44"/>
    </row>
    <row r="16" spans="2:11" s="1" customFormat="1" ht="6.95" customHeight="1">
      <c r="B16" s="40"/>
      <c r="C16" s="41"/>
      <c r="D16" s="41"/>
      <c r="E16" s="41"/>
      <c r="F16" s="41"/>
      <c r="G16" s="41"/>
      <c r="H16" s="41"/>
      <c r="I16" s="117"/>
      <c r="J16" s="41"/>
      <c r="K16" s="44"/>
    </row>
    <row r="17" spans="2:11" s="1" customFormat="1" ht="14.45" customHeight="1">
      <c r="B17" s="40"/>
      <c r="C17" s="41"/>
      <c r="D17" s="36" t="s">
        <v>32</v>
      </c>
      <c r="E17" s="41"/>
      <c r="F17" s="41"/>
      <c r="G17" s="41"/>
      <c r="H17" s="41"/>
      <c r="I17" s="118"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18" t="s">
        <v>31</v>
      </c>
      <c r="J18" s="34"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6" t="s">
        <v>34</v>
      </c>
      <c r="E20" s="41"/>
      <c r="F20" s="41"/>
      <c r="G20" s="41"/>
      <c r="H20" s="41"/>
      <c r="I20" s="118" t="s">
        <v>28</v>
      </c>
      <c r="J20" s="34" t="s">
        <v>35</v>
      </c>
      <c r="K20" s="44"/>
    </row>
    <row r="21" spans="2:11" s="1" customFormat="1" ht="18" customHeight="1">
      <c r="B21" s="40"/>
      <c r="C21" s="41"/>
      <c r="D21" s="41"/>
      <c r="E21" s="34" t="s">
        <v>36</v>
      </c>
      <c r="F21" s="41"/>
      <c r="G21" s="41"/>
      <c r="H21" s="41"/>
      <c r="I21" s="118" t="s">
        <v>31</v>
      </c>
      <c r="J21" s="34"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6" t="s">
        <v>39</v>
      </c>
      <c r="E23" s="41"/>
      <c r="F23" s="41"/>
      <c r="G23" s="41"/>
      <c r="H23" s="41"/>
      <c r="I23" s="117"/>
      <c r="J23" s="41"/>
      <c r="K23" s="44"/>
    </row>
    <row r="24" spans="2:11" s="6" customFormat="1" ht="16.5" customHeight="1">
      <c r="B24" s="120"/>
      <c r="C24" s="121"/>
      <c r="D24" s="121"/>
      <c r="E24" s="337" t="s">
        <v>21</v>
      </c>
      <c r="F24" s="337"/>
      <c r="G24" s="337"/>
      <c r="H24" s="337"/>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41</v>
      </c>
      <c r="E27" s="41"/>
      <c r="F27" s="41"/>
      <c r="G27" s="41"/>
      <c r="H27" s="41"/>
      <c r="I27" s="117"/>
      <c r="J27" s="127">
        <f>ROUND(J92,2)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43</v>
      </c>
      <c r="G29" s="41"/>
      <c r="H29" s="41"/>
      <c r="I29" s="128" t="s">
        <v>42</v>
      </c>
      <c r="J29" s="45" t="s">
        <v>44</v>
      </c>
      <c r="K29" s="44"/>
    </row>
    <row r="30" spans="2:11" s="1" customFormat="1" ht="14.45" customHeight="1">
      <c r="B30" s="40"/>
      <c r="C30" s="41"/>
      <c r="D30" s="48" t="s">
        <v>45</v>
      </c>
      <c r="E30" s="48" t="s">
        <v>46</v>
      </c>
      <c r="F30" s="129">
        <f>ROUND(SUM(BE92:BE457),2)</f>
        <v>0</v>
      </c>
      <c r="G30" s="41"/>
      <c r="H30" s="41"/>
      <c r="I30" s="130">
        <v>0.21</v>
      </c>
      <c r="J30" s="129">
        <f>ROUND(ROUND((SUM(BE92:BE457)),2)*I30,2)</f>
        <v>0</v>
      </c>
      <c r="K30" s="44"/>
    </row>
    <row r="31" spans="2:11" s="1" customFormat="1" ht="14.45" customHeight="1">
      <c r="B31" s="40"/>
      <c r="C31" s="41"/>
      <c r="D31" s="41"/>
      <c r="E31" s="48" t="s">
        <v>47</v>
      </c>
      <c r="F31" s="129">
        <f>ROUND(SUM(BF92:BF457),2)</f>
        <v>0</v>
      </c>
      <c r="G31" s="41"/>
      <c r="H31" s="41"/>
      <c r="I31" s="130">
        <v>0.15</v>
      </c>
      <c r="J31" s="129">
        <f>ROUND(ROUND((SUM(BF92:BF457)),2)*I31,2)</f>
        <v>0</v>
      </c>
      <c r="K31" s="44"/>
    </row>
    <row r="32" spans="2:11" s="1" customFormat="1" ht="14.45" customHeight="1" hidden="1">
      <c r="B32" s="40"/>
      <c r="C32" s="41"/>
      <c r="D32" s="41"/>
      <c r="E32" s="48" t="s">
        <v>48</v>
      </c>
      <c r="F32" s="129">
        <f>ROUND(SUM(BG92:BG457),2)</f>
        <v>0</v>
      </c>
      <c r="G32" s="41"/>
      <c r="H32" s="41"/>
      <c r="I32" s="130">
        <v>0.21</v>
      </c>
      <c r="J32" s="129">
        <v>0</v>
      </c>
      <c r="K32" s="44"/>
    </row>
    <row r="33" spans="2:11" s="1" customFormat="1" ht="14.45" customHeight="1" hidden="1">
      <c r="B33" s="40"/>
      <c r="C33" s="41"/>
      <c r="D33" s="41"/>
      <c r="E33" s="48" t="s">
        <v>49</v>
      </c>
      <c r="F33" s="129">
        <f>ROUND(SUM(BH92:BH457),2)</f>
        <v>0</v>
      </c>
      <c r="G33" s="41"/>
      <c r="H33" s="41"/>
      <c r="I33" s="130">
        <v>0.15</v>
      </c>
      <c r="J33" s="129">
        <v>0</v>
      </c>
      <c r="K33" s="44"/>
    </row>
    <row r="34" spans="2:11" s="1" customFormat="1" ht="14.45" customHeight="1" hidden="1">
      <c r="B34" s="40"/>
      <c r="C34" s="41"/>
      <c r="D34" s="41"/>
      <c r="E34" s="48" t="s">
        <v>50</v>
      </c>
      <c r="F34" s="129">
        <f>ROUND(SUM(BI92:BI457),2)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51</v>
      </c>
      <c r="E36" s="78"/>
      <c r="F36" s="78"/>
      <c r="G36" s="133" t="s">
        <v>52</v>
      </c>
      <c r="H36" s="134" t="s">
        <v>53</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29" t="s">
        <v>106</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6" t="s">
        <v>18</v>
      </c>
      <c r="D44" s="41"/>
      <c r="E44" s="41"/>
      <c r="F44" s="41"/>
      <c r="G44" s="41"/>
      <c r="H44" s="41"/>
      <c r="I44" s="117"/>
      <c r="J44" s="41"/>
      <c r="K44" s="44"/>
    </row>
    <row r="45" spans="2:11" s="1" customFormat="1" ht="16.5" customHeight="1">
      <c r="B45" s="40"/>
      <c r="C45" s="41"/>
      <c r="D45" s="41"/>
      <c r="E45" s="368" t="str">
        <f>E7</f>
        <v>Výměna zdravotních instalací ZŠ Míru 152, Děčín XXXII – Boletice nad Labem</v>
      </c>
      <c r="F45" s="369"/>
      <c r="G45" s="369"/>
      <c r="H45" s="369"/>
      <c r="I45" s="117"/>
      <c r="J45" s="41"/>
      <c r="K45" s="44"/>
    </row>
    <row r="46" spans="2:11" s="1" customFormat="1" ht="14.45" customHeight="1">
      <c r="B46" s="40"/>
      <c r="C46" s="36" t="s">
        <v>104</v>
      </c>
      <c r="D46" s="41"/>
      <c r="E46" s="41"/>
      <c r="F46" s="41"/>
      <c r="G46" s="41"/>
      <c r="H46" s="41"/>
      <c r="I46" s="117"/>
      <c r="J46" s="41"/>
      <c r="K46" s="44"/>
    </row>
    <row r="47" spans="2:11" s="1" customFormat="1" ht="17.25" customHeight="1">
      <c r="B47" s="40"/>
      <c r="C47" s="41"/>
      <c r="D47" s="41"/>
      <c r="E47" s="370" t="str">
        <f>E9</f>
        <v>SO5 - Venkovní splašková kanalizace</v>
      </c>
      <c r="F47" s="371"/>
      <c r="G47" s="371"/>
      <c r="H47" s="371"/>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6" t="s">
        <v>23</v>
      </c>
      <c r="D49" s="41"/>
      <c r="E49" s="41"/>
      <c r="F49" s="34" t="str">
        <f>F12</f>
        <v>ZŠ Míru 152, Děčín XXXII – Boletice nad Labem</v>
      </c>
      <c r="G49" s="41"/>
      <c r="H49" s="41"/>
      <c r="I49" s="118" t="s">
        <v>25</v>
      </c>
      <c r="J49" s="119" t="str">
        <f>IF(J12="","",J12)</f>
        <v>31. 10. 2018</v>
      </c>
      <c r="K49" s="44"/>
    </row>
    <row r="50" spans="2:11" s="1" customFormat="1" ht="6.95" customHeight="1">
      <c r="B50" s="40"/>
      <c r="C50" s="41"/>
      <c r="D50" s="41"/>
      <c r="E50" s="41"/>
      <c r="F50" s="41"/>
      <c r="G50" s="41"/>
      <c r="H50" s="41"/>
      <c r="I50" s="117"/>
      <c r="J50" s="41"/>
      <c r="K50" s="44"/>
    </row>
    <row r="51" spans="2:11" s="1" customFormat="1" ht="13.5">
      <c r="B51" s="40"/>
      <c r="C51" s="36" t="s">
        <v>27</v>
      </c>
      <c r="D51" s="41"/>
      <c r="E51" s="41"/>
      <c r="F51" s="34" t="str">
        <f>E15</f>
        <v>Statutární město Děčín</v>
      </c>
      <c r="G51" s="41"/>
      <c r="H51" s="41"/>
      <c r="I51" s="118" t="s">
        <v>34</v>
      </c>
      <c r="J51" s="337" t="str">
        <f>E21</f>
        <v>Vladimír Vidai</v>
      </c>
      <c r="K51" s="44"/>
    </row>
    <row r="52" spans="2:11" s="1" customFormat="1" ht="14.45" customHeight="1">
      <c r="B52" s="40"/>
      <c r="C52" s="36" t="s">
        <v>32</v>
      </c>
      <c r="D52" s="41"/>
      <c r="E52" s="41"/>
      <c r="F52" s="34" t="str">
        <f>IF(E18="","",E18)</f>
        <v/>
      </c>
      <c r="G52" s="41"/>
      <c r="H52" s="41"/>
      <c r="I52" s="117"/>
      <c r="J52" s="372"/>
      <c r="K52" s="44"/>
    </row>
    <row r="53" spans="2:11" s="1" customFormat="1" ht="10.35" customHeight="1">
      <c r="B53" s="40"/>
      <c r="C53" s="41"/>
      <c r="D53" s="41"/>
      <c r="E53" s="41"/>
      <c r="F53" s="41"/>
      <c r="G53" s="41"/>
      <c r="H53" s="41"/>
      <c r="I53" s="117"/>
      <c r="J53" s="41"/>
      <c r="K53" s="44"/>
    </row>
    <row r="54" spans="2:11" s="1" customFormat="1" ht="29.25" customHeight="1">
      <c r="B54" s="40"/>
      <c r="C54" s="143" t="s">
        <v>107</v>
      </c>
      <c r="D54" s="131"/>
      <c r="E54" s="131"/>
      <c r="F54" s="131"/>
      <c r="G54" s="131"/>
      <c r="H54" s="131"/>
      <c r="I54" s="144"/>
      <c r="J54" s="145" t="s">
        <v>108</v>
      </c>
      <c r="K54" s="146"/>
    </row>
    <row r="55" spans="2:11" s="1" customFormat="1" ht="10.35" customHeight="1">
      <c r="B55" s="40"/>
      <c r="C55" s="41"/>
      <c r="D55" s="41"/>
      <c r="E55" s="41"/>
      <c r="F55" s="41"/>
      <c r="G55" s="41"/>
      <c r="H55" s="41"/>
      <c r="I55" s="117"/>
      <c r="J55" s="41"/>
      <c r="K55" s="44"/>
    </row>
    <row r="56" spans="2:47" s="1" customFormat="1" ht="29.25" customHeight="1">
      <c r="B56" s="40"/>
      <c r="C56" s="147" t="s">
        <v>109</v>
      </c>
      <c r="D56" s="41"/>
      <c r="E56" s="41"/>
      <c r="F56" s="41"/>
      <c r="G56" s="41"/>
      <c r="H56" s="41"/>
      <c r="I56" s="117"/>
      <c r="J56" s="127">
        <f>J92</f>
        <v>0</v>
      </c>
      <c r="K56" s="44"/>
      <c r="AU56" s="23" t="s">
        <v>110</v>
      </c>
    </row>
    <row r="57" spans="2:11" s="7" customFormat="1" ht="24.95" customHeight="1">
      <c r="B57" s="148"/>
      <c r="C57" s="149"/>
      <c r="D57" s="150" t="s">
        <v>111</v>
      </c>
      <c r="E57" s="151"/>
      <c r="F57" s="151"/>
      <c r="G57" s="151"/>
      <c r="H57" s="151"/>
      <c r="I57" s="152"/>
      <c r="J57" s="153">
        <f>J93</f>
        <v>0</v>
      </c>
      <c r="K57" s="154"/>
    </row>
    <row r="58" spans="2:11" s="8" customFormat="1" ht="19.9" customHeight="1">
      <c r="B58" s="155"/>
      <c r="C58" s="156"/>
      <c r="D58" s="157" t="s">
        <v>112</v>
      </c>
      <c r="E58" s="158"/>
      <c r="F58" s="158"/>
      <c r="G58" s="158"/>
      <c r="H58" s="158"/>
      <c r="I58" s="159"/>
      <c r="J58" s="160">
        <f>J94</f>
        <v>0</v>
      </c>
      <c r="K58" s="161"/>
    </row>
    <row r="59" spans="2:11" s="8" customFormat="1" ht="19.9" customHeight="1">
      <c r="B59" s="155"/>
      <c r="C59" s="156"/>
      <c r="D59" s="157" t="s">
        <v>113</v>
      </c>
      <c r="E59" s="158"/>
      <c r="F59" s="158"/>
      <c r="G59" s="158"/>
      <c r="H59" s="158"/>
      <c r="I59" s="159"/>
      <c r="J59" s="160">
        <f>J263</f>
        <v>0</v>
      </c>
      <c r="K59" s="161"/>
    </row>
    <row r="60" spans="2:11" s="8" customFormat="1" ht="19.9" customHeight="1">
      <c r="B60" s="155"/>
      <c r="C60" s="156"/>
      <c r="D60" s="157" t="s">
        <v>1772</v>
      </c>
      <c r="E60" s="158"/>
      <c r="F60" s="158"/>
      <c r="G60" s="158"/>
      <c r="H60" s="158"/>
      <c r="I60" s="159"/>
      <c r="J60" s="160">
        <f>J268</f>
        <v>0</v>
      </c>
      <c r="K60" s="161"/>
    </row>
    <row r="61" spans="2:11" s="8" customFormat="1" ht="19.9" customHeight="1">
      <c r="B61" s="155"/>
      <c r="C61" s="156"/>
      <c r="D61" s="157" t="s">
        <v>116</v>
      </c>
      <c r="E61" s="158"/>
      <c r="F61" s="158"/>
      <c r="G61" s="158"/>
      <c r="H61" s="158"/>
      <c r="I61" s="159"/>
      <c r="J61" s="160">
        <f>J316</f>
        <v>0</v>
      </c>
      <c r="K61" s="161"/>
    </row>
    <row r="62" spans="2:11" s="8" customFormat="1" ht="19.9" customHeight="1">
      <c r="B62" s="155"/>
      <c r="C62" s="156"/>
      <c r="D62" s="157" t="s">
        <v>1101</v>
      </c>
      <c r="E62" s="158"/>
      <c r="F62" s="158"/>
      <c r="G62" s="158"/>
      <c r="H62" s="158"/>
      <c r="I62" s="159"/>
      <c r="J62" s="160">
        <f>J320</f>
        <v>0</v>
      </c>
      <c r="K62" s="161"/>
    </row>
    <row r="63" spans="2:11" s="8" customFormat="1" ht="19.9" customHeight="1">
      <c r="B63" s="155"/>
      <c r="C63" s="156"/>
      <c r="D63" s="157" t="s">
        <v>1773</v>
      </c>
      <c r="E63" s="158"/>
      <c r="F63" s="158"/>
      <c r="G63" s="158"/>
      <c r="H63" s="158"/>
      <c r="I63" s="159"/>
      <c r="J63" s="160">
        <f>J394</f>
        <v>0</v>
      </c>
      <c r="K63" s="161"/>
    </row>
    <row r="64" spans="2:11" s="8" customFormat="1" ht="19.9" customHeight="1">
      <c r="B64" s="155"/>
      <c r="C64" s="156"/>
      <c r="D64" s="157" t="s">
        <v>121</v>
      </c>
      <c r="E64" s="158"/>
      <c r="F64" s="158"/>
      <c r="G64" s="158"/>
      <c r="H64" s="158"/>
      <c r="I64" s="159"/>
      <c r="J64" s="160">
        <f>J414</f>
        <v>0</v>
      </c>
      <c r="K64" s="161"/>
    </row>
    <row r="65" spans="2:11" s="8" customFormat="1" ht="19.9" customHeight="1">
      <c r="B65" s="155"/>
      <c r="C65" s="156"/>
      <c r="D65" s="157" t="s">
        <v>122</v>
      </c>
      <c r="E65" s="158"/>
      <c r="F65" s="158"/>
      <c r="G65" s="158"/>
      <c r="H65" s="158"/>
      <c r="I65" s="159"/>
      <c r="J65" s="160">
        <f>J433</f>
        <v>0</v>
      </c>
      <c r="K65" s="161"/>
    </row>
    <row r="66" spans="2:11" s="7" customFormat="1" ht="24.95" customHeight="1">
      <c r="B66" s="148"/>
      <c r="C66" s="149"/>
      <c r="D66" s="150" t="s">
        <v>123</v>
      </c>
      <c r="E66" s="151"/>
      <c r="F66" s="151"/>
      <c r="G66" s="151"/>
      <c r="H66" s="151"/>
      <c r="I66" s="152"/>
      <c r="J66" s="153">
        <f>J436</f>
        <v>0</v>
      </c>
      <c r="K66" s="154"/>
    </row>
    <row r="67" spans="2:11" s="8" customFormat="1" ht="19.9" customHeight="1">
      <c r="B67" s="155"/>
      <c r="C67" s="156"/>
      <c r="D67" s="157" t="s">
        <v>125</v>
      </c>
      <c r="E67" s="158"/>
      <c r="F67" s="158"/>
      <c r="G67" s="158"/>
      <c r="H67" s="158"/>
      <c r="I67" s="159"/>
      <c r="J67" s="160">
        <f>J437</f>
        <v>0</v>
      </c>
      <c r="K67" s="161"/>
    </row>
    <row r="68" spans="2:11" s="8" customFormat="1" ht="19.9" customHeight="1">
      <c r="B68" s="155"/>
      <c r="C68" s="156"/>
      <c r="D68" s="157" t="s">
        <v>1102</v>
      </c>
      <c r="E68" s="158"/>
      <c r="F68" s="158"/>
      <c r="G68" s="158"/>
      <c r="H68" s="158"/>
      <c r="I68" s="159"/>
      <c r="J68" s="160">
        <f>J440</f>
        <v>0</v>
      </c>
      <c r="K68" s="161"/>
    </row>
    <row r="69" spans="2:11" s="7" customFormat="1" ht="24.95" customHeight="1">
      <c r="B69" s="148"/>
      <c r="C69" s="149"/>
      <c r="D69" s="150" t="s">
        <v>136</v>
      </c>
      <c r="E69" s="151"/>
      <c r="F69" s="151"/>
      <c r="G69" s="151"/>
      <c r="H69" s="151"/>
      <c r="I69" s="152"/>
      <c r="J69" s="153">
        <f>J442</f>
        <v>0</v>
      </c>
      <c r="K69" s="154"/>
    </row>
    <row r="70" spans="2:11" s="8" customFormat="1" ht="19.9" customHeight="1">
      <c r="B70" s="155"/>
      <c r="C70" s="156"/>
      <c r="D70" s="157" t="s">
        <v>1774</v>
      </c>
      <c r="E70" s="158"/>
      <c r="F70" s="158"/>
      <c r="G70" s="158"/>
      <c r="H70" s="158"/>
      <c r="I70" s="159"/>
      <c r="J70" s="160">
        <f>J443</f>
        <v>0</v>
      </c>
      <c r="K70" s="161"/>
    </row>
    <row r="71" spans="2:11" s="8" customFormat="1" ht="19.9" customHeight="1">
      <c r="B71" s="155"/>
      <c r="C71" s="156"/>
      <c r="D71" s="157" t="s">
        <v>1775</v>
      </c>
      <c r="E71" s="158"/>
      <c r="F71" s="158"/>
      <c r="G71" s="158"/>
      <c r="H71" s="158"/>
      <c r="I71" s="159"/>
      <c r="J71" s="160">
        <f>J450</f>
        <v>0</v>
      </c>
      <c r="K71" s="161"/>
    </row>
    <row r="72" spans="2:11" s="8" customFormat="1" ht="19.9" customHeight="1">
      <c r="B72" s="155"/>
      <c r="C72" s="156"/>
      <c r="D72" s="157" t="s">
        <v>1776</v>
      </c>
      <c r="E72" s="158"/>
      <c r="F72" s="158"/>
      <c r="G72" s="158"/>
      <c r="H72" s="158"/>
      <c r="I72" s="159"/>
      <c r="J72" s="160">
        <f>J455</f>
        <v>0</v>
      </c>
      <c r="K72" s="161"/>
    </row>
    <row r="73" spans="2:11" s="1" customFormat="1" ht="21.75" customHeight="1">
      <c r="B73" s="40"/>
      <c r="C73" s="41"/>
      <c r="D73" s="41"/>
      <c r="E73" s="41"/>
      <c r="F73" s="41"/>
      <c r="G73" s="41"/>
      <c r="H73" s="41"/>
      <c r="I73" s="117"/>
      <c r="J73" s="41"/>
      <c r="K73" s="44"/>
    </row>
    <row r="74" spans="2:11" s="1" customFormat="1" ht="6.95" customHeight="1">
      <c r="B74" s="55"/>
      <c r="C74" s="56"/>
      <c r="D74" s="56"/>
      <c r="E74" s="56"/>
      <c r="F74" s="56"/>
      <c r="G74" s="56"/>
      <c r="H74" s="56"/>
      <c r="I74" s="138"/>
      <c r="J74" s="56"/>
      <c r="K74" s="57"/>
    </row>
    <row r="78" spans="2:12" s="1" customFormat="1" ht="6.95" customHeight="1">
      <c r="B78" s="58"/>
      <c r="C78" s="59"/>
      <c r="D78" s="59"/>
      <c r="E78" s="59"/>
      <c r="F78" s="59"/>
      <c r="G78" s="59"/>
      <c r="H78" s="59"/>
      <c r="I78" s="141"/>
      <c r="J78" s="59"/>
      <c r="K78" s="59"/>
      <c r="L78" s="60"/>
    </row>
    <row r="79" spans="2:12" s="1" customFormat="1" ht="36.95" customHeight="1">
      <c r="B79" s="40"/>
      <c r="C79" s="61" t="s">
        <v>138</v>
      </c>
      <c r="D79" s="62"/>
      <c r="E79" s="62"/>
      <c r="F79" s="62"/>
      <c r="G79" s="62"/>
      <c r="H79" s="62"/>
      <c r="I79" s="162"/>
      <c r="J79" s="62"/>
      <c r="K79" s="62"/>
      <c r="L79" s="60"/>
    </row>
    <row r="80" spans="2:12" s="1" customFormat="1" ht="6.95" customHeight="1">
      <c r="B80" s="40"/>
      <c r="C80" s="62"/>
      <c r="D80" s="62"/>
      <c r="E80" s="62"/>
      <c r="F80" s="62"/>
      <c r="G80" s="62"/>
      <c r="H80" s="62"/>
      <c r="I80" s="162"/>
      <c r="J80" s="62"/>
      <c r="K80" s="62"/>
      <c r="L80" s="60"/>
    </row>
    <row r="81" spans="2:12" s="1" customFormat="1" ht="14.45" customHeight="1">
      <c r="B81" s="40"/>
      <c r="C81" s="64" t="s">
        <v>18</v>
      </c>
      <c r="D81" s="62"/>
      <c r="E81" s="62"/>
      <c r="F81" s="62"/>
      <c r="G81" s="62"/>
      <c r="H81" s="62"/>
      <c r="I81" s="162"/>
      <c r="J81" s="62"/>
      <c r="K81" s="62"/>
      <c r="L81" s="60"/>
    </row>
    <row r="82" spans="2:12" s="1" customFormat="1" ht="16.5" customHeight="1">
      <c r="B82" s="40"/>
      <c r="C82" s="62"/>
      <c r="D82" s="62"/>
      <c r="E82" s="373" t="str">
        <f>E7</f>
        <v>Výměna zdravotních instalací ZŠ Míru 152, Děčín XXXII – Boletice nad Labem</v>
      </c>
      <c r="F82" s="374"/>
      <c r="G82" s="374"/>
      <c r="H82" s="374"/>
      <c r="I82" s="162"/>
      <c r="J82" s="62"/>
      <c r="K82" s="62"/>
      <c r="L82" s="60"/>
    </row>
    <row r="83" spans="2:12" s="1" customFormat="1" ht="14.45" customHeight="1">
      <c r="B83" s="40"/>
      <c r="C83" s="64" t="s">
        <v>104</v>
      </c>
      <c r="D83" s="62"/>
      <c r="E83" s="62"/>
      <c r="F83" s="62"/>
      <c r="G83" s="62"/>
      <c r="H83" s="62"/>
      <c r="I83" s="162"/>
      <c r="J83" s="62"/>
      <c r="K83" s="62"/>
      <c r="L83" s="60"/>
    </row>
    <row r="84" spans="2:12" s="1" customFormat="1" ht="17.25" customHeight="1">
      <c r="B84" s="40"/>
      <c r="C84" s="62"/>
      <c r="D84" s="62"/>
      <c r="E84" s="348" t="str">
        <f>E9</f>
        <v>SO5 - Venkovní splašková kanalizace</v>
      </c>
      <c r="F84" s="375"/>
      <c r="G84" s="375"/>
      <c r="H84" s="375"/>
      <c r="I84" s="162"/>
      <c r="J84" s="62"/>
      <c r="K84" s="62"/>
      <c r="L84" s="60"/>
    </row>
    <row r="85" spans="2:12" s="1" customFormat="1" ht="6.95" customHeight="1">
      <c r="B85" s="40"/>
      <c r="C85" s="62"/>
      <c r="D85" s="62"/>
      <c r="E85" s="62"/>
      <c r="F85" s="62"/>
      <c r="G85" s="62"/>
      <c r="H85" s="62"/>
      <c r="I85" s="162"/>
      <c r="J85" s="62"/>
      <c r="K85" s="62"/>
      <c r="L85" s="60"/>
    </row>
    <row r="86" spans="2:12" s="1" customFormat="1" ht="18" customHeight="1">
      <c r="B86" s="40"/>
      <c r="C86" s="64" t="s">
        <v>23</v>
      </c>
      <c r="D86" s="62"/>
      <c r="E86" s="62"/>
      <c r="F86" s="163" t="str">
        <f>F12</f>
        <v>ZŠ Míru 152, Děčín XXXII – Boletice nad Labem</v>
      </c>
      <c r="G86" s="62"/>
      <c r="H86" s="62"/>
      <c r="I86" s="164" t="s">
        <v>25</v>
      </c>
      <c r="J86" s="72" t="str">
        <f>IF(J12="","",J12)</f>
        <v>31. 10. 2018</v>
      </c>
      <c r="K86" s="62"/>
      <c r="L86" s="60"/>
    </row>
    <row r="87" spans="2:12" s="1" customFormat="1" ht="6.95" customHeight="1">
      <c r="B87" s="40"/>
      <c r="C87" s="62"/>
      <c r="D87" s="62"/>
      <c r="E87" s="62"/>
      <c r="F87" s="62"/>
      <c r="G87" s="62"/>
      <c r="H87" s="62"/>
      <c r="I87" s="162"/>
      <c r="J87" s="62"/>
      <c r="K87" s="62"/>
      <c r="L87" s="60"/>
    </row>
    <row r="88" spans="2:12" s="1" customFormat="1" ht="13.5">
      <c r="B88" s="40"/>
      <c r="C88" s="64" t="s">
        <v>27</v>
      </c>
      <c r="D88" s="62"/>
      <c r="E88" s="62"/>
      <c r="F88" s="163" t="str">
        <f>E15</f>
        <v>Statutární město Děčín</v>
      </c>
      <c r="G88" s="62"/>
      <c r="H88" s="62"/>
      <c r="I88" s="164" t="s">
        <v>34</v>
      </c>
      <c r="J88" s="163" t="str">
        <f>E21</f>
        <v>Vladimír Vidai</v>
      </c>
      <c r="K88" s="62"/>
      <c r="L88" s="60"/>
    </row>
    <row r="89" spans="2:12" s="1" customFormat="1" ht="14.45" customHeight="1">
      <c r="B89" s="40"/>
      <c r="C89" s="64" t="s">
        <v>32</v>
      </c>
      <c r="D89" s="62"/>
      <c r="E89" s="62"/>
      <c r="F89" s="163" t="str">
        <f>IF(E18="","",E18)</f>
        <v/>
      </c>
      <c r="G89" s="62"/>
      <c r="H89" s="62"/>
      <c r="I89" s="162"/>
      <c r="J89" s="62"/>
      <c r="K89" s="62"/>
      <c r="L89" s="60"/>
    </row>
    <row r="90" spans="2:12" s="1" customFormat="1" ht="10.35" customHeight="1">
      <c r="B90" s="40"/>
      <c r="C90" s="62"/>
      <c r="D90" s="62"/>
      <c r="E90" s="62"/>
      <c r="F90" s="62"/>
      <c r="G90" s="62"/>
      <c r="H90" s="62"/>
      <c r="I90" s="162"/>
      <c r="J90" s="62"/>
      <c r="K90" s="62"/>
      <c r="L90" s="60"/>
    </row>
    <row r="91" spans="2:20" s="9" customFormat="1" ht="29.25" customHeight="1">
      <c r="B91" s="165"/>
      <c r="C91" s="166" t="s">
        <v>139</v>
      </c>
      <c r="D91" s="167" t="s">
        <v>60</v>
      </c>
      <c r="E91" s="167" t="s">
        <v>56</v>
      </c>
      <c r="F91" s="167" t="s">
        <v>140</v>
      </c>
      <c r="G91" s="167" t="s">
        <v>141</v>
      </c>
      <c r="H91" s="167" t="s">
        <v>142</v>
      </c>
      <c r="I91" s="168" t="s">
        <v>143</v>
      </c>
      <c r="J91" s="167" t="s">
        <v>108</v>
      </c>
      <c r="K91" s="169" t="s">
        <v>144</v>
      </c>
      <c r="L91" s="170"/>
      <c r="M91" s="80" t="s">
        <v>145</v>
      </c>
      <c r="N91" s="81" t="s">
        <v>45</v>
      </c>
      <c r="O91" s="81" t="s">
        <v>146</v>
      </c>
      <c r="P91" s="81" t="s">
        <v>147</v>
      </c>
      <c r="Q91" s="81" t="s">
        <v>148</v>
      </c>
      <c r="R91" s="81" t="s">
        <v>149</v>
      </c>
      <c r="S91" s="81" t="s">
        <v>150</v>
      </c>
      <c r="T91" s="82" t="s">
        <v>151</v>
      </c>
    </row>
    <row r="92" spans="2:63" s="1" customFormat="1" ht="29.25" customHeight="1">
      <c r="B92" s="40"/>
      <c r="C92" s="86" t="s">
        <v>109</v>
      </c>
      <c r="D92" s="62"/>
      <c r="E92" s="62"/>
      <c r="F92" s="62"/>
      <c r="G92" s="62"/>
      <c r="H92" s="62"/>
      <c r="I92" s="162"/>
      <c r="J92" s="171">
        <f>BK92</f>
        <v>0</v>
      </c>
      <c r="K92" s="62"/>
      <c r="L92" s="60"/>
      <c r="M92" s="83"/>
      <c r="N92" s="84"/>
      <c r="O92" s="84"/>
      <c r="P92" s="172">
        <f>P93+P436+P442</f>
        <v>0</v>
      </c>
      <c r="Q92" s="84"/>
      <c r="R92" s="172">
        <f>R93+R436+R442</f>
        <v>988.5561748999999</v>
      </c>
      <c r="S92" s="84"/>
      <c r="T92" s="173">
        <f>T93+T436+T442</f>
        <v>80.3348</v>
      </c>
      <c r="AT92" s="23" t="s">
        <v>74</v>
      </c>
      <c r="AU92" s="23" t="s">
        <v>110</v>
      </c>
      <c r="BK92" s="174">
        <f>BK93+BK436+BK442</f>
        <v>0</v>
      </c>
    </row>
    <row r="93" spans="2:63" s="10" customFormat="1" ht="37.35" customHeight="1">
      <c r="B93" s="175"/>
      <c r="C93" s="176"/>
      <c r="D93" s="177" t="s">
        <v>74</v>
      </c>
      <c r="E93" s="178" t="s">
        <v>152</v>
      </c>
      <c r="F93" s="178" t="s">
        <v>153</v>
      </c>
      <c r="G93" s="176"/>
      <c r="H93" s="176"/>
      <c r="I93" s="179"/>
      <c r="J93" s="180">
        <f>BK93</f>
        <v>0</v>
      </c>
      <c r="K93" s="176"/>
      <c r="L93" s="181"/>
      <c r="M93" s="182"/>
      <c r="N93" s="183"/>
      <c r="O93" s="183"/>
      <c r="P93" s="184">
        <f>P94+P263+P268+P316+P320+P394+P414+P433</f>
        <v>0</v>
      </c>
      <c r="Q93" s="183"/>
      <c r="R93" s="184">
        <f>R94+R263+R268+R316+R320+R394+R414+R433</f>
        <v>988.5561748999999</v>
      </c>
      <c r="S93" s="183"/>
      <c r="T93" s="185">
        <f>T94+T263+T268+T316+T320+T394+T414+T433</f>
        <v>80.3348</v>
      </c>
      <c r="AR93" s="186" t="s">
        <v>83</v>
      </c>
      <c r="AT93" s="187" t="s">
        <v>74</v>
      </c>
      <c r="AU93" s="187" t="s">
        <v>75</v>
      </c>
      <c r="AY93" s="186" t="s">
        <v>154</v>
      </c>
      <c r="BK93" s="188">
        <f>BK94+BK263+BK268+BK316+BK320+BK394+BK414+BK433</f>
        <v>0</v>
      </c>
    </row>
    <row r="94" spans="2:63" s="10" customFormat="1" ht="19.9" customHeight="1">
      <c r="B94" s="175"/>
      <c r="C94" s="176"/>
      <c r="D94" s="177" t="s">
        <v>74</v>
      </c>
      <c r="E94" s="189" t="s">
        <v>83</v>
      </c>
      <c r="F94" s="189" t="s">
        <v>155</v>
      </c>
      <c r="G94" s="176"/>
      <c r="H94" s="176"/>
      <c r="I94" s="179"/>
      <c r="J94" s="190">
        <f>BK94</f>
        <v>0</v>
      </c>
      <c r="K94" s="176"/>
      <c r="L94" s="181"/>
      <c r="M94" s="182"/>
      <c r="N94" s="183"/>
      <c r="O94" s="183"/>
      <c r="P94" s="184">
        <f>SUM(P95:P262)</f>
        <v>0</v>
      </c>
      <c r="Q94" s="183"/>
      <c r="R94" s="184">
        <f>SUM(R95:R262)</f>
        <v>817.383565</v>
      </c>
      <c r="S94" s="183"/>
      <c r="T94" s="185">
        <f>SUM(T95:T262)</f>
        <v>48.524</v>
      </c>
      <c r="AR94" s="186" t="s">
        <v>83</v>
      </c>
      <c r="AT94" s="187" t="s">
        <v>74</v>
      </c>
      <c r="AU94" s="187" t="s">
        <v>83</v>
      </c>
      <c r="AY94" s="186" t="s">
        <v>154</v>
      </c>
      <c r="BK94" s="188">
        <f>SUM(BK95:BK262)</f>
        <v>0</v>
      </c>
    </row>
    <row r="95" spans="2:65" s="1" customFormat="1" ht="38.25" customHeight="1">
      <c r="B95" s="40"/>
      <c r="C95" s="191" t="s">
        <v>83</v>
      </c>
      <c r="D95" s="191" t="s">
        <v>156</v>
      </c>
      <c r="E95" s="192" t="s">
        <v>1777</v>
      </c>
      <c r="F95" s="193" t="s">
        <v>1778</v>
      </c>
      <c r="G95" s="194" t="s">
        <v>237</v>
      </c>
      <c r="H95" s="195">
        <v>6</v>
      </c>
      <c r="I95" s="196"/>
      <c r="J95" s="197">
        <f>ROUND(I95*H95,2)</f>
        <v>0</v>
      </c>
      <c r="K95" s="193" t="s">
        <v>160</v>
      </c>
      <c r="L95" s="60"/>
      <c r="M95" s="198" t="s">
        <v>21</v>
      </c>
      <c r="N95" s="199" t="s">
        <v>46</v>
      </c>
      <c r="O95" s="41"/>
      <c r="P95" s="200">
        <f>O95*H95</f>
        <v>0</v>
      </c>
      <c r="Q95" s="200">
        <v>0</v>
      </c>
      <c r="R95" s="200">
        <f>Q95*H95</f>
        <v>0</v>
      </c>
      <c r="S95" s="200">
        <v>0.26</v>
      </c>
      <c r="T95" s="201">
        <f>S95*H95</f>
        <v>1.56</v>
      </c>
      <c r="AR95" s="23" t="s">
        <v>161</v>
      </c>
      <c r="AT95" s="23" t="s">
        <v>156</v>
      </c>
      <c r="AU95" s="23" t="s">
        <v>85</v>
      </c>
      <c r="AY95" s="23" t="s">
        <v>154</v>
      </c>
      <c r="BE95" s="202">
        <f>IF(N95="základní",J95,0)</f>
        <v>0</v>
      </c>
      <c r="BF95" s="202">
        <f>IF(N95="snížená",J95,0)</f>
        <v>0</v>
      </c>
      <c r="BG95" s="202">
        <f>IF(N95="zákl. přenesená",J95,0)</f>
        <v>0</v>
      </c>
      <c r="BH95" s="202">
        <f>IF(N95="sníž. přenesená",J95,0)</f>
        <v>0</v>
      </c>
      <c r="BI95" s="202">
        <f>IF(N95="nulová",J95,0)</f>
        <v>0</v>
      </c>
      <c r="BJ95" s="23" t="s">
        <v>83</v>
      </c>
      <c r="BK95" s="202">
        <f>ROUND(I95*H95,2)</f>
        <v>0</v>
      </c>
      <c r="BL95" s="23" t="s">
        <v>161</v>
      </c>
      <c r="BM95" s="23" t="s">
        <v>1779</v>
      </c>
    </row>
    <row r="96" spans="2:47" s="1" customFormat="1" ht="148.5">
      <c r="B96" s="40"/>
      <c r="C96" s="62"/>
      <c r="D96" s="203" t="s">
        <v>163</v>
      </c>
      <c r="E96" s="62"/>
      <c r="F96" s="204" t="s">
        <v>1780</v>
      </c>
      <c r="G96" s="62"/>
      <c r="H96" s="62"/>
      <c r="I96" s="162"/>
      <c r="J96" s="62"/>
      <c r="K96" s="62"/>
      <c r="L96" s="60"/>
      <c r="M96" s="205"/>
      <c r="N96" s="41"/>
      <c r="O96" s="41"/>
      <c r="P96" s="41"/>
      <c r="Q96" s="41"/>
      <c r="R96" s="41"/>
      <c r="S96" s="41"/>
      <c r="T96" s="77"/>
      <c r="AT96" s="23" t="s">
        <v>163</v>
      </c>
      <c r="AU96" s="23" t="s">
        <v>85</v>
      </c>
    </row>
    <row r="97" spans="2:51" s="11" customFormat="1" ht="13.5">
      <c r="B97" s="206"/>
      <c r="C97" s="207"/>
      <c r="D97" s="203" t="s">
        <v>165</v>
      </c>
      <c r="E97" s="208" t="s">
        <v>21</v>
      </c>
      <c r="F97" s="209" t="s">
        <v>1781</v>
      </c>
      <c r="G97" s="207"/>
      <c r="H97" s="210">
        <v>6</v>
      </c>
      <c r="I97" s="211"/>
      <c r="J97" s="207"/>
      <c r="K97" s="207"/>
      <c r="L97" s="212"/>
      <c r="M97" s="213"/>
      <c r="N97" s="214"/>
      <c r="O97" s="214"/>
      <c r="P97" s="214"/>
      <c r="Q97" s="214"/>
      <c r="R97" s="214"/>
      <c r="S97" s="214"/>
      <c r="T97" s="215"/>
      <c r="AT97" s="216" t="s">
        <v>165</v>
      </c>
      <c r="AU97" s="216" t="s">
        <v>85</v>
      </c>
      <c r="AV97" s="11" t="s">
        <v>85</v>
      </c>
      <c r="AW97" s="11" t="s">
        <v>38</v>
      </c>
      <c r="AX97" s="11" t="s">
        <v>83</v>
      </c>
      <c r="AY97" s="216" t="s">
        <v>154</v>
      </c>
    </row>
    <row r="98" spans="2:65" s="1" customFormat="1" ht="51" customHeight="1">
      <c r="B98" s="40"/>
      <c r="C98" s="191" t="s">
        <v>85</v>
      </c>
      <c r="D98" s="191" t="s">
        <v>156</v>
      </c>
      <c r="E98" s="192" t="s">
        <v>1782</v>
      </c>
      <c r="F98" s="193" t="s">
        <v>1783</v>
      </c>
      <c r="G98" s="194" t="s">
        <v>237</v>
      </c>
      <c r="H98" s="195">
        <v>30</v>
      </c>
      <c r="I98" s="196"/>
      <c r="J98" s="197">
        <f>ROUND(I98*H98,2)</f>
        <v>0</v>
      </c>
      <c r="K98" s="193" t="s">
        <v>160</v>
      </c>
      <c r="L98" s="60"/>
      <c r="M98" s="198" t="s">
        <v>21</v>
      </c>
      <c r="N98" s="199" t="s">
        <v>46</v>
      </c>
      <c r="O98" s="41"/>
      <c r="P98" s="200">
        <f>O98*H98</f>
        <v>0</v>
      </c>
      <c r="Q98" s="200">
        <v>0</v>
      </c>
      <c r="R98" s="200">
        <f>Q98*H98</f>
        <v>0</v>
      </c>
      <c r="S98" s="200">
        <v>0.325</v>
      </c>
      <c r="T98" s="201">
        <f>S98*H98</f>
        <v>9.75</v>
      </c>
      <c r="AR98" s="23" t="s">
        <v>161</v>
      </c>
      <c r="AT98" s="23" t="s">
        <v>156</v>
      </c>
      <c r="AU98" s="23" t="s">
        <v>85</v>
      </c>
      <c r="AY98" s="23" t="s">
        <v>154</v>
      </c>
      <c r="BE98" s="202">
        <f>IF(N98="základní",J98,0)</f>
        <v>0</v>
      </c>
      <c r="BF98" s="202">
        <f>IF(N98="snížená",J98,0)</f>
        <v>0</v>
      </c>
      <c r="BG98" s="202">
        <f>IF(N98="zákl. přenesená",J98,0)</f>
        <v>0</v>
      </c>
      <c r="BH98" s="202">
        <f>IF(N98="sníž. přenesená",J98,0)</f>
        <v>0</v>
      </c>
      <c r="BI98" s="202">
        <f>IF(N98="nulová",J98,0)</f>
        <v>0</v>
      </c>
      <c r="BJ98" s="23" t="s">
        <v>83</v>
      </c>
      <c r="BK98" s="202">
        <f>ROUND(I98*H98,2)</f>
        <v>0</v>
      </c>
      <c r="BL98" s="23" t="s">
        <v>161</v>
      </c>
      <c r="BM98" s="23" t="s">
        <v>1784</v>
      </c>
    </row>
    <row r="99" spans="2:47" s="1" customFormat="1" ht="229.5">
      <c r="B99" s="40"/>
      <c r="C99" s="62"/>
      <c r="D99" s="203" t="s">
        <v>163</v>
      </c>
      <c r="E99" s="62"/>
      <c r="F99" s="204" t="s">
        <v>1785</v>
      </c>
      <c r="G99" s="62"/>
      <c r="H99" s="62"/>
      <c r="I99" s="162"/>
      <c r="J99" s="62"/>
      <c r="K99" s="62"/>
      <c r="L99" s="60"/>
      <c r="M99" s="205"/>
      <c r="N99" s="41"/>
      <c r="O99" s="41"/>
      <c r="P99" s="41"/>
      <c r="Q99" s="41"/>
      <c r="R99" s="41"/>
      <c r="S99" s="41"/>
      <c r="T99" s="77"/>
      <c r="AT99" s="23" t="s">
        <v>163</v>
      </c>
      <c r="AU99" s="23" t="s">
        <v>85</v>
      </c>
    </row>
    <row r="100" spans="2:51" s="11" customFormat="1" ht="13.5">
      <c r="B100" s="206"/>
      <c r="C100" s="207"/>
      <c r="D100" s="203" t="s">
        <v>165</v>
      </c>
      <c r="E100" s="208" t="s">
        <v>21</v>
      </c>
      <c r="F100" s="209" t="s">
        <v>1786</v>
      </c>
      <c r="G100" s="207"/>
      <c r="H100" s="210">
        <v>27</v>
      </c>
      <c r="I100" s="211"/>
      <c r="J100" s="207"/>
      <c r="K100" s="207"/>
      <c r="L100" s="212"/>
      <c r="M100" s="213"/>
      <c r="N100" s="214"/>
      <c r="O100" s="214"/>
      <c r="P100" s="214"/>
      <c r="Q100" s="214"/>
      <c r="R100" s="214"/>
      <c r="S100" s="214"/>
      <c r="T100" s="215"/>
      <c r="AT100" s="216" t="s">
        <v>165</v>
      </c>
      <c r="AU100" s="216" t="s">
        <v>85</v>
      </c>
      <c r="AV100" s="11" t="s">
        <v>85</v>
      </c>
      <c r="AW100" s="11" t="s">
        <v>38</v>
      </c>
      <c r="AX100" s="11" t="s">
        <v>75</v>
      </c>
      <c r="AY100" s="216" t="s">
        <v>154</v>
      </c>
    </row>
    <row r="101" spans="2:51" s="11" customFormat="1" ht="13.5">
      <c r="B101" s="206"/>
      <c r="C101" s="207"/>
      <c r="D101" s="203" t="s">
        <v>165</v>
      </c>
      <c r="E101" s="208" t="s">
        <v>21</v>
      </c>
      <c r="F101" s="209" t="s">
        <v>1787</v>
      </c>
      <c r="G101" s="207"/>
      <c r="H101" s="210">
        <v>3</v>
      </c>
      <c r="I101" s="211"/>
      <c r="J101" s="207"/>
      <c r="K101" s="207"/>
      <c r="L101" s="212"/>
      <c r="M101" s="213"/>
      <c r="N101" s="214"/>
      <c r="O101" s="214"/>
      <c r="P101" s="214"/>
      <c r="Q101" s="214"/>
      <c r="R101" s="214"/>
      <c r="S101" s="214"/>
      <c r="T101" s="215"/>
      <c r="AT101" s="216" t="s">
        <v>165</v>
      </c>
      <c r="AU101" s="216" t="s">
        <v>85</v>
      </c>
      <c r="AV101" s="11" t="s">
        <v>85</v>
      </c>
      <c r="AW101" s="11" t="s">
        <v>38</v>
      </c>
      <c r="AX101" s="11" t="s">
        <v>75</v>
      </c>
      <c r="AY101" s="216" t="s">
        <v>154</v>
      </c>
    </row>
    <row r="102" spans="2:51" s="12" customFormat="1" ht="13.5">
      <c r="B102" s="227"/>
      <c r="C102" s="228"/>
      <c r="D102" s="203" t="s">
        <v>165</v>
      </c>
      <c r="E102" s="229" t="s">
        <v>21</v>
      </c>
      <c r="F102" s="230" t="s">
        <v>241</v>
      </c>
      <c r="G102" s="228"/>
      <c r="H102" s="231">
        <v>30</v>
      </c>
      <c r="I102" s="232"/>
      <c r="J102" s="228"/>
      <c r="K102" s="228"/>
      <c r="L102" s="233"/>
      <c r="M102" s="234"/>
      <c r="N102" s="235"/>
      <c r="O102" s="235"/>
      <c r="P102" s="235"/>
      <c r="Q102" s="235"/>
      <c r="R102" s="235"/>
      <c r="S102" s="235"/>
      <c r="T102" s="236"/>
      <c r="AT102" s="237" t="s">
        <v>165</v>
      </c>
      <c r="AU102" s="237" t="s">
        <v>85</v>
      </c>
      <c r="AV102" s="12" t="s">
        <v>161</v>
      </c>
      <c r="AW102" s="12" t="s">
        <v>38</v>
      </c>
      <c r="AX102" s="12" t="s">
        <v>83</v>
      </c>
      <c r="AY102" s="237" t="s">
        <v>154</v>
      </c>
    </row>
    <row r="103" spans="2:65" s="1" customFormat="1" ht="38.25" customHeight="1">
      <c r="B103" s="40"/>
      <c r="C103" s="191" t="s">
        <v>170</v>
      </c>
      <c r="D103" s="191" t="s">
        <v>156</v>
      </c>
      <c r="E103" s="192" t="s">
        <v>1788</v>
      </c>
      <c r="F103" s="193" t="s">
        <v>1789</v>
      </c>
      <c r="G103" s="194" t="s">
        <v>237</v>
      </c>
      <c r="H103" s="195">
        <v>3</v>
      </c>
      <c r="I103" s="196"/>
      <c r="J103" s="197">
        <f>ROUND(I103*H103,2)</f>
        <v>0</v>
      </c>
      <c r="K103" s="193" t="s">
        <v>160</v>
      </c>
      <c r="L103" s="60"/>
      <c r="M103" s="198" t="s">
        <v>21</v>
      </c>
      <c r="N103" s="199" t="s">
        <v>46</v>
      </c>
      <c r="O103" s="41"/>
      <c r="P103" s="200">
        <f>O103*H103</f>
        <v>0</v>
      </c>
      <c r="Q103" s="200">
        <v>0</v>
      </c>
      <c r="R103" s="200">
        <f>Q103*H103</f>
        <v>0</v>
      </c>
      <c r="S103" s="200">
        <v>0.098</v>
      </c>
      <c r="T103" s="201">
        <f>S103*H103</f>
        <v>0.29400000000000004</v>
      </c>
      <c r="AR103" s="23" t="s">
        <v>161</v>
      </c>
      <c r="AT103" s="23" t="s">
        <v>156</v>
      </c>
      <c r="AU103" s="23" t="s">
        <v>85</v>
      </c>
      <c r="AY103" s="23" t="s">
        <v>154</v>
      </c>
      <c r="BE103" s="202">
        <f>IF(N103="základní",J103,0)</f>
        <v>0</v>
      </c>
      <c r="BF103" s="202">
        <f>IF(N103="snížená",J103,0)</f>
        <v>0</v>
      </c>
      <c r="BG103" s="202">
        <f>IF(N103="zákl. přenesená",J103,0)</f>
        <v>0</v>
      </c>
      <c r="BH103" s="202">
        <f>IF(N103="sníž. přenesená",J103,0)</f>
        <v>0</v>
      </c>
      <c r="BI103" s="202">
        <f>IF(N103="nulová",J103,0)</f>
        <v>0</v>
      </c>
      <c r="BJ103" s="23" t="s">
        <v>83</v>
      </c>
      <c r="BK103" s="202">
        <f>ROUND(I103*H103,2)</f>
        <v>0</v>
      </c>
      <c r="BL103" s="23" t="s">
        <v>161</v>
      </c>
      <c r="BM103" s="23" t="s">
        <v>1079</v>
      </c>
    </row>
    <row r="104" spans="2:47" s="1" customFormat="1" ht="229.5">
      <c r="B104" s="40"/>
      <c r="C104" s="62"/>
      <c r="D104" s="203" t="s">
        <v>163</v>
      </c>
      <c r="E104" s="62"/>
      <c r="F104" s="204" t="s">
        <v>1785</v>
      </c>
      <c r="G104" s="62"/>
      <c r="H104" s="62"/>
      <c r="I104" s="162"/>
      <c r="J104" s="62"/>
      <c r="K104" s="62"/>
      <c r="L104" s="60"/>
      <c r="M104" s="205"/>
      <c r="N104" s="41"/>
      <c r="O104" s="41"/>
      <c r="P104" s="41"/>
      <c r="Q104" s="41"/>
      <c r="R104" s="41"/>
      <c r="S104" s="41"/>
      <c r="T104" s="77"/>
      <c r="AT104" s="23" t="s">
        <v>163</v>
      </c>
      <c r="AU104" s="23" t="s">
        <v>85</v>
      </c>
    </row>
    <row r="105" spans="2:51" s="11" customFormat="1" ht="13.5">
      <c r="B105" s="206"/>
      <c r="C105" s="207"/>
      <c r="D105" s="203" t="s">
        <v>165</v>
      </c>
      <c r="E105" s="208" t="s">
        <v>21</v>
      </c>
      <c r="F105" s="209" t="s">
        <v>1787</v>
      </c>
      <c r="G105" s="207"/>
      <c r="H105" s="210">
        <v>3</v>
      </c>
      <c r="I105" s="211"/>
      <c r="J105" s="207"/>
      <c r="K105" s="207"/>
      <c r="L105" s="212"/>
      <c r="M105" s="213"/>
      <c r="N105" s="214"/>
      <c r="O105" s="214"/>
      <c r="P105" s="214"/>
      <c r="Q105" s="214"/>
      <c r="R105" s="214"/>
      <c r="S105" s="214"/>
      <c r="T105" s="215"/>
      <c r="AT105" s="216" t="s">
        <v>165</v>
      </c>
      <c r="AU105" s="216" t="s">
        <v>85</v>
      </c>
      <c r="AV105" s="11" t="s">
        <v>85</v>
      </c>
      <c r="AW105" s="11" t="s">
        <v>38</v>
      </c>
      <c r="AX105" s="11" t="s">
        <v>83</v>
      </c>
      <c r="AY105" s="216" t="s">
        <v>154</v>
      </c>
    </row>
    <row r="106" spans="2:65" s="1" customFormat="1" ht="38.25" customHeight="1">
      <c r="B106" s="40"/>
      <c r="C106" s="191" t="s">
        <v>161</v>
      </c>
      <c r="D106" s="191" t="s">
        <v>156</v>
      </c>
      <c r="E106" s="192" t="s">
        <v>1790</v>
      </c>
      <c r="F106" s="193" t="s">
        <v>1791</v>
      </c>
      <c r="G106" s="194" t="s">
        <v>237</v>
      </c>
      <c r="H106" s="195">
        <v>36</v>
      </c>
      <c r="I106" s="196"/>
      <c r="J106" s="197">
        <f>ROUND(I106*H106,2)</f>
        <v>0</v>
      </c>
      <c r="K106" s="193" t="s">
        <v>160</v>
      </c>
      <c r="L106" s="60"/>
      <c r="M106" s="198" t="s">
        <v>21</v>
      </c>
      <c r="N106" s="199" t="s">
        <v>46</v>
      </c>
      <c r="O106" s="41"/>
      <c r="P106" s="200">
        <f>O106*H106</f>
        <v>0</v>
      </c>
      <c r="Q106" s="200">
        <v>0</v>
      </c>
      <c r="R106" s="200">
        <f>Q106*H106</f>
        <v>0</v>
      </c>
      <c r="S106" s="200">
        <v>0.29</v>
      </c>
      <c r="T106" s="201">
        <f>S106*H106</f>
        <v>10.44</v>
      </c>
      <c r="AR106" s="23" t="s">
        <v>161</v>
      </c>
      <c r="AT106" s="23" t="s">
        <v>156</v>
      </c>
      <c r="AU106" s="23" t="s">
        <v>85</v>
      </c>
      <c r="AY106" s="23" t="s">
        <v>154</v>
      </c>
      <c r="BE106" s="202">
        <f>IF(N106="základní",J106,0)</f>
        <v>0</v>
      </c>
      <c r="BF106" s="202">
        <f>IF(N106="snížená",J106,0)</f>
        <v>0</v>
      </c>
      <c r="BG106" s="202">
        <f>IF(N106="zákl. přenesená",J106,0)</f>
        <v>0</v>
      </c>
      <c r="BH106" s="202">
        <f>IF(N106="sníž. přenesená",J106,0)</f>
        <v>0</v>
      </c>
      <c r="BI106" s="202">
        <f>IF(N106="nulová",J106,0)</f>
        <v>0</v>
      </c>
      <c r="BJ106" s="23" t="s">
        <v>83</v>
      </c>
      <c r="BK106" s="202">
        <f>ROUND(I106*H106,2)</f>
        <v>0</v>
      </c>
      <c r="BL106" s="23" t="s">
        <v>161</v>
      </c>
      <c r="BM106" s="23" t="s">
        <v>1792</v>
      </c>
    </row>
    <row r="107" spans="2:47" s="1" customFormat="1" ht="243">
      <c r="B107" s="40"/>
      <c r="C107" s="62"/>
      <c r="D107" s="203" t="s">
        <v>163</v>
      </c>
      <c r="E107" s="62"/>
      <c r="F107" s="204" t="s">
        <v>1793</v>
      </c>
      <c r="G107" s="62"/>
      <c r="H107" s="62"/>
      <c r="I107" s="162"/>
      <c r="J107" s="62"/>
      <c r="K107" s="62"/>
      <c r="L107" s="60"/>
      <c r="M107" s="205"/>
      <c r="N107" s="41"/>
      <c r="O107" s="41"/>
      <c r="P107" s="41"/>
      <c r="Q107" s="41"/>
      <c r="R107" s="41"/>
      <c r="S107" s="41"/>
      <c r="T107" s="77"/>
      <c r="AT107" s="23" t="s">
        <v>163</v>
      </c>
      <c r="AU107" s="23" t="s">
        <v>85</v>
      </c>
    </row>
    <row r="108" spans="2:51" s="11" customFormat="1" ht="13.5">
      <c r="B108" s="206"/>
      <c r="C108" s="207"/>
      <c r="D108" s="203" t="s">
        <v>165</v>
      </c>
      <c r="E108" s="208" t="s">
        <v>21</v>
      </c>
      <c r="F108" s="209" t="s">
        <v>1787</v>
      </c>
      <c r="G108" s="207"/>
      <c r="H108" s="210">
        <v>3</v>
      </c>
      <c r="I108" s="211"/>
      <c r="J108" s="207"/>
      <c r="K108" s="207"/>
      <c r="L108" s="212"/>
      <c r="M108" s="213"/>
      <c r="N108" s="214"/>
      <c r="O108" s="214"/>
      <c r="P108" s="214"/>
      <c r="Q108" s="214"/>
      <c r="R108" s="214"/>
      <c r="S108" s="214"/>
      <c r="T108" s="215"/>
      <c r="AT108" s="216" t="s">
        <v>165</v>
      </c>
      <c r="AU108" s="216" t="s">
        <v>85</v>
      </c>
      <c r="AV108" s="11" t="s">
        <v>85</v>
      </c>
      <c r="AW108" s="11" t="s">
        <v>38</v>
      </c>
      <c r="AX108" s="11" t="s">
        <v>75</v>
      </c>
      <c r="AY108" s="216" t="s">
        <v>154</v>
      </c>
    </row>
    <row r="109" spans="2:51" s="11" customFormat="1" ht="13.5">
      <c r="B109" s="206"/>
      <c r="C109" s="207"/>
      <c r="D109" s="203" t="s">
        <v>165</v>
      </c>
      <c r="E109" s="208" t="s">
        <v>21</v>
      </c>
      <c r="F109" s="209" t="s">
        <v>1786</v>
      </c>
      <c r="G109" s="207"/>
      <c r="H109" s="210">
        <v>27</v>
      </c>
      <c r="I109" s="211"/>
      <c r="J109" s="207"/>
      <c r="K109" s="207"/>
      <c r="L109" s="212"/>
      <c r="M109" s="213"/>
      <c r="N109" s="214"/>
      <c r="O109" s="214"/>
      <c r="P109" s="214"/>
      <c r="Q109" s="214"/>
      <c r="R109" s="214"/>
      <c r="S109" s="214"/>
      <c r="T109" s="215"/>
      <c r="AT109" s="216" t="s">
        <v>165</v>
      </c>
      <c r="AU109" s="216" t="s">
        <v>85</v>
      </c>
      <c r="AV109" s="11" t="s">
        <v>85</v>
      </c>
      <c r="AW109" s="11" t="s">
        <v>38</v>
      </c>
      <c r="AX109" s="11" t="s">
        <v>75</v>
      </c>
      <c r="AY109" s="216" t="s">
        <v>154</v>
      </c>
    </row>
    <row r="110" spans="2:51" s="11" customFormat="1" ht="13.5">
      <c r="B110" s="206"/>
      <c r="C110" s="207"/>
      <c r="D110" s="203" t="s">
        <v>165</v>
      </c>
      <c r="E110" s="208" t="s">
        <v>21</v>
      </c>
      <c r="F110" s="209" t="s">
        <v>1781</v>
      </c>
      <c r="G110" s="207"/>
      <c r="H110" s="210">
        <v>6</v>
      </c>
      <c r="I110" s="211"/>
      <c r="J110" s="207"/>
      <c r="K110" s="207"/>
      <c r="L110" s="212"/>
      <c r="M110" s="213"/>
      <c r="N110" s="214"/>
      <c r="O110" s="214"/>
      <c r="P110" s="214"/>
      <c r="Q110" s="214"/>
      <c r="R110" s="214"/>
      <c r="S110" s="214"/>
      <c r="T110" s="215"/>
      <c r="AT110" s="216" t="s">
        <v>165</v>
      </c>
      <c r="AU110" s="216" t="s">
        <v>85</v>
      </c>
      <c r="AV110" s="11" t="s">
        <v>85</v>
      </c>
      <c r="AW110" s="11" t="s">
        <v>38</v>
      </c>
      <c r="AX110" s="11" t="s">
        <v>75</v>
      </c>
      <c r="AY110" s="216" t="s">
        <v>154</v>
      </c>
    </row>
    <row r="111" spans="2:51" s="12" customFormat="1" ht="13.5">
      <c r="B111" s="227"/>
      <c r="C111" s="228"/>
      <c r="D111" s="203" t="s">
        <v>165</v>
      </c>
      <c r="E111" s="229" t="s">
        <v>21</v>
      </c>
      <c r="F111" s="230" t="s">
        <v>241</v>
      </c>
      <c r="G111" s="228"/>
      <c r="H111" s="231">
        <v>36</v>
      </c>
      <c r="I111" s="232"/>
      <c r="J111" s="228"/>
      <c r="K111" s="228"/>
      <c r="L111" s="233"/>
      <c r="M111" s="234"/>
      <c r="N111" s="235"/>
      <c r="O111" s="235"/>
      <c r="P111" s="235"/>
      <c r="Q111" s="235"/>
      <c r="R111" s="235"/>
      <c r="S111" s="235"/>
      <c r="T111" s="236"/>
      <c r="AT111" s="237" t="s">
        <v>165</v>
      </c>
      <c r="AU111" s="237" t="s">
        <v>85</v>
      </c>
      <c r="AV111" s="12" t="s">
        <v>161</v>
      </c>
      <c r="AW111" s="12" t="s">
        <v>38</v>
      </c>
      <c r="AX111" s="12" t="s">
        <v>83</v>
      </c>
      <c r="AY111" s="237" t="s">
        <v>154</v>
      </c>
    </row>
    <row r="112" spans="2:65" s="1" customFormat="1" ht="38.25" customHeight="1">
      <c r="B112" s="40"/>
      <c r="C112" s="191" t="s">
        <v>178</v>
      </c>
      <c r="D112" s="191" t="s">
        <v>156</v>
      </c>
      <c r="E112" s="192" t="s">
        <v>1794</v>
      </c>
      <c r="F112" s="193" t="s">
        <v>1795</v>
      </c>
      <c r="G112" s="194" t="s">
        <v>237</v>
      </c>
      <c r="H112" s="195">
        <v>30</v>
      </c>
      <c r="I112" s="196"/>
      <c r="J112" s="197">
        <f>ROUND(I112*H112,2)</f>
        <v>0</v>
      </c>
      <c r="K112" s="193" t="s">
        <v>160</v>
      </c>
      <c r="L112" s="60"/>
      <c r="M112" s="198" t="s">
        <v>21</v>
      </c>
      <c r="N112" s="199" t="s">
        <v>46</v>
      </c>
      <c r="O112" s="41"/>
      <c r="P112" s="200">
        <f>O112*H112</f>
        <v>0</v>
      </c>
      <c r="Q112" s="200">
        <v>0</v>
      </c>
      <c r="R112" s="200">
        <f>Q112*H112</f>
        <v>0</v>
      </c>
      <c r="S112" s="200">
        <v>0.44</v>
      </c>
      <c r="T112" s="201">
        <f>S112*H112</f>
        <v>13.2</v>
      </c>
      <c r="AR112" s="23" t="s">
        <v>161</v>
      </c>
      <c r="AT112" s="23" t="s">
        <v>156</v>
      </c>
      <c r="AU112" s="23" t="s">
        <v>85</v>
      </c>
      <c r="AY112" s="23" t="s">
        <v>154</v>
      </c>
      <c r="BE112" s="202">
        <f>IF(N112="základní",J112,0)</f>
        <v>0</v>
      </c>
      <c r="BF112" s="202">
        <f>IF(N112="snížená",J112,0)</f>
        <v>0</v>
      </c>
      <c r="BG112" s="202">
        <f>IF(N112="zákl. přenesená",J112,0)</f>
        <v>0</v>
      </c>
      <c r="BH112" s="202">
        <f>IF(N112="sníž. přenesená",J112,0)</f>
        <v>0</v>
      </c>
      <c r="BI112" s="202">
        <f>IF(N112="nulová",J112,0)</f>
        <v>0</v>
      </c>
      <c r="BJ112" s="23" t="s">
        <v>83</v>
      </c>
      <c r="BK112" s="202">
        <f>ROUND(I112*H112,2)</f>
        <v>0</v>
      </c>
      <c r="BL112" s="23" t="s">
        <v>161</v>
      </c>
      <c r="BM112" s="23" t="s">
        <v>1796</v>
      </c>
    </row>
    <row r="113" spans="2:47" s="1" customFormat="1" ht="243">
      <c r="B113" s="40"/>
      <c r="C113" s="62"/>
      <c r="D113" s="203" t="s">
        <v>163</v>
      </c>
      <c r="E113" s="62"/>
      <c r="F113" s="204" t="s">
        <v>1793</v>
      </c>
      <c r="G113" s="62"/>
      <c r="H113" s="62"/>
      <c r="I113" s="162"/>
      <c r="J113" s="62"/>
      <c r="K113" s="62"/>
      <c r="L113" s="60"/>
      <c r="M113" s="205"/>
      <c r="N113" s="41"/>
      <c r="O113" s="41"/>
      <c r="P113" s="41"/>
      <c r="Q113" s="41"/>
      <c r="R113" s="41"/>
      <c r="S113" s="41"/>
      <c r="T113" s="77"/>
      <c r="AT113" s="23" t="s">
        <v>163</v>
      </c>
      <c r="AU113" s="23" t="s">
        <v>85</v>
      </c>
    </row>
    <row r="114" spans="2:51" s="11" customFormat="1" ht="13.5">
      <c r="B114" s="206"/>
      <c r="C114" s="207"/>
      <c r="D114" s="203" t="s">
        <v>165</v>
      </c>
      <c r="E114" s="208" t="s">
        <v>21</v>
      </c>
      <c r="F114" s="209" t="s">
        <v>1797</v>
      </c>
      <c r="G114" s="207"/>
      <c r="H114" s="210">
        <v>10</v>
      </c>
      <c r="I114" s="211"/>
      <c r="J114" s="207"/>
      <c r="K114" s="207"/>
      <c r="L114" s="212"/>
      <c r="M114" s="213"/>
      <c r="N114" s="214"/>
      <c r="O114" s="214"/>
      <c r="P114" s="214"/>
      <c r="Q114" s="214"/>
      <c r="R114" s="214"/>
      <c r="S114" s="214"/>
      <c r="T114" s="215"/>
      <c r="AT114" s="216" t="s">
        <v>165</v>
      </c>
      <c r="AU114" s="216" t="s">
        <v>85</v>
      </c>
      <c r="AV114" s="11" t="s">
        <v>85</v>
      </c>
      <c r="AW114" s="11" t="s">
        <v>38</v>
      </c>
      <c r="AX114" s="11" t="s">
        <v>75</v>
      </c>
      <c r="AY114" s="216" t="s">
        <v>154</v>
      </c>
    </row>
    <row r="115" spans="2:51" s="11" customFormat="1" ht="13.5">
      <c r="B115" s="206"/>
      <c r="C115" s="207"/>
      <c r="D115" s="203" t="s">
        <v>165</v>
      </c>
      <c r="E115" s="208" t="s">
        <v>21</v>
      </c>
      <c r="F115" s="209" t="s">
        <v>1798</v>
      </c>
      <c r="G115" s="207"/>
      <c r="H115" s="210">
        <v>12</v>
      </c>
      <c r="I115" s="211"/>
      <c r="J115" s="207"/>
      <c r="K115" s="207"/>
      <c r="L115" s="212"/>
      <c r="M115" s="213"/>
      <c r="N115" s="214"/>
      <c r="O115" s="214"/>
      <c r="P115" s="214"/>
      <c r="Q115" s="214"/>
      <c r="R115" s="214"/>
      <c r="S115" s="214"/>
      <c r="T115" s="215"/>
      <c r="AT115" s="216" t="s">
        <v>165</v>
      </c>
      <c r="AU115" s="216" t="s">
        <v>85</v>
      </c>
      <c r="AV115" s="11" t="s">
        <v>85</v>
      </c>
      <c r="AW115" s="11" t="s">
        <v>38</v>
      </c>
      <c r="AX115" s="11" t="s">
        <v>75</v>
      </c>
      <c r="AY115" s="216" t="s">
        <v>154</v>
      </c>
    </row>
    <row r="116" spans="2:51" s="11" customFormat="1" ht="13.5">
      <c r="B116" s="206"/>
      <c r="C116" s="207"/>
      <c r="D116" s="203" t="s">
        <v>165</v>
      </c>
      <c r="E116" s="208" t="s">
        <v>21</v>
      </c>
      <c r="F116" s="209" t="s">
        <v>1799</v>
      </c>
      <c r="G116" s="207"/>
      <c r="H116" s="210">
        <v>8</v>
      </c>
      <c r="I116" s="211"/>
      <c r="J116" s="207"/>
      <c r="K116" s="207"/>
      <c r="L116" s="212"/>
      <c r="M116" s="213"/>
      <c r="N116" s="214"/>
      <c r="O116" s="214"/>
      <c r="P116" s="214"/>
      <c r="Q116" s="214"/>
      <c r="R116" s="214"/>
      <c r="S116" s="214"/>
      <c r="T116" s="215"/>
      <c r="AT116" s="216" t="s">
        <v>165</v>
      </c>
      <c r="AU116" s="216" t="s">
        <v>85</v>
      </c>
      <c r="AV116" s="11" t="s">
        <v>85</v>
      </c>
      <c r="AW116" s="11" t="s">
        <v>38</v>
      </c>
      <c r="AX116" s="11" t="s">
        <v>75</v>
      </c>
      <c r="AY116" s="216" t="s">
        <v>154</v>
      </c>
    </row>
    <row r="117" spans="2:51" s="12" customFormat="1" ht="13.5">
      <c r="B117" s="227"/>
      <c r="C117" s="228"/>
      <c r="D117" s="203" t="s">
        <v>165</v>
      </c>
      <c r="E117" s="229" t="s">
        <v>21</v>
      </c>
      <c r="F117" s="230" t="s">
        <v>241</v>
      </c>
      <c r="G117" s="228"/>
      <c r="H117" s="231">
        <v>30</v>
      </c>
      <c r="I117" s="232"/>
      <c r="J117" s="228"/>
      <c r="K117" s="228"/>
      <c r="L117" s="233"/>
      <c r="M117" s="234"/>
      <c r="N117" s="235"/>
      <c r="O117" s="235"/>
      <c r="P117" s="235"/>
      <c r="Q117" s="235"/>
      <c r="R117" s="235"/>
      <c r="S117" s="235"/>
      <c r="T117" s="236"/>
      <c r="AT117" s="237" t="s">
        <v>165</v>
      </c>
      <c r="AU117" s="237" t="s">
        <v>85</v>
      </c>
      <c r="AV117" s="12" t="s">
        <v>161</v>
      </c>
      <c r="AW117" s="12" t="s">
        <v>38</v>
      </c>
      <c r="AX117" s="12" t="s">
        <v>83</v>
      </c>
      <c r="AY117" s="237" t="s">
        <v>154</v>
      </c>
    </row>
    <row r="118" spans="2:65" s="1" customFormat="1" ht="38.25" customHeight="1">
      <c r="B118" s="40"/>
      <c r="C118" s="191" t="s">
        <v>183</v>
      </c>
      <c r="D118" s="191" t="s">
        <v>156</v>
      </c>
      <c r="E118" s="192" t="s">
        <v>1800</v>
      </c>
      <c r="F118" s="193" t="s">
        <v>1801</v>
      </c>
      <c r="G118" s="194" t="s">
        <v>237</v>
      </c>
      <c r="H118" s="195">
        <v>30</v>
      </c>
      <c r="I118" s="196"/>
      <c r="J118" s="197">
        <f>ROUND(I118*H118,2)</f>
        <v>0</v>
      </c>
      <c r="K118" s="193" t="s">
        <v>160</v>
      </c>
      <c r="L118" s="60"/>
      <c r="M118" s="198" t="s">
        <v>21</v>
      </c>
      <c r="N118" s="199" t="s">
        <v>46</v>
      </c>
      <c r="O118" s="41"/>
      <c r="P118" s="200">
        <f>O118*H118</f>
        <v>0</v>
      </c>
      <c r="Q118" s="200">
        <v>0</v>
      </c>
      <c r="R118" s="200">
        <f>Q118*H118</f>
        <v>0</v>
      </c>
      <c r="S118" s="200">
        <v>0.316</v>
      </c>
      <c r="T118" s="201">
        <f>S118*H118</f>
        <v>9.48</v>
      </c>
      <c r="AR118" s="23" t="s">
        <v>161</v>
      </c>
      <c r="AT118" s="23" t="s">
        <v>156</v>
      </c>
      <c r="AU118" s="23" t="s">
        <v>85</v>
      </c>
      <c r="AY118" s="23" t="s">
        <v>154</v>
      </c>
      <c r="BE118" s="202">
        <f>IF(N118="základní",J118,0)</f>
        <v>0</v>
      </c>
      <c r="BF118" s="202">
        <f>IF(N118="snížená",J118,0)</f>
        <v>0</v>
      </c>
      <c r="BG118" s="202">
        <f>IF(N118="zákl. přenesená",J118,0)</f>
        <v>0</v>
      </c>
      <c r="BH118" s="202">
        <f>IF(N118="sníž. přenesená",J118,0)</f>
        <v>0</v>
      </c>
      <c r="BI118" s="202">
        <f>IF(N118="nulová",J118,0)</f>
        <v>0</v>
      </c>
      <c r="BJ118" s="23" t="s">
        <v>83</v>
      </c>
      <c r="BK118" s="202">
        <f>ROUND(I118*H118,2)</f>
        <v>0</v>
      </c>
      <c r="BL118" s="23" t="s">
        <v>161</v>
      </c>
      <c r="BM118" s="23" t="s">
        <v>1802</v>
      </c>
    </row>
    <row r="119" spans="2:47" s="1" customFormat="1" ht="243">
      <c r="B119" s="40"/>
      <c r="C119" s="62"/>
      <c r="D119" s="203" t="s">
        <v>163</v>
      </c>
      <c r="E119" s="62"/>
      <c r="F119" s="204" t="s">
        <v>1793</v>
      </c>
      <c r="G119" s="62"/>
      <c r="H119" s="62"/>
      <c r="I119" s="162"/>
      <c r="J119" s="62"/>
      <c r="K119" s="62"/>
      <c r="L119" s="60"/>
      <c r="M119" s="205"/>
      <c r="N119" s="41"/>
      <c r="O119" s="41"/>
      <c r="P119" s="41"/>
      <c r="Q119" s="41"/>
      <c r="R119" s="41"/>
      <c r="S119" s="41"/>
      <c r="T119" s="77"/>
      <c r="AT119" s="23" t="s">
        <v>163</v>
      </c>
      <c r="AU119" s="23" t="s">
        <v>85</v>
      </c>
    </row>
    <row r="120" spans="2:51" s="11" customFormat="1" ht="13.5">
      <c r="B120" s="206"/>
      <c r="C120" s="207"/>
      <c r="D120" s="203" t="s">
        <v>165</v>
      </c>
      <c r="E120" s="208" t="s">
        <v>21</v>
      </c>
      <c r="F120" s="209" t="s">
        <v>1797</v>
      </c>
      <c r="G120" s="207"/>
      <c r="H120" s="210">
        <v>10</v>
      </c>
      <c r="I120" s="211"/>
      <c r="J120" s="207"/>
      <c r="K120" s="207"/>
      <c r="L120" s="212"/>
      <c r="M120" s="213"/>
      <c r="N120" s="214"/>
      <c r="O120" s="214"/>
      <c r="P120" s="214"/>
      <c r="Q120" s="214"/>
      <c r="R120" s="214"/>
      <c r="S120" s="214"/>
      <c r="T120" s="215"/>
      <c r="AT120" s="216" t="s">
        <v>165</v>
      </c>
      <c r="AU120" s="216" t="s">
        <v>85</v>
      </c>
      <c r="AV120" s="11" t="s">
        <v>85</v>
      </c>
      <c r="AW120" s="11" t="s">
        <v>38</v>
      </c>
      <c r="AX120" s="11" t="s">
        <v>75</v>
      </c>
      <c r="AY120" s="216" t="s">
        <v>154</v>
      </c>
    </row>
    <row r="121" spans="2:51" s="11" customFormat="1" ht="13.5">
      <c r="B121" s="206"/>
      <c r="C121" s="207"/>
      <c r="D121" s="203" t="s">
        <v>165</v>
      </c>
      <c r="E121" s="208" t="s">
        <v>21</v>
      </c>
      <c r="F121" s="209" t="s">
        <v>1798</v>
      </c>
      <c r="G121" s="207"/>
      <c r="H121" s="210">
        <v>12</v>
      </c>
      <c r="I121" s="211"/>
      <c r="J121" s="207"/>
      <c r="K121" s="207"/>
      <c r="L121" s="212"/>
      <c r="M121" s="213"/>
      <c r="N121" s="214"/>
      <c r="O121" s="214"/>
      <c r="P121" s="214"/>
      <c r="Q121" s="214"/>
      <c r="R121" s="214"/>
      <c r="S121" s="214"/>
      <c r="T121" s="215"/>
      <c r="AT121" s="216" t="s">
        <v>165</v>
      </c>
      <c r="AU121" s="216" t="s">
        <v>85</v>
      </c>
      <c r="AV121" s="11" t="s">
        <v>85</v>
      </c>
      <c r="AW121" s="11" t="s">
        <v>38</v>
      </c>
      <c r="AX121" s="11" t="s">
        <v>75</v>
      </c>
      <c r="AY121" s="216" t="s">
        <v>154</v>
      </c>
    </row>
    <row r="122" spans="2:51" s="11" customFormat="1" ht="13.5">
      <c r="B122" s="206"/>
      <c r="C122" s="207"/>
      <c r="D122" s="203" t="s">
        <v>165</v>
      </c>
      <c r="E122" s="208" t="s">
        <v>21</v>
      </c>
      <c r="F122" s="209" t="s">
        <v>1799</v>
      </c>
      <c r="G122" s="207"/>
      <c r="H122" s="210">
        <v>8</v>
      </c>
      <c r="I122" s="211"/>
      <c r="J122" s="207"/>
      <c r="K122" s="207"/>
      <c r="L122" s="212"/>
      <c r="M122" s="213"/>
      <c r="N122" s="214"/>
      <c r="O122" s="214"/>
      <c r="P122" s="214"/>
      <c r="Q122" s="214"/>
      <c r="R122" s="214"/>
      <c r="S122" s="214"/>
      <c r="T122" s="215"/>
      <c r="AT122" s="216" t="s">
        <v>165</v>
      </c>
      <c r="AU122" s="216" t="s">
        <v>85</v>
      </c>
      <c r="AV122" s="11" t="s">
        <v>85</v>
      </c>
      <c r="AW122" s="11" t="s">
        <v>38</v>
      </c>
      <c r="AX122" s="11" t="s">
        <v>75</v>
      </c>
      <c r="AY122" s="216" t="s">
        <v>154</v>
      </c>
    </row>
    <row r="123" spans="2:51" s="12" customFormat="1" ht="13.5">
      <c r="B123" s="227"/>
      <c r="C123" s="228"/>
      <c r="D123" s="203" t="s">
        <v>165</v>
      </c>
      <c r="E123" s="229" t="s">
        <v>21</v>
      </c>
      <c r="F123" s="230" t="s">
        <v>241</v>
      </c>
      <c r="G123" s="228"/>
      <c r="H123" s="231">
        <v>30</v>
      </c>
      <c r="I123" s="232"/>
      <c r="J123" s="228"/>
      <c r="K123" s="228"/>
      <c r="L123" s="233"/>
      <c r="M123" s="234"/>
      <c r="N123" s="235"/>
      <c r="O123" s="235"/>
      <c r="P123" s="235"/>
      <c r="Q123" s="235"/>
      <c r="R123" s="235"/>
      <c r="S123" s="235"/>
      <c r="T123" s="236"/>
      <c r="AT123" s="237" t="s">
        <v>165</v>
      </c>
      <c r="AU123" s="237" t="s">
        <v>85</v>
      </c>
      <c r="AV123" s="12" t="s">
        <v>161</v>
      </c>
      <c r="AW123" s="12" t="s">
        <v>38</v>
      </c>
      <c r="AX123" s="12" t="s">
        <v>83</v>
      </c>
      <c r="AY123" s="237" t="s">
        <v>154</v>
      </c>
    </row>
    <row r="124" spans="2:65" s="1" customFormat="1" ht="25.5" customHeight="1">
      <c r="B124" s="40"/>
      <c r="C124" s="191" t="s">
        <v>188</v>
      </c>
      <c r="D124" s="191" t="s">
        <v>156</v>
      </c>
      <c r="E124" s="192" t="s">
        <v>1803</v>
      </c>
      <c r="F124" s="193" t="s">
        <v>1804</v>
      </c>
      <c r="G124" s="194" t="s">
        <v>245</v>
      </c>
      <c r="H124" s="195">
        <v>54</v>
      </c>
      <c r="I124" s="196"/>
      <c r="J124" s="197">
        <f>ROUND(I124*H124,2)</f>
        <v>0</v>
      </c>
      <c r="K124" s="193" t="s">
        <v>160</v>
      </c>
      <c r="L124" s="60"/>
      <c r="M124" s="198" t="s">
        <v>21</v>
      </c>
      <c r="N124" s="199" t="s">
        <v>46</v>
      </c>
      <c r="O124" s="41"/>
      <c r="P124" s="200">
        <f>O124*H124</f>
        <v>0</v>
      </c>
      <c r="Q124" s="200">
        <v>0</v>
      </c>
      <c r="R124" s="200">
        <f>Q124*H124</f>
        <v>0</v>
      </c>
      <c r="S124" s="200">
        <v>0.04</v>
      </c>
      <c r="T124" s="201">
        <f>S124*H124</f>
        <v>2.16</v>
      </c>
      <c r="AR124" s="23" t="s">
        <v>161</v>
      </c>
      <c r="AT124" s="23" t="s">
        <v>156</v>
      </c>
      <c r="AU124" s="23" t="s">
        <v>85</v>
      </c>
      <c r="AY124" s="23" t="s">
        <v>154</v>
      </c>
      <c r="BE124" s="202">
        <f>IF(N124="základní",J124,0)</f>
        <v>0</v>
      </c>
      <c r="BF124" s="202">
        <f>IF(N124="snížená",J124,0)</f>
        <v>0</v>
      </c>
      <c r="BG124" s="202">
        <f>IF(N124="zákl. přenesená",J124,0)</f>
        <v>0</v>
      </c>
      <c r="BH124" s="202">
        <f>IF(N124="sníž. přenesená",J124,0)</f>
        <v>0</v>
      </c>
      <c r="BI124" s="202">
        <f>IF(N124="nulová",J124,0)</f>
        <v>0</v>
      </c>
      <c r="BJ124" s="23" t="s">
        <v>83</v>
      </c>
      <c r="BK124" s="202">
        <f>ROUND(I124*H124,2)</f>
        <v>0</v>
      </c>
      <c r="BL124" s="23" t="s">
        <v>161</v>
      </c>
      <c r="BM124" s="23" t="s">
        <v>1065</v>
      </c>
    </row>
    <row r="125" spans="2:47" s="1" customFormat="1" ht="148.5">
      <c r="B125" s="40"/>
      <c r="C125" s="62"/>
      <c r="D125" s="203" t="s">
        <v>163</v>
      </c>
      <c r="E125" s="62"/>
      <c r="F125" s="204" t="s">
        <v>1805</v>
      </c>
      <c r="G125" s="62"/>
      <c r="H125" s="62"/>
      <c r="I125" s="162"/>
      <c r="J125" s="62"/>
      <c r="K125" s="62"/>
      <c r="L125" s="60"/>
      <c r="M125" s="205"/>
      <c r="N125" s="41"/>
      <c r="O125" s="41"/>
      <c r="P125" s="41"/>
      <c r="Q125" s="41"/>
      <c r="R125" s="41"/>
      <c r="S125" s="41"/>
      <c r="T125" s="77"/>
      <c r="AT125" s="23" t="s">
        <v>163</v>
      </c>
      <c r="AU125" s="23" t="s">
        <v>85</v>
      </c>
    </row>
    <row r="126" spans="2:51" s="11" customFormat="1" ht="13.5">
      <c r="B126" s="206"/>
      <c r="C126" s="207"/>
      <c r="D126" s="203" t="s">
        <v>165</v>
      </c>
      <c r="E126" s="208" t="s">
        <v>21</v>
      </c>
      <c r="F126" s="209" t="s">
        <v>1806</v>
      </c>
      <c r="G126" s="207"/>
      <c r="H126" s="210">
        <v>54</v>
      </c>
      <c r="I126" s="211"/>
      <c r="J126" s="207"/>
      <c r="K126" s="207"/>
      <c r="L126" s="212"/>
      <c r="M126" s="213"/>
      <c r="N126" s="214"/>
      <c r="O126" s="214"/>
      <c r="P126" s="214"/>
      <c r="Q126" s="214"/>
      <c r="R126" s="214"/>
      <c r="S126" s="214"/>
      <c r="T126" s="215"/>
      <c r="AT126" s="216" t="s">
        <v>165</v>
      </c>
      <c r="AU126" s="216" t="s">
        <v>85</v>
      </c>
      <c r="AV126" s="11" t="s">
        <v>85</v>
      </c>
      <c r="AW126" s="11" t="s">
        <v>38</v>
      </c>
      <c r="AX126" s="11" t="s">
        <v>83</v>
      </c>
      <c r="AY126" s="216" t="s">
        <v>154</v>
      </c>
    </row>
    <row r="127" spans="2:65" s="1" customFormat="1" ht="38.25" customHeight="1">
      <c r="B127" s="40"/>
      <c r="C127" s="191" t="s">
        <v>193</v>
      </c>
      <c r="D127" s="191" t="s">
        <v>156</v>
      </c>
      <c r="E127" s="192" t="s">
        <v>1807</v>
      </c>
      <c r="F127" s="193" t="s">
        <v>1808</v>
      </c>
      <c r="G127" s="194" t="s">
        <v>245</v>
      </c>
      <c r="H127" s="195">
        <v>8</v>
      </c>
      <c r="I127" s="196"/>
      <c r="J127" s="197">
        <f>ROUND(I127*H127,2)</f>
        <v>0</v>
      </c>
      <c r="K127" s="193" t="s">
        <v>160</v>
      </c>
      <c r="L127" s="60"/>
      <c r="M127" s="198" t="s">
        <v>21</v>
      </c>
      <c r="N127" s="199" t="s">
        <v>46</v>
      </c>
      <c r="O127" s="41"/>
      <c r="P127" s="200">
        <f>O127*H127</f>
        <v>0</v>
      </c>
      <c r="Q127" s="200">
        <v>0</v>
      </c>
      <c r="R127" s="200">
        <f>Q127*H127</f>
        <v>0</v>
      </c>
      <c r="S127" s="200">
        <v>0.205</v>
      </c>
      <c r="T127" s="201">
        <f>S127*H127</f>
        <v>1.64</v>
      </c>
      <c r="AR127" s="23" t="s">
        <v>161</v>
      </c>
      <c r="AT127" s="23" t="s">
        <v>156</v>
      </c>
      <c r="AU127" s="23" t="s">
        <v>85</v>
      </c>
      <c r="AY127" s="23" t="s">
        <v>154</v>
      </c>
      <c r="BE127" s="202">
        <f>IF(N127="základní",J127,0)</f>
        <v>0</v>
      </c>
      <c r="BF127" s="202">
        <f>IF(N127="snížená",J127,0)</f>
        <v>0</v>
      </c>
      <c r="BG127" s="202">
        <f>IF(N127="zákl. přenesená",J127,0)</f>
        <v>0</v>
      </c>
      <c r="BH127" s="202">
        <f>IF(N127="sníž. přenesená",J127,0)</f>
        <v>0</v>
      </c>
      <c r="BI127" s="202">
        <f>IF(N127="nulová",J127,0)</f>
        <v>0</v>
      </c>
      <c r="BJ127" s="23" t="s">
        <v>83</v>
      </c>
      <c r="BK127" s="202">
        <f>ROUND(I127*H127,2)</f>
        <v>0</v>
      </c>
      <c r="BL127" s="23" t="s">
        <v>161</v>
      </c>
      <c r="BM127" s="23" t="s">
        <v>1809</v>
      </c>
    </row>
    <row r="128" spans="2:47" s="1" customFormat="1" ht="148.5">
      <c r="B128" s="40"/>
      <c r="C128" s="62"/>
      <c r="D128" s="203" t="s">
        <v>163</v>
      </c>
      <c r="E128" s="62"/>
      <c r="F128" s="204" t="s">
        <v>1805</v>
      </c>
      <c r="G128" s="62"/>
      <c r="H128" s="62"/>
      <c r="I128" s="162"/>
      <c r="J128" s="62"/>
      <c r="K128" s="62"/>
      <c r="L128" s="60"/>
      <c r="M128" s="205"/>
      <c r="N128" s="41"/>
      <c r="O128" s="41"/>
      <c r="P128" s="41"/>
      <c r="Q128" s="41"/>
      <c r="R128" s="41"/>
      <c r="S128" s="41"/>
      <c r="T128" s="77"/>
      <c r="AT128" s="23" t="s">
        <v>163</v>
      </c>
      <c r="AU128" s="23" t="s">
        <v>85</v>
      </c>
    </row>
    <row r="129" spans="2:65" s="1" customFormat="1" ht="16.5" customHeight="1">
      <c r="B129" s="40"/>
      <c r="C129" s="191" t="s">
        <v>201</v>
      </c>
      <c r="D129" s="191" t="s">
        <v>156</v>
      </c>
      <c r="E129" s="192" t="s">
        <v>1810</v>
      </c>
      <c r="F129" s="193" t="s">
        <v>1811</v>
      </c>
      <c r="G129" s="194" t="s">
        <v>245</v>
      </c>
      <c r="H129" s="195">
        <v>272.4</v>
      </c>
      <c r="I129" s="196"/>
      <c r="J129" s="197">
        <f>ROUND(I129*H129,2)</f>
        <v>0</v>
      </c>
      <c r="K129" s="193" t="s">
        <v>160</v>
      </c>
      <c r="L129" s="60"/>
      <c r="M129" s="198" t="s">
        <v>21</v>
      </c>
      <c r="N129" s="199" t="s">
        <v>46</v>
      </c>
      <c r="O129" s="41"/>
      <c r="P129" s="200">
        <f>O129*H129</f>
        <v>0</v>
      </c>
      <c r="Q129" s="200">
        <v>0.00055</v>
      </c>
      <c r="R129" s="200">
        <f>Q129*H129</f>
        <v>0.14982</v>
      </c>
      <c r="S129" s="200">
        <v>0</v>
      </c>
      <c r="T129" s="201">
        <f>S129*H129</f>
        <v>0</v>
      </c>
      <c r="AR129" s="23" t="s">
        <v>161</v>
      </c>
      <c r="AT129" s="23" t="s">
        <v>156</v>
      </c>
      <c r="AU129" s="23" t="s">
        <v>85</v>
      </c>
      <c r="AY129" s="23" t="s">
        <v>154</v>
      </c>
      <c r="BE129" s="202">
        <f>IF(N129="základní",J129,0)</f>
        <v>0</v>
      </c>
      <c r="BF129" s="202">
        <f>IF(N129="snížená",J129,0)</f>
        <v>0</v>
      </c>
      <c r="BG129" s="202">
        <f>IF(N129="zákl. přenesená",J129,0)</f>
        <v>0</v>
      </c>
      <c r="BH129" s="202">
        <f>IF(N129="sníž. přenesená",J129,0)</f>
        <v>0</v>
      </c>
      <c r="BI129" s="202">
        <f>IF(N129="nulová",J129,0)</f>
        <v>0</v>
      </c>
      <c r="BJ129" s="23" t="s">
        <v>83</v>
      </c>
      <c r="BK129" s="202">
        <f>ROUND(I129*H129,2)</f>
        <v>0</v>
      </c>
      <c r="BL129" s="23" t="s">
        <v>161</v>
      </c>
      <c r="BM129" s="23" t="s">
        <v>1812</v>
      </c>
    </row>
    <row r="130" spans="2:47" s="1" customFormat="1" ht="135">
      <c r="B130" s="40"/>
      <c r="C130" s="62"/>
      <c r="D130" s="203" t="s">
        <v>163</v>
      </c>
      <c r="E130" s="62"/>
      <c r="F130" s="204" t="s">
        <v>1813</v>
      </c>
      <c r="G130" s="62"/>
      <c r="H130" s="62"/>
      <c r="I130" s="162"/>
      <c r="J130" s="62"/>
      <c r="K130" s="62"/>
      <c r="L130" s="60"/>
      <c r="M130" s="205"/>
      <c r="N130" s="41"/>
      <c r="O130" s="41"/>
      <c r="P130" s="41"/>
      <c r="Q130" s="41"/>
      <c r="R130" s="41"/>
      <c r="S130" s="41"/>
      <c r="T130" s="77"/>
      <c r="AT130" s="23" t="s">
        <v>163</v>
      </c>
      <c r="AU130" s="23" t="s">
        <v>85</v>
      </c>
    </row>
    <row r="131" spans="2:51" s="11" customFormat="1" ht="13.5">
      <c r="B131" s="206"/>
      <c r="C131" s="207"/>
      <c r="D131" s="203" t="s">
        <v>165</v>
      </c>
      <c r="E131" s="208" t="s">
        <v>21</v>
      </c>
      <c r="F131" s="209" t="s">
        <v>1814</v>
      </c>
      <c r="G131" s="207"/>
      <c r="H131" s="210">
        <v>1362</v>
      </c>
      <c r="I131" s="211"/>
      <c r="J131" s="207"/>
      <c r="K131" s="207"/>
      <c r="L131" s="212"/>
      <c r="M131" s="213"/>
      <c r="N131" s="214"/>
      <c r="O131" s="214"/>
      <c r="P131" s="214"/>
      <c r="Q131" s="214"/>
      <c r="R131" s="214"/>
      <c r="S131" s="214"/>
      <c r="T131" s="215"/>
      <c r="AT131" s="216" t="s">
        <v>165</v>
      </c>
      <c r="AU131" s="216" t="s">
        <v>85</v>
      </c>
      <c r="AV131" s="11" t="s">
        <v>85</v>
      </c>
      <c r="AW131" s="11" t="s">
        <v>38</v>
      </c>
      <c r="AX131" s="11" t="s">
        <v>83</v>
      </c>
      <c r="AY131" s="216" t="s">
        <v>154</v>
      </c>
    </row>
    <row r="132" spans="2:51" s="11" customFormat="1" ht="13.5">
      <c r="B132" s="206"/>
      <c r="C132" s="207"/>
      <c r="D132" s="203" t="s">
        <v>165</v>
      </c>
      <c r="E132" s="207"/>
      <c r="F132" s="209" t="s">
        <v>1815</v>
      </c>
      <c r="G132" s="207"/>
      <c r="H132" s="210">
        <v>272.4</v>
      </c>
      <c r="I132" s="211"/>
      <c r="J132" s="207"/>
      <c r="K132" s="207"/>
      <c r="L132" s="212"/>
      <c r="M132" s="213"/>
      <c r="N132" s="214"/>
      <c r="O132" s="214"/>
      <c r="P132" s="214"/>
      <c r="Q132" s="214"/>
      <c r="R132" s="214"/>
      <c r="S132" s="214"/>
      <c r="T132" s="215"/>
      <c r="AT132" s="216" t="s">
        <v>165</v>
      </c>
      <c r="AU132" s="216" t="s">
        <v>85</v>
      </c>
      <c r="AV132" s="11" t="s">
        <v>85</v>
      </c>
      <c r="AW132" s="11" t="s">
        <v>6</v>
      </c>
      <c r="AX132" s="11" t="s">
        <v>83</v>
      </c>
      <c r="AY132" s="216" t="s">
        <v>154</v>
      </c>
    </row>
    <row r="133" spans="2:65" s="1" customFormat="1" ht="25.5" customHeight="1">
      <c r="B133" s="40"/>
      <c r="C133" s="191" t="s">
        <v>206</v>
      </c>
      <c r="D133" s="191" t="s">
        <v>156</v>
      </c>
      <c r="E133" s="192" t="s">
        <v>1816</v>
      </c>
      <c r="F133" s="193" t="s">
        <v>1817</v>
      </c>
      <c r="G133" s="194" t="s">
        <v>245</v>
      </c>
      <c r="H133" s="195">
        <v>272.4</v>
      </c>
      <c r="I133" s="196"/>
      <c r="J133" s="197">
        <f>ROUND(I133*H133,2)</f>
        <v>0</v>
      </c>
      <c r="K133" s="193" t="s">
        <v>160</v>
      </c>
      <c r="L133" s="60"/>
      <c r="M133" s="198" t="s">
        <v>21</v>
      </c>
      <c r="N133" s="199" t="s">
        <v>46</v>
      </c>
      <c r="O133" s="41"/>
      <c r="P133" s="200">
        <f>O133*H133</f>
        <v>0</v>
      </c>
      <c r="Q133" s="200">
        <v>0</v>
      </c>
      <c r="R133" s="200">
        <f>Q133*H133</f>
        <v>0</v>
      </c>
      <c r="S133" s="200">
        <v>0</v>
      </c>
      <c r="T133" s="201">
        <f>S133*H133</f>
        <v>0</v>
      </c>
      <c r="AR133" s="23" t="s">
        <v>161</v>
      </c>
      <c r="AT133" s="23" t="s">
        <v>156</v>
      </c>
      <c r="AU133" s="23" t="s">
        <v>85</v>
      </c>
      <c r="AY133" s="23" t="s">
        <v>154</v>
      </c>
      <c r="BE133" s="202">
        <f>IF(N133="základní",J133,0)</f>
        <v>0</v>
      </c>
      <c r="BF133" s="202">
        <f>IF(N133="snížená",J133,0)</f>
        <v>0</v>
      </c>
      <c r="BG133" s="202">
        <f>IF(N133="zákl. přenesená",J133,0)</f>
        <v>0</v>
      </c>
      <c r="BH133" s="202">
        <f>IF(N133="sníž. přenesená",J133,0)</f>
        <v>0</v>
      </c>
      <c r="BI133" s="202">
        <f>IF(N133="nulová",J133,0)</f>
        <v>0</v>
      </c>
      <c r="BJ133" s="23" t="s">
        <v>83</v>
      </c>
      <c r="BK133" s="202">
        <f>ROUND(I133*H133,2)</f>
        <v>0</v>
      </c>
      <c r="BL133" s="23" t="s">
        <v>161</v>
      </c>
      <c r="BM133" s="23" t="s">
        <v>1818</v>
      </c>
    </row>
    <row r="134" spans="2:47" s="1" customFormat="1" ht="135">
      <c r="B134" s="40"/>
      <c r="C134" s="62"/>
      <c r="D134" s="203" t="s">
        <v>163</v>
      </c>
      <c r="E134" s="62"/>
      <c r="F134" s="204" t="s">
        <v>1813</v>
      </c>
      <c r="G134" s="62"/>
      <c r="H134" s="62"/>
      <c r="I134" s="162"/>
      <c r="J134" s="62"/>
      <c r="K134" s="62"/>
      <c r="L134" s="60"/>
      <c r="M134" s="205"/>
      <c r="N134" s="41"/>
      <c r="O134" s="41"/>
      <c r="P134" s="41"/>
      <c r="Q134" s="41"/>
      <c r="R134" s="41"/>
      <c r="S134" s="41"/>
      <c r="T134" s="77"/>
      <c r="AT134" s="23" t="s">
        <v>163</v>
      </c>
      <c r="AU134" s="23" t="s">
        <v>85</v>
      </c>
    </row>
    <row r="135" spans="2:65" s="1" customFormat="1" ht="25.5" customHeight="1">
      <c r="B135" s="40"/>
      <c r="C135" s="191" t="s">
        <v>212</v>
      </c>
      <c r="D135" s="191" t="s">
        <v>156</v>
      </c>
      <c r="E135" s="192" t="s">
        <v>1819</v>
      </c>
      <c r="F135" s="193" t="s">
        <v>1820</v>
      </c>
      <c r="G135" s="194" t="s">
        <v>159</v>
      </c>
      <c r="H135" s="195">
        <v>77.684</v>
      </c>
      <c r="I135" s="196"/>
      <c r="J135" s="197">
        <f>ROUND(I135*H135,2)</f>
        <v>0</v>
      </c>
      <c r="K135" s="193" t="s">
        <v>160</v>
      </c>
      <c r="L135" s="60"/>
      <c r="M135" s="198" t="s">
        <v>21</v>
      </c>
      <c r="N135" s="199" t="s">
        <v>46</v>
      </c>
      <c r="O135" s="41"/>
      <c r="P135" s="200">
        <f>O135*H135</f>
        <v>0</v>
      </c>
      <c r="Q135" s="200">
        <v>0</v>
      </c>
      <c r="R135" s="200">
        <f>Q135*H135</f>
        <v>0</v>
      </c>
      <c r="S135" s="200">
        <v>0</v>
      </c>
      <c r="T135" s="201">
        <f>S135*H135</f>
        <v>0</v>
      </c>
      <c r="AR135" s="23" t="s">
        <v>161</v>
      </c>
      <c r="AT135" s="23" t="s">
        <v>156</v>
      </c>
      <c r="AU135" s="23" t="s">
        <v>85</v>
      </c>
      <c r="AY135" s="23" t="s">
        <v>154</v>
      </c>
      <c r="BE135" s="202">
        <f>IF(N135="základní",J135,0)</f>
        <v>0</v>
      </c>
      <c r="BF135" s="202">
        <f>IF(N135="snížená",J135,0)</f>
        <v>0</v>
      </c>
      <c r="BG135" s="202">
        <f>IF(N135="zákl. přenesená",J135,0)</f>
        <v>0</v>
      </c>
      <c r="BH135" s="202">
        <f>IF(N135="sníž. přenesená",J135,0)</f>
        <v>0</v>
      </c>
      <c r="BI135" s="202">
        <f>IF(N135="nulová",J135,0)</f>
        <v>0</v>
      </c>
      <c r="BJ135" s="23" t="s">
        <v>83</v>
      </c>
      <c r="BK135" s="202">
        <f>ROUND(I135*H135,2)</f>
        <v>0</v>
      </c>
      <c r="BL135" s="23" t="s">
        <v>161</v>
      </c>
      <c r="BM135" s="23" t="s">
        <v>1821</v>
      </c>
    </row>
    <row r="136" spans="2:47" s="1" customFormat="1" ht="378">
      <c r="B136" s="40"/>
      <c r="C136" s="62"/>
      <c r="D136" s="203" t="s">
        <v>163</v>
      </c>
      <c r="E136" s="62"/>
      <c r="F136" s="204" t="s">
        <v>1822</v>
      </c>
      <c r="G136" s="62"/>
      <c r="H136" s="62"/>
      <c r="I136" s="162"/>
      <c r="J136" s="62"/>
      <c r="K136" s="62"/>
      <c r="L136" s="60"/>
      <c r="M136" s="205"/>
      <c r="N136" s="41"/>
      <c r="O136" s="41"/>
      <c r="P136" s="41"/>
      <c r="Q136" s="41"/>
      <c r="R136" s="41"/>
      <c r="S136" s="41"/>
      <c r="T136" s="77"/>
      <c r="AT136" s="23" t="s">
        <v>163</v>
      </c>
      <c r="AU136" s="23" t="s">
        <v>85</v>
      </c>
    </row>
    <row r="137" spans="2:51" s="11" customFormat="1" ht="13.5">
      <c r="B137" s="206"/>
      <c r="C137" s="207"/>
      <c r="D137" s="203" t="s">
        <v>165</v>
      </c>
      <c r="E137" s="208" t="s">
        <v>21</v>
      </c>
      <c r="F137" s="209" t="s">
        <v>1823</v>
      </c>
      <c r="G137" s="207"/>
      <c r="H137" s="210">
        <v>2589.476</v>
      </c>
      <c r="I137" s="211"/>
      <c r="J137" s="207"/>
      <c r="K137" s="207"/>
      <c r="L137" s="212"/>
      <c r="M137" s="213"/>
      <c r="N137" s="214"/>
      <c r="O137" s="214"/>
      <c r="P137" s="214"/>
      <c r="Q137" s="214"/>
      <c r="R137" s="214"/>
      <c r="S137" s="214"/>
      <c r="T137" s="215"/>
      <c r="AT137" s="216" t="s">
        <v>165</v>
      </c>
      <c r="AU137" s="216" t="s">
        <v>85</v>
      </c>
      <c r="AV137" s="11" t="s">
        <v>85</v>
      </c>
      <c r="AW137" s="11" t="s">
        <v>38</v>
      </c>
      <c r="AX137" s="11" t="s">
        <v>83</v>
      </c>
      <c r="AY137" s="216" t="s">
        <v>154</v>
      </c>
    </row>
    <row r="138" spans="2:51" s="11" customFormat="1" ht="13.5">
      <c r="B138" s="206"/>
      <c r="C138" s="207"/>
      <c r="D138" s="203" t="s">
        <v>165</v>
      </c>
      <c r="E138" s="207"/>
      <c r="F138" s="209" t="s">
        <v>1824</v>
      </c>
      <c r="G138" s="207"/>
      <c r="H138" s="210">
        <v>77.684</v>
      </c>
      <c r="I138" s="211"/>
      <c r="J138" s="207"/>
      <c r="K138" s="207"/>
      <c r="L138" s="212"/>
      <c r="M138" s="213"/>
      <c r="N138" s="214"/>
      <c r="O138" s="214"/>
      <c r="P138" s="214"/>
      <c r="Q138" s="214"/>
      <c r="R138" s="214"/>
      <c r="S138" s="214"/>
      <c r="T138" s="215"/>
      <c r="AT138" s="216" t="s">
        <v>165</v>
      </c>
      <c r="AU138" s="216" t="s">
        <v>85</v>
      </c>
      <c r="AV138" s="11" t="s">
        <v>85</v>
      </c>
      <c r="AW138" s="11" t="s">
        <v>6</v>
      </c>
      <c r="AX138" s="11" t="s">
        <v>83</v>
      </c>
      <c r="AY138" s="216" t="s">
        <v>154</v>
      </c>
    </row>
    <row r="139" spans="2:65" s="1" customFormat="1" ht="25.5" customHeight="1">
      <c r="B139" s="40"/>
      <c r="C139" s="191" t="s">
        <v>218</v>
      </c>
      <c r="D139" s="191" t="s">
        <v>156</v>
      </c>
      <c r="E139" s="192" t="s">
        <v>1825</v>
      </c>
      <c r="F139" s="193" t="s">
        <v>1826</v>
      </c>
      <c r="G139" s="194" t="s">
        <v>159</v>
      </c>
      <c r="H139" s="195">
        <v>123.726</v>
      </c>
      <c r="I139" s="196"/>
      <c r="J139" s="197">
        <f>ROUND(I139*H139,2)</f>
        <v>0</v>
      </c>
      <c r="K139" s="193" t="s">
        <v>160</v>
      </c>
      <c r="L139" s="60"/>
      <c r="M139" s="198" t="s">
        <v>21</v>
      </c>
      <c r="N139" s="199" t="s">
        <v>46</v>
      </c>
      <c r="O139" s="41"/>
      <c r="P139" s="200">
        <f>O139*H139</f>
        <v>0</v>
      </c>
      <c r="Q139" s="200">
        <v>0</v>
      </c>
      <c r="R139" s="200">
        <f>Q139*H139</f>
        <v>0</v>
      </c>
      <c r="S139" s="200">
        <v>0</v>
      </c>
      <c r="T139" s="201">
        <f>S139*H139</f>
        <v>0</v>
      </c>
      <c r="AR139" s="23" t="s">
        <v>161</v>
      </c>
      <c r="AT139" s="23" t="s">
        <v>156</v>
      </c>
      <c r="AU139" s="23" t="s">
        <v>85</v>
      </c>
      <c r="AY139" s="23" t="s">
        <v>154</v>
      </c>
      <c r="BE139" s="202">
        <f>IF(N139="základní",J139,0)</f>
        <v>0</v>
      </c>
      <c r="BF139" s="202">
        <f>IF(N139="snížená",J139,0)</f>
        <v>0</v>
      </c>
      <c r="BG139" s="202">
        <f>IF(N139="zákl. přenesená",J139,0)</f>
        <v>0</v>
      </c>
      <c r="BH139" s="202">
        <f>IF(N139="sníž. přenesená",J139,0)</f>
        <v>0</v>
      </c>
      <c r="BI139" s="202">
        <f>IF(N139="nulová",J139,0)</f>
        <v>0</v>
      </c>
      <c r="BJ139" s="23" t="s">
        <v>83</v>
      </c>
      <c r="BK139" s="202">
        <f>ROUND(I139*H139,2)</f>
        <v>0</v>
      </c>
      <c r="BL139" s="23" t="s">
        <v>161</v>
      </c>
      <c r="BM139" s="23" t="s">
        <v>1827</v>
      </c>
    </row>
    <row r="140" spans="2:47" s="1" customFormat="1" ht="94.5">
      <c r="B140" s="40"/>
      <c r="C140" s="62"/>
      <c r="D140" s="203" t="s">
        <v>163</v>
      </c>
      <c r="E140" s="62"/>
      <c r="F140" s="204" t="s">
        <v>1828</v>
      </c>
      <c r="G140" s="62"/>
      <c r="H140" s="62"/>
      <c r="I140" s="162"/>
      <c r="J140" s="62"/>
      <c r="K140" s="62"/>
      <c r="L140" s="60"/>
      <c r="M140" s="205"/>
      <c r="N140" s="41"/>
      <c r="O140" s="41"/>
      <c r="P140" s="41"/>
      <c r="Q140" s="41"/>
      <c r="R140" s="41"/>
      <c r="S140" s="41"/>
      <c r="T140" s="77"/>
      <c r="AT140" s="23" t="s">
        <v>163</v>
      </c>
      <c r="AU140" s="23" t="s">
        <v>85</v>
      </c>
    </row>
    <row r="141" spans="2:51" s="11" customFormat="1" ht="13.5">
      <c r="B141" s="206"/>
      <c r="C141" s="207"/>
      <c r="D141" s="203" t="s">
        <v>165</v>
      </c>
      <c r="E141" s="208" t="s">
        <v>21</v>
      </c>
      <c r="F141" s="209" t="s">
        <v>1829</v>
      </c>
      <c r="G141" s="207"/>
      <c r="H141" s="210">
        <v>23.504</v>
      </c>
      <c r="I141" s="211"/>
      <c r="J141" s="207"/>
      <c r="K141" s="207"/>
      <c r="L141" s="212"/>
      <c r="M141" s="213"/>
      <c r="N141" s="214"/>
      <c r="O141" s="214"/>
      <c r="P141" s="214"/>
      <c r="Q141" s="214"/>
      <c r="R141" s="214"/>
      <c r="S141" s="214"/>
      <c r="T141" s="215"/>
      <c r="AT141" s="216" t="s">
        <v>165</v>
      </c>
      <c r="AU141" s="216" t="s">
        <v>85</v>
      </c>
      <c r="AV141" s="11" t="s">
        <v>85</v>
      </c>
      <c r="AW141" s="11" t="s">
        <v>38</v>
      </c>
      <c r="AX141" s="11" t="s">
        <v>75</v>
      </c>
      <c r="AY141" s="216" t="s">
        <v>154</v>
      </c>
    </row>
    <row r="142" spans="2:51" s="11" customFormat="1" ht="13.5">
      <c r="B142" s="206"/>
      <c r="C142" s="207"/>
      <c r="D142" s="203" t="s">
        <v>165</v>
      </c>
      <c r="E142" s="208" t="s">
        <v>21</v>
      </c>
      <c r="F142" s="209" t="s">
        <v>1830</v>
      </c>
      <c r="G142" s="207"/>
      <c r="H142" s="210">
        <v>2.244</v>
      </c>
      <c r="I142" s="211"/>
      <c r="J142" s="207"/>
      <c r="K142" s="207"/>
      <c r="L142" s="212"/>
      <c r="M142" s="213"/>
      <c r="N142" s="214"/>
      <c r="O142" s="214"/>
      <c r="P142" s="214"/>
      <c r="Q142" s="214"/>
      <c r="R142" s="214"/>
      <c r="S142" s="214"/>
      <c r="T142" s="215"/>
      <c r="AT142" s="216" t="s">
        <v>165</v>
      </c>
      <c r="AU142" s="216" t="s">
        <v>85</v>
      </c>
      <c r="AV142" s="11" t="s">
        <v>85</v>
      </c>
      <c r="AW142" s="11" t="s">
        <v>38</v>
      </c>
      <c r="AX142" s="11" t="s">
        <v>75</v>
      </c>
      <c r="AY142" s="216" t="s">
        <v>154</v>
      </c>
    </row>
    <row r="143" spans="2:51" s="11" customFormat="1" ht="13.5">
      <c r="B143" s="206"/>
      <c r="C143" s="207"/>
      <c r="D143" s="203" t="s">
        <v>165</v>
      </c>
      <c r="E143" s="208" t="s">
        <v>21</v>
      </c>
      <c r="F143" s="209" t="s">
        <v>1831</v>
      </c>
      <c r="G143" s="207"/>
      <c r="H143" s="210">
        <v>4.291</v>
      </c>
      <c r="I143" s="211"/>
      <c r="J143" s="207"/>
      <c r="K143" s="207"/>
      <c r="L143" s="212"/>
      <c r="M143" s="213"/>
      <c r="N143" s="214"/>
      <c r="O143" s="214"/>
      <c r="P143" s="214"/>
      <c r="Q143" s="214"/>
      <c r="R143" s="214"/>
      <c r="S143" s="214"/>
      <c r="T143" s="215"/>
      <c r="AT143" s="216" t="s">
        <v>165</v>
      </c>
      <c r="AU143" s="216" t="s">
        <v>85</v>
      </c>
      <c r="AV143" s="11" t="s">
        <v>85</v>
      </c>
      <c r="AW143" s="11" t="s">
        <v>38</v>
      </c>
      <c r="AX143" s="11" t="s">
        <v>75</v>
      </c>
      <c r="AY143" s="216" t="s">
        <v>154</v>
      </c>
    </row>
    <row r="144" spans="2:51" s="11" customFormat="1" ht="13.5">
      <c r="B144" s="206"/>
      <c r="C144" s="207"/>
      <c r="D144" s="203" t="s">
        <v>165</v>
      </c>
      <c r="E144" s="208" t="s">
        <v>21</v>
      </c>
      <c r="F144" s="209" t="s">
        <v>1832</v>
      </c>
      <c r="G144" s="207"/>
      <c r="H144" s="210">
        <v>6.867</v>
      </c>
      <c r="I144" s="211"/>
      <c r="J144" s="207"/>
      <c r="K144" s="207"/>
      <c r="L144" s="212"/>
      <c r="M144" s="213"/>
      <c r="N144" s="214"/>
      <c r="O144" s="214"/>
      <c r="P144" s="214"/>
      <c r="Q144" s="214"/>
      <c r="R144" s="214"/>
      <c r="S144" s="214"/>
      <c r="T144" s="215"/>
      <c r="AT144" s="216" t="s">
        <v>165</v>
      </c>
      <c r="AU144" s="216" t="s">
        <v>85</v>
      </c>
      <c r="AV144" s="11" t="s">
        <v>85</v>
      </c>
      <c r="AW144" s="11" t="s">
        <v>38</v>
      </c>
      <c r="AX144" s="11" t="s">
        <v>75</v>
      </c>
      <c r="AY144" s="216" t="s">
        <v>154</v>
      </c>
    </row>
    <row r="145" spans="2:51" s="11" customFormat="1" ht="13.5">
      <c r="B145" s="206"/>
      <c r="C145" s="207"/>
      <c r="D145" s="203" t="s">
        <v>165</v>
      </c>
      <c r="E145" s="208" t="s">
        <v>21</v>
      </c>
      <c r="F145" s="209" t="s">
        <v>1833</v>
      </c>
      <c r="G145" s="207"/>
      <c r="H145" s="210">
        <v>4.05</v>
      </c>
      <c r="I145" s="211"/>
      <c r="J145" s="207"/>
      <c r="K145" s="207"/>
      <c r="L145" s="212"/>
      <c r="M145" s="213"/>
      <c r="N145" s="214"/>
      <c r="O145" s="214"/>
      <c r="P145" s="214"/>
      <c r="Q145" s="214"/>
      <c r="R145" s="214"/>
      <c r="S145" s="214"/>
      <c r="T145" s="215"/>
      <c r="AT145" s="216" t="s">
        <v>165</v>
      </c>
      <c r="AU145" s="216" t="s">
        <v>85</v>
      </c>
      <c r="AV145" s="11" t="s">
        <v>85</v>
      </c>
      <c r="AW145" s="11" t="s">
        <v>38</v>
      </c>
      <c r="AX145" s="11" t="s">
        <v>75</v>
      </c>
      <c r="AY145" s="216" t="s">
        <v>154</v>
      </c>
    </row>
    <row r="146" spans="2:51" s="11" customFormat="1" ht="13.5">
      <c r="B146" s="206"/>
      <c r="C146" s="207"/>
      <c r="D146" s="203" t="s">
        <v>165</v>
      </c>
      <c r="E146" s="208" t="s">
        <v>21</v>
      </c>
      <c r="F146" s="209" t="s">
        <v>1834</v>
      </c>
      <c r="G146" s="207"/>
      <c r="H146" s="210">
        <v>1.98</v>
      </c>
      <c r="I146" s="211"/>
      <c r="J146" s="207"/>
      <c r="K146" s="207"/>
      <c r="L146" s="212"/>
      <c r="M146" s="213"/>
      <c r="N146" s="214"/>
      <c r="O146" s="214"/>
      <c r="P146" s="214"/>
      <c r="Q146" s="214"/>
      <c r="R146" s="214"/>
      <c r="S146" s="214"/>
      <c r="T146" s="215"/>
      <c r="AT146" s="216" t="s">
        <v>165</v>
      </c>
      <c r="AU146" s="216" t="s">
        <v>85</v>
      </c>
      <c r="AV146" s="11" t="s">
        <v>85</v>
      </c>
      <c r="AW146" s="11" t="s">
        <v>38</v>
      </c>
      <c r="AX146" s="11" t="s">
        <v>75</v>
      </c>
      <c r="AY146" s="216" t="s">
        <v>154</v>
      </c>
    </row>
    <row r="147" spans="2:51" s="11" customFormat="1" ht="13.5">
      <c r="B147" s="206"/>
      <c r="C147" s="207"/>
      <c r="D147" s="203" t="s">
        <v>165</v>
      </c>
      <c r="E147" s="208" t="s">
        <v>21</v>
      </c>
      <c r="F147" s="209" t="s">
        <v>1835</v>
      </c>
      <c r="G147" s="207"/>
      <c r="H147" s="210">
        <v>3.36</v>
      </c>
      <c r="I147" s="211"/>
      <c r="J147" s="207"/>
      <c r="K147" s="207"/>
      <c r="L147" s="212"/>
      <c r="M147" s="213"/>
      <c r="N147" s="214"/>
      <c r="O147" s="214"/>
      <c r="P147" s="214"/>
      <c r="Q147" s="214"/>
      <c r="R147" s="214"/>
      <c r="S147" s="214"/>
      <c r="T147" s="215"/>
      <c r="AT147" s="216" t="s">
        <v>165</v>
      </c>
      <c r="AU147" s="216" t="s">
        <v>85</v>
      </c>
      <c r="AV147" s="11" t="s">
        <v>85</v>
      </c>
      <c r="AW147" s="11" t="s">
        <v>38</v>
      </c>
      <c r="AX147" s="11" t="s">
        <v>75</v>
      </c>
      <c r="AY147" s="216" t="s">
        <v>154</v>
      </c>
    </row>
    <row r="148" spans="2:51" s="11" customFormat="1" ht="13.5">
      <c r="B148" s="206"/>
      <c r="C148" s="207"/>
      <c r="D148" s="203" t="s">
        <v>165</v>
      </c>
      <c r="E148" s="208" t="s">
        <v>21</v>
      </c>
      <c r="F148" s="209" t="s">
        <v>1836</v>
      </c>
      <c r="G148" s="207"/>
      <c r="H148" s="210">
        <v>8.16</v>
      </c>
      <c r="I148" s="211"/>
      <c r="J148" s="207"/>
      <c r="K148" s="207"/>
      <c r="L148" s="212"/>
      <c r="M148" s="213"/>
      <c r="N148" s="214"/>
      <c r="O148" s="214"/>
      <c r="P148" s="214"/>
      <c r="Q148" s="214"/>
      <c r="R148" s="214"/>
      <c r="S148" s="214"/>
      <c r="T148" s="215"/>
      <c r="AT148" s="216" t="s">
        <v>165</v>
      </c>
      <c r="AU148" s="216" t="s">
        <v>85</v>
      </c>
      <c r="AV148" s="11" t="s">
        <v>85</v>
      </c>
      <c r="AW148" s="11" t="s">
        <v>38</v>
      </c>
      <c r="AX148" s="11" t="s">
        <v>75</v>
      </c>
      <c r="AY148" s="216" t="s">
        <v>154</v>
      </c>
    </row>
    <row r="149" spans="2:51" s="11" customFormat="1" ht="13.5">
      <c r="B149" s="206"/>
      <c r="C149" s="207"/>
      <c r="D149" s="203" t="s">
        <v>165</v>
      </c>
      <c r="E149" s="208" t="s">
        <v>21</v>
      </c>
      <c r="F149" s="209" t="s">
        <v>1837</v>
      </c>
      <c r="G149" s="207"/>
      <c r="H149" s="210">
        <v>3.15</v>
      </c>
      <c r="I149" s="211"/>
      <c r="J149" s="207"/>
      <c r="K149" s="207"/>
      <c r="L149" s="212"/>
      <c r="M149" s="213"/>
      <c r="N149" s="214"/>
      <c r="O149" s="214"/>
      <c r="P149" s="214"/>
      <c r="Q149" s="214"/>
      <c r="R149" s="214"/>
      <c r="S149" s="214"/>
      <c r="T149" s="215"/>
      <c r="AT149" s="216" t="s">
        <v>165</v>
      </c>
      <c r="AU149" s="216" t="s">
        <v>85</v>
      </c>
      <c r="AV149" s="11" t="s">
        <v>85</v>
      </c>
      <c r="AW149" s="11" t="s">
        <v>38</v>
      </c>
      <c r="AX149" s="11" t="s">
        <v>75</v>
      </c>
      <c r="AY149" s="216" t="s">
        <v>154</v>
      </c>
    </row>
    <row r="150" spans="2:51" s="11" customFormat="1" ht="13.5">
      <c r="B150" s="206"/>
      <c r="C150" s="207"/>
      <c r="D150" s="203" t="s">
        <v>165</v>
      </c>
      <c r="E150" s="208" t="s">
        <v>21</v>
      </c>
      <c r="F150" s="209" t="s">
        <v>1838</v>
      </c>
      <c r="G150" s="207"/>
      <c r="H150" s="210">
        <v>1.92</v>
      </c>
      <c r="I150" s="211"/>
      <c r="J150" s="207"/>
      <c r="K150" s="207"/>
      <c r="L150" s="212"/>
      <c r="M150" s="213"/>
      <c r="N150" s="214"/>
      <c r="O150" s="214"/>
      <c r="P150" s="214"/>
      <c r="Q150" s="214"/>
      <c r="R150" s="214"/>
      <c r="S150" s="214"/>
      <c r="T150" s="215"/>
      <c r="AT150" s="216" t="s">
        <v>165</v>
      </c>
      <c r="AU150" s="216" t="s">
        <v>85</v>
      </c>
      <c r="AV150" s="11" t="s">
        <v>85</v>
      </c>
      <c r="AW150" s="11" t="s">
        <v>38</v>
      </c>
      <c r="AX150" s="11" t="s">
        <v>75</v>
      </c>
      <c r="AY150" s="216" t="s">
        <v>154</v>
      </c>
    </row>
    <row r="151" spans="2:51" s="11" customFormat="1" ht="13.5">
      <c r="B151" s="206"/>
      <c r="C151" s="207"/>
      <c r="D151" s="203" t="s">
        <v>165</v>
      </c>
      <c r="E151" s="208" t="s">
        <v>21</v>
      </c>
      <c r="F151" s="209" t="s">
        <v>1839</v>
      </c>
      <c r="G151" s="207"/>
      <c r="H151" s="210">
        <v>14.28</v>
      </c>
      <c r="I151" s="211"/>
      <c r="J151" s="207"/>
      <c r="K151" s="207"/>
      <c r="L151" s="212"/>
      <c r="M151" s="213"/>
      <c r="N151" s="214"/>
      <c r="O151" s="214"/>
      <c r="P151" s="214"/>
      <c r="Q151" s="214"/>
      <c r="R151" s="214"/>
      <c r="S151" s="214"/>
      <c r="T151" s="215"/>
      <c r="AT151" s="216" t="s">
        <v>165</v>
      </c>
      <c r="AU151" s="216" t="s">
        <v>85</v>
      </c>
      <c r="AV151" s="11" t="s">
        <v>85</v>
      </c>
      <c r="AW151" s="11" t="s">
        <v>38</v>
      </c>
      <c r="AX151" s="11" t="s">
        <v>75</v>
      </c>
      <c r="AY151" s="216" t="s">
        <v>154</v>
      </c>
    </row>
    <row r="152" spans="2:51" s="11" customFormat="1" ht="13.5">
      <c r="B152" s="206"/>
      <c r="C152" s="207"/>
      <c r="D152" s="203" t="s">
        <v>165</v>
      </c>
      <c r="E152" s="208" t="s">
        <v>21</v>
      </c>
      <c r="F152" s="209" t="s">
        <v>1840</v>
      </c>
      <c r="G152" s="207"/>
      <c r="H152" s="210">
        <v>24.96</v>
      </c>
      <c r="I152" s="211"/>
      <c r="J152" s="207"/>
      <c r="K152" s="207"/>
      <c r="L152" s="212"/>
      <c r="M152" s="213"/>
      <c r="N152" s="214"/>
      <c r="O152" s="214"/>
      <c r="P152" s="214"/>
      <c r="Q152" s="214"/>
      <c r="R152" s="214"/>
      <c r="S152" s="214"/>
      <c r="T152" s="215"/>
      <c r="AT152" s="216" t="s">
        <v>165</v>
      </c>
      <c r="AU152" s="216" t="s">
        <v>85</v>
      </c>
      <c r="AV152" s="11" t="s">
        <v>85</v>
      </c>
      <c r="AW152" s="11" t="s">
        <v>38</v>
      </c>
      <c r="AX152" s="11" t="s">
        <v>75</v>
      </c>
      <c r="AY152" s="216" t="s">
        <v>154</v>
      </c>
    </row>
    <row r="153" spans="2:51" s="11" customFormat="1" ht="13.5">
      <c r="B153" s="206"/>
      <c r="C153" s="207"/>
      <c r="D153" s="203" t="s">
        <v>165</v>
      </c>
      <c r="E153" s="208" t="s">
        <v>21</v>
      </c>
      <c r="F153" s="209" t="s">
        <v>1841</v>
      </c>
      <c r="G153" s="207"/>
      <c r="H153" s="210">
        <v>7.14</v>
      </c>
      <c r="I153" s="211"/>
      <c r="J153" s="207"/>
      <c r="K153" s="207"/>
      <c r="L153" s="212"/>
      <c r="M153" s="213"/>
      <c r="N153" s="214"/>
      <c r="O153" s="214"/>
      <c r="P153" s="214"/>
      <c r="Q153" s="214"/>
      <c r="R153" s="214"/>
      <c r="S153" s="214"/>
      <c r="T153" s="215"/>
      <c r="AT153" s="216" t="s">
        <v>165</v>
      </c>
      <c r="AU153" s="216" t="s">
        <v>85</v>
      </c>
      <c r="AV153" s="11" t="s">
        <v>85</v>
      </c>
      <c r="AW153" s="11" t="s">
        <v>38</v>
      </c>
      <c r="AX153" s="11" t="s">
        <v>75</v>
      </c>
      <c r="AY153" s="216" t="s">
        <v>154</v>
      </c>
    </row>
    <row r="154" spans="2:51" s="11" customFormat="1" ht="13.5">
      <c r="B154" s="206"/>
      <c r="C154" s="207"/>
      <c r="D154" s="203" t="s">
        <v>165</v>
      </c>
      <c r="E154" s="208" t="s">
        <v>21</v>
      </c>
      <c r="F154" s="209" t="s">
        <v>1842</v>
      </c>
      <c r="G154" s="207"/>
      <c r="H154" s="210">
        <v>3.42</v>
      </c>
      <c r="I154" s="211"/>
      <c r="J154" s="207"/>
      <c r="K154" s="207"/>
      <c r="L154" s="212"/>
      <c r="M154" s="213"/>
      <c r="N154" s="214"/>
      <c r="O154" s="214"/>
      <c r="P154" s="214"/>
      <c r="Q154" s="214"/>
      <c r="R154" s="214"/>
      <c r="S154" s="214"/>
      <c r="T154" s="215"/>
      <c r="AT154" s="216" t="s">
        <v>165</v>
      </c>
      <c r="AU154" s="216" t="s">
        <v>85</v>
      </c>
      <c r="AV154" s="11" t="s">
        <v>85</v>
      </c>
      <c r="AW154" s="11" t="s">
        <v>38</v>
      </c>
      <c r="AX154" s="11" t="s">
        <v>75</v>
      </c>
      <c r="AY154" s="216" t="s">
        <v>154</v>
      </c>
    </row>
    <row r="155" spans="2:51" s="11" customFormat="1" ht="13.5">
      <c r="B155" s="206"/>
      <c r="C155" s="207"/>
      <c r="D155" s="203" t="s">
        <v>165</v>
      </c>
      <c r="E155" s="208" t="s">
        <v>21</v>
      </c>
      <c r="F155" s="209" t="s">
        <v>1843</v>
      </c>
      <c r="G155" s="207"/>
      <c r="H155" s="210">
        <v>2.4</v>
      </c>
      <c r="I155" s="211"/>
      <c r="J155" s="207"/>
      <c r="K155" s="207"/>
      <c r="L155" s="212"/>
      <c r="M155" s="213"/>
      <c r="N155" s="214"/>
      <c r="O155" s="214"/>
      <c r="P155" s="214"/>
      <c r="Q155" s="214"/>
      <c r="R155" s="214"/>
      <c r="S155" s="214"/>
      <c r="T155" s="215"/>
      <c r="AT155" s="216" t="s">
        <v>165</v>
      </c>
      <c r="AU155" s="216" t="s">
        <v>85</v>
      </c>
      <c r="AV155" s="11" t="s">
        <v>85</v>
      </c>
      <c r="AW155" s="11" t="s">
        <v>38</v>
      </c>
      <c r="AX155" s="11" t="s">
        <v>75</v>
      </c>
      <c r="AY155" s="216" t="s">
        <v>154</v>
      </c>
    </row>
    <row r="156" spans="2:51" s="11" customFormat="1" ht="13.5">
      <c r="B156" s="206"/>
      <c r="C156" s="207"/>
      <c r="D156" s="203" t="s">
        <v>165</v>
      </c>
      <c r="E156" s="208" t="s">
        <v>21</v>
      </c>
      <c r="F156" s="209" t="s">
        <v>1844</v>
      </c>
      <c r="G156" s="207"/>
      <c r="H156" s="210">
        <v>10.56</v>
      </c>
      <c r="I156" s="211"/>
      <c r="J156" s="207"/>
      <c r="K156" s="207"/>
      <c r="L156" s="212"/>
      <c r="M156" s="213"/>
      <c r="N156" s="214"/>
      <c r="O156" s="214"/>
      <c r="P156" s="214"/>
      <c r="Q156" s="214"/>
      <c r="R156" s="214"/>
      <c r="S156" s="214"/>
      <c r="T156" s="215"/>
      <c r="AT156" s="216" t="s">
        <v>165</v>
      </c>
      <c r="AU156" s="216" t="s">
        <v>85</v>
      </c>
      <c r="AV156" s="11" t="s">
        <v>85</v>
      </c>
      <c r="AW156" s="11" t="s">
        <v>38</v>
      </c>
      <c r="AX156" s="11" t="s">
        <v>75</v>
      </c>
      <c r="AY156" s="216" t="s">
        <v>154</v>
      </c>
    </row>
    <row r="157" spans="2:51" s="11" customFormat="1" ht="13.5">
      <c r="B157" s="206"/>
      <c r="C157" s="207"/>
      <c r="D157" s="203" t="s">
        <v>165</v>
      </c>
      <c r="E157" s="208" t="s">
        <v>21</v>
      </c>
      <c r="F157" s="209" t="s">
        <v>1845</v>
      </c>
      <c r="G157" s="207"/>
      <c r="H157" s="210">
        <v>1.44</v>
      </c>
      <c r="I157" s="211"/>
      <c r="J157" s="207"/>
      <c r="K157" s="207"/>
      <c r="L157" s="212"/>
      <c r="M157" s="213"/>
      <c r="N157" s="214"/>
      <c r="O157" s="214"/>
      <c r="P157" s="214"/>
      <c r="Q157" s="214"/>
      <c r="R157" s="214"/>
      <c r="S157" s="214"/>
      <c r="T157" s="215"/>
      <c r="AT157" s="216" t="s">
        <v>165</v>
      </c>
      <c r="AU157" s="216" t="s">
        <v>85</v>
      </c>
      <c r="AV157" s="11" t="s">
        <v>85</v>
      </c>
      <c r="AW157" s="11" t="s">
        <v>38</v>
      </c>
      <c r="AX157" s="11" t="s">
        <v>75</v>
      </c>
      <c r="AY157" s="216" t="s">
        <v>154</v>
      </c>
    </row>
    <row r="158" spans="2:51" s="12" customFormat="1" ht="13.5">
      <c r="B158" s="227"/>
      <c r="C158" s="228"/>
      <c r="D158" s="203" t="s">
        <v>165</v>
      </c>
      <c r="E158" s="229" t="s">
        <v>21</v>
      </c>
      <c r="F158" s="230" t="s">
        <v>241</v>
      </c>
      <c r="G158" s="228"/>
      <c r="H158" s="231">
        <v>123.726</v>
      </c>
      <c r="I158" s="232"/>
      <c r="J158" s="228"/>
      <c r="K158" s="228"/>
      <c r="L158" s="233"/>
      <c r="M158" s="234"/>
      <c r="N158" s="235"/>
      <c r="O158" s="235"/>
      <c r="P158" s="235"/>
      <c r="Q158" s="235"/>
      <c r="R158" s="235"/>
      <c r="S158" s="235"/>
      <c r="T158" s="236"/>
      <c r="AT158" s="237" t="s">
        <v>165</v>
      </c>
      <c r="AU158" s="237" t="s">
        <v>85</v>
      </c>
      <c r="AV158" s="12" t="s">
        <v>161</v>
      </c>
      <c r="AW158" s="12" t="s">
        <v>38</v>
      </c>
      <c r="AX158" s="12" t="s">
        <v>83</v>
      </c>
      <c r="AY158" s="237" t="s">
        <v>154</v>
      </c>
    </row>
    <row r="159" spans="2:65" s="1" customFormat="1" ht="38.25" customHeight="1">
      <c r="B159" s="40"/>
      <c r="C159" s="191" t="s">
        <v>224</v>
      </c>
      <c r="D159" s="191" t="s">
        <v>156</v>
      </c>
      <c r="E159" s="192" t="s">
        <v>1846</v>
      </c>
      <c r="F159" s="193" t="s">
        <v>1847</v>
      </c>
      <c r="G159" s="194" t="s">
        <v>159</v>
      </c>
      <c r="H159" s="195">
        <v>123.726</v>
      </c>
      <c r="I159" s="196"/>
      <c r="J159" s="197">
        <f>ROUND(I159*H159,2)</f>
        <v>0</v>
      </c>
      <c r="K159" s="193" t="s">
        <v>160</v>
      </c>
      <c r="L159" s="60"/>
      <c r="M159" s="198" t="s">
        <v>21</v>
      </c>
      <c r="N159" s="199" t="s">
        <v>46</v>
      </c>
      <c r="O159" s="41"/>
      <c r="P159" s="200">
        <f>O159*H159</f>
        <v>0</v>
      </c>
      <c r="Q159" s="200">
        <v>0</v>
      </c>
      <c r="R159" s="200">
        <f>Q159*H159</f>
        <v>0</v>
      </c>
      <c r="S159" s="200">
        <v>0</v>
      </c>
      <c r="T159" s="201">
        <f>S159*H159</f>
        <v>0</v>
      </c>
      <c r="AR159" s="23" t="s">
        <v>161</v>
      </c>
      <c r="AT159" s="23" t="s">
        <v>156</v>
      </c>
      <c r="AU159" s="23" t="s">
        <v>85</v>
      </c>
      <c r="AY159" s="23" t="s">
        <v>154</v>
      </c>
      <c r="BE159" s="202">
        <f>IF(N159="základní",J159,0)</f>
        <v>0</v>
      </c>
      <c r="BF159" s="202">
        <f>IF(N159="snížená",J159,0)</f>
        <v>0</v>
      </c>
      <c r="BG159" s="202">
        <f>IF(N159="zákl. přenesená",J159,0)</f>
        <v>0</v>
      </c>
      <c r="BH159" s="202">
        <f>IF(N159="sníž. přenesená",J159,0)</f>
        <v>0</v>
      </c>
      <c r="BI159" s="202">
        <f>IF(N159="nulová",J159,0)</f>
        <v>0</v>
      </c>
      <c r="BJ159" s="23" t="s">
        <v>83</v>
      </c>
      <c r="BK159" s="202">
        <f>ROUND(I159*H159,2)</f>
        <v>0</v>
      </c>
      <c r="BL159" s="23" t="s">
        <v>161</v>
      </c>
      <c r="BM159" s="23" t="s">
        <v>1848</v>
      </c>
    </row>
    <row r="160" spans="2:47" s="1" customFormat="1" ht="94.5">
      <c r="B160" s="40"/>
      <c r="C160" s="62"/>
      <c r="D160" s="203" t="s">
        <v>163</v>
      </c>
      <c r="E160" s="62"/>
      <c r="F160" s="204" t="s">
        <v>1828</v>
      </c>
      <c r="G160" s="62"/>
      <c r="H160" s="62"/>
      <c r="I160" s="162"/>
      <c r="J160" s="62"/>
      <c r="K160" s="62"/>
      <c r="L160" s="60"/>
      <c r="M160" s="205"/>
      <c r="N160" s="41"/>
      <c r="O160" s="41"/>
      <c r="P160" s="41"/>
      <c r="Q160" s="41"/>
      <c r="R160" s="41"/>
      <c r="S160" s="41"/>
      <c r="T160" s="77"/>
      <c r="AT160" s="23" t="s">
        <v>163</v>
      </c>
      <c r="AU160" s="23" t="s">
        <v>85</v>
      </c>
    </row>
    <row r="161" spans="2:65" s="1" customFormat="1" ht="38.25" customHeight="1">
      <c r="B161" s="40"/>
      <c r="C161" s="191" t="s">
        <v>230</v>
      </c>
      <c r="D161" s="191" t="s">
        <v>156</v>
      </c>
      <c r="E161" s="192" t="s">
        <v>1849</v>
      </c>
      <c r="F161" s="193" t="s">
        <v>1850</v>
      </c>
      <c r="G161" s="194" t="s">
        <v>159</v>
      </c>
      <c r="H161" s="195">
        <v>2456.75</v>
      </c>
      <c r="I161" s="196"/>
      <c r="J161" s="197">
        <f>ROUND(I161*H161,2)</f>
        <v>0</v>
      </c>
      <c r="K161" s="193" t="s">
        <v>160</v>
      </c>
      <c r="L161" s="60"/>
      <c r="M161" s="198" t="s">
        <v>21</v>
      </c>
      <c r="N161" s="199" t="s">
        <v>46</v>
      </c>
      <c r="O161" s="41"/>
      <c r="P161" s="200">
        <f>O161*H161</f>
        <v>0</v>
      </c>
      <c r="Q161" s="200">
        <v>0</v>
      </c>
      <c r="R161" s="200">
        <f>Q161*H161</f>
        <v>0</v>
      </c>
      <c r="S161" s="200">
        <v>0</v>
      </c>
      <c r="T161" s="201">
        <f>S161*H161</f>
        <v>0</v>
      </c>
      <c r="AR161" s="23" t="s">
        <v>161</v>
      </c>
      <c r="AT161" s="23" t="s">
        <v>156</v>
      </c>
      <c r="AU161" s="23" t="s">
        <v>85</v>
      </c>
      <c r="AY161" s="23" t="s">
        <v>154</v>
      </c>
      <c r="BE161" s="202">
        <f>IF(N161="základní",J161,0)</f>
        <v>0</v>
      </c>
      <c r="BF161" s="202">
        <f>IF(N161="snížená",J161,0)</f>
        <v>0</v>
      </c>
      <c r="BG161" s="202">
        <f>IF(N161="zákl. přenesená",J161,0)</f>
        <v>0</v>
      </c>
      <c r="BH161" s="202">
        <f>IF(N161="sníž. přenesená",J161,0)</f>
        <v>0</v>
      </c>
      <c r="BI161" s="202">
        <f>IF(N161="nulová",J161,0)</f>
        <v>0</v>
      </c>
      <c r="BJ161" s="23" t="s">
        <v>83</v>
      </c>
      <c r="BK161" s="202">
        <f>ROUND(I161*H161,2)</f>
        <v>0</v>
      </c>
      <c r="BL161" s="23" t="s">
        <v>161</v>
      </c>
      <c r="BM161" s="23" t="s">
        <v>1851</v>
      </c>
    </row>
    <row r="162" spans="2:47" s="1" customFormat="1" ht="202.5">
      <c r="B162" s="40"/>
      <c r="C162" s="62"/>
      <c r="D162" s="203" t="s">
        <v>163</v>
      </c>
      <c r="E162" s="62"/>
      <c r="F162" s="204" t="s">
        <v>1852</v>
      </c>
      <c r="G162" s="62"/>
      <c r="H162" s="62"/>
      <c r="I162" s="162"/>
      <c r="J162" s="62"/>
      <c r="K162" s="62"/>
      <c r="L162" s="60"/>
      <c r="M162" s="205"/>
      <c r="N162" s="41"/>
      <c r="O162" s="41"/>
      <c r="P162" s="41"/>
      <c r="Q162" s="41"/>
      <c r="R162" s="41"/>
      <c r="S162" s="41"/>
      <c r="T162" s="77"/>
      <c r="AT162" s="23" t="s">
        <v>163</v>
      </c>
      <c r="AU162" s="23" t="s">
        <v>85</v>
      </c>
    </row>
    <row r="163" spans="2:51" s="11" customFormat="1" ht="13.5">
      <c r="B163" s="206"/>
      <c r="C163" s="207"/>
      <c r="D163" s="203" t="s">
        <v>165</v>
      </c>
      <c r="E163" s="208" t="s">
        <v>21</v>
      </c>
      <c r="F163" s="209" t="s">
        <v>1853</v>
      </c>
      <c r="G163" s="207"/>
      <c r="H163" s="210">
        <v>123.689</v>
      </c>
      <c r="I163" s="211"/>
      <c r="J163" s="207"/>
      <c r="K163" s="207"/>
      <c r="L163" s="212"/>
      <c r="M163" s="213"/>
      <c r="N163" s="214"/>
      <c r="O163" s="214"/>
      <c r="P163" s="214"/>
      <c r="Q163" s="214"/>
      <c r="R163" s="214"/>
      <c r="S163" s="214"/>
      <c r="T163" s="215"/>
      <c r="AT163" s="216" t="s">
        <v>165</v>
      </c>
      <c r="AU163" s="216" t="s">
        <v>85</v>
      </c>
      <c r="AV163" s="11" t="s">
        <v>85</v>
      </c>
      <c r="AW163" s="11" t="s">
        <v>38</v>
      </c>
      <c r="AX163" s="11" t="s">
        <v>75</v>
      </c>
      <c r="AY163" s="216" t="s">
        <v>154</v>
      </c>
    </row>
    <row r="164" spans="2:51" s="11" customFormat="1" ht="13.5">
      <c r="B164" s="206"/>
      <c r="C164" s="207"/>
      <c r="D164" s="203" t="s">
        <v>165</v>
      </c>
      <c r="E164" s="208" t="s">
        <v>21</v>
      </c>
      <c r="F164" s="209" t="s">
        <v>1854</v>
      </c>
      <c r="G164" s="207"/>
      <c r="H164" s="210">
        <v>183.144</v>
      </c>
      <c r="I164" s="211"/>
      <c r="J164" s="207"/>
      <c r="K164" s="207"/>
      <c r="L164" s="212"/>
      <c r="M164" s="213"/>
      <c r="N164" s="214"/>
      <c r="O164" s="214"/>
      <c r="P164" s="214"/>
      <c r="Q164" s="214"/>
      <c r="R164" s="214"/>
      <c r="S164" s="214"/>
      <c r="T164" s="215"/>
      <c r="AT164" s="216" t="s">
        <v>165</v>
      </c>
      <c r="AU164" s="216" t="s">
        <v>85</v>
      </c>
      <c r="AV164" s="11" t="s">
        <v>85</v>
      </c>
      <c r="AW164" s="11" t="s">
        <v>38</v>
      </c>
      <c r="AX164" s="11" t="s">
        <v>75</v>
      </c>
      <c r="AY164" s="216" t="s">
        <v>154</v>
      </c>
    </row>
    <row r="165" spans="2:51" s="11" customFormat="1" ht="13.5">
      <c r="B165" s="206"/>
      <c r="C165" s="207"/>
      <c r="D165" s="203" t="s">
        <v>165</v>
      </c>
      <c r="E165" s="208" t="s">
        <v>21</v>
      </c>
      <c r="F165" s="209" t="s">
        <v>1855</v>
      </c>
      <c r="G165" s="207"/>
      <c r="H165" s="210">
        <v>135.08</v>
      </c>
      <c r="I165" s="211"/>
      <c r="J165" s="207"/>
      <c r="K165" s="207"/>
      <c r="L165" s="212"/>
      <c r="M165" s="213"/>
      <c r="N165" s="214"/>
      <c r="O165" s="214"/>
      <c r="P165" s="214"/>
      <c r="Q165" s="214"/>
      <c r="R165" s="214"/>
      <c r="S165" s="214"/>
      <c r="T165" s="215"/>
      <c r="AT165" s="216" t="s">
        <v>165</v>
      </c>
      <c r="AU165" s="216" t="s">
        <v>85</v>
      </c>
      <c r="AV165" s="11" t="s">
        <v>85</v>
      </c>
      <c r="AW165" s="11" t="s">
        <v>38</v>
      </c>
      <c r="AX165" s="11" t="s">
        <v>75</v>
      </c>
      <c r="AY165" s="216" t="s">
        <v>154</v>
      </c>
    </row>
    <row r="166" spans="2:51" s="11" customFormat="1" ht="13.5">
      <c r="B166" s="206"/>
      <c r="C166" s="207"/>
      <c r="D166" s="203" t="s">
        <v>165</v>
      </c>
      <c r="E166" s="208" t="s">
        <v>21</v>
      </c>
      <c r="F166" s="209" t="s">
        <v>1856</v>
      </c>
      <c r="G166" s="207"/>
      <c r="H166" s="210">
        <v>27.738</v>
      </c>
      <c r="I166" s="211"/>
      <c r="J166" s="207"/>
      <c r="K166" s="207"/>
      <c r="L166" s="212"/>
      <c r="M166" s="213"/>
      <c r="N166" s="214"/>
      <c r="O166" s="214"/>
      <c r="P166" s="214"/>
      <c r="Q166" s="214"/>
      <c r="R166" s="214"/>
      <c r="S166" s="214"/>
      <c r="T166" s="215"/>
      <c r="AT166" s="216" t="s">
        <v>165</v>
      </c>
      <c r="AU166" s="216" t="s">
        <v>85</v>
      </c>
      <c r="AV166" s="11" t="s">
        <v>85</v>
      </c>
      <c r="AW166" s="11" t="s">
        <v>38</v>
      </c>
      <c r="AX166" s="11" t="s">
        <v>75</v>
      </c>
      <c r="AY166" s="216" t="s">
        <v>154</v>
      </c>
    </row>
    <row r="167" spans="2:51" s="11" customFormat="1" ht="13.5">
      <c r="B167" s="206"/>
      <c r="C167" s="207"/>
      <c r="D167" s="203" t="s">
        <v>165</v>
      </c>
      <c r="E167" s="208" t="s">
        <v>21</v>
      </c>
      <c r="F167" s="209" t="s">
        <v>1857</v>
      </c>
      <c r="G167" s="207"/>
      <c r="H167" s="210">
        <v>26.97</v>
      </c>
      <c r="I167" s="211"/>
      <c r="J167" s="207"/>
      <c r="K167" s="207"/>
      <c r="L167" s="212"/>
      <c r="M167" s="213"/>
      <c r="N167" s="214"/>
      <c r="O167" s="214"/>
      <c r="P167" s="214"/>
      <c r="Q167" s="214"/>
      <c r="R167" s="214"/>
      <c r="S167" s="214"/>
      <c r="T167" s="215"/>
      <c r="AT167" s="216" t="s">
        <v>165</v>
      </c>
      <c r="AU167" s="216" t="s">
        <v>85</v>
      </c>
      <c r="AV167" s="11" t="s">
        <v>85</v>
      </c>
      <c r="AW167" s="11" t="s">
        <v>38</v>
      </c>
      <c r="AX167" s="11" t="s">
        <v>75</v>
      </c>
      <c r="AY167" s="216" t="s">
        <v>154</v>
      </c>
    </row>
    <row r="168" spans="2:51" s="11" customFormat="1" ht="13.5">
      <c r="B168" s="206"/>
      <c r="C168" s="207"/>
      <c r="D168" s="203" t="s">
        <v>165</v>
      </c>
      <c r="E168" s="208" t="s">
        <v>21</v>
      </c>
      <c r="F168" s="209" t="s">
        <v>1858</v>
      </c>
      <c r="G168" s="207"/>
      <c r="H168" s="210">
        <v>51.61</v>
      </c>
      <c r="I168" s="211"/>
      <c r="J168" s="207"/>
      <c r="K168" s="207"/>
      <c r="L168" s="212"/>
      <c r="M168" s="213"/>
      <c r="N168" s="214"/>
      <c r="O168" s="214"/>
      <c r="P168" s="214"/>
      <c r="Q168" s="214"/>
      <c r="R168" s="214"/>
      <c r="S168" s="214"/>
      <c r="T168" s="215"/>
      <c r="AT168" s="216" t="s">
        <v>165</v>
      </c>
      <c r="AU168" s="216" t="s">
        <v>85</v>
      </c>
      <c r="AV168" s="11" t="s">
        <v>85</v>
      </c>
      <c r="AW168" s="11" t="s">
        <v>38</v>
      </c>
      <c r="AX168" s="11" t="s">
        <v>75</v>
      </c>
      <c r="AY168" s="216" t="s">
        <v>154</v>
      </c>
    </row>
    <row r="169" spans="2:51" s="11" customFormat="1" ht="13.5">
      <c r="B169" s="206"/>
      <c r="C169" s="207"/>
      <c r="D169" s="203" t="s">
        <v>165</v>
      </c>
      <c r="E169" s="208" t="s">
        <v>21</v>
      </c>
      <c r="F169" s="209" t="s">
        <v>1859</v>
      </c>
      <c r="G169" s="207"/>
      <c r="H169" s="210">
        <v>69.16</v>
      </c>
      <c r="I169" s="211"/>
      <c r="J169" s="207"/>
      <c r="K169" s="207"/>
      <c r="L169" s="212"/>
      <c r="M169" s="213"/>
      <c r="N169" s="214"/>
      <c r="O169" s="214"/>
      <c r="P169" s="214"/>
      <c r="Q169" s="214"/>
      <c r="R169" s="214"/>
      <c r="S169" s="214"/>
      <c r="T169" s="215"/>
      <c r="AT169" s="216" t="s">
        <v>165</v>
      </c>
      <c r="AU169" s="216" t="s">
        <v>85</v>
      </c>
      <c r="AV169" s="11" t="s">
        <v>85</v>
      </c>
      <c r="AW169" s="11" t="s">
        <v>38</v>
      </c>
      <c r="AX169" s="11" t="s">
        <v>75</v>
      </c>
      <c r="AY169" s="216" t="s">
        <v>154</v>
      </c>
    </row>
    <row r="170" spans="2:51" s="11" customFormat="1" ht="13.5">
      <c r="B170" s="206"/>
      <c r="C170" s="207"/>
      <c r="D170" s="203" t="s">
        <v>165</v>
      </c>
      <c r="E170" s="208" t="s">
        <v>21</v>
      </c>
      <c r="F170" s="209" t="s">
        <v>1860</v>
      </c>
      <c r="G170" s="207"/>
      <c r="H170" s="210">
        <v>151.632</v>
      </c>
      <c r="I170" s="211"/>
      <c r="J170" s="207"/>
      <c r="K170" s="207"/>
      <c r="L170" s="212"/>
      <c r="M170" s="213"/>
      <c r="N170" s="214"/>
      <c r="O170" s="214"/>
      <c r="P170" s="214"/>
      <c r="Q170" s="214"/>
      <c r="R170" s="214"/>
      <c r="S170" s="214"/>
      <c r="T170" s="215"/>
      <c r="AT170" s="216" t="s">
        <v>165</v>
      </c>
      <c r="AU170" s="216" t="s">
        <v>85</v>
      </c>
      <c r="AV170" s="11" t="s">
        <v>85</v>
      </c>
      <c r="AW170" s="11" t="s">
        <v>38</v>
      </c>
      <c r="AX170" s="11" t="s">
        <v>75</v>
      </c>
      <c r="AY170" s="216" t="s">
        <v>154</v>
      </c>
    </row>
    <row r="171" spans="2:51" s="11" customFormat="1" ht="13.5">
      <c r="B171" s="206"/>
      <c r="C171" s="207"/>
      <c r="D171" s="203" t="s">
        <v>165</v>
      </c>
      <c r="E171" s="208" t="s">
        <v>21</v>
      </c>
      <c r="F171" s="209" t="s">
        <v>1861</v>
      </c>
      <c r="G171" s="207"/>
      <c r="H171" s="210">
        <v>180.18</v>
      </c>
      <c r="I171" s="211"/>
      <c r="J171" s="207"/>
      <c r="K171" s="207"/>
      <c r="L171" s="212"/>
      <c r="M171" s="213"/>
      <c r="N171" s="214"/>
      <c r="O171" s="214"/>
      <c r="P171" s="214"/>
      <c r="Q171" s="214"/>
      <c r="R171" s="214"/>
      <c r="S171" s="214"/>
      <c r="T171" s="215"/>
      <c r="AT171" s="216" t="s">
        <v>165</v>
      </c>
      <c r="AU171" s="216" t="s">
        <v>85</v>
      </c>
      <c r="AV171" s="11" t="s">
        <v>85</v>
      </c>
      <c r="AW171" s="11" t="s">
        <v>38</v>
      </c>
      <c r="AX171" s="11" t="s">
        <v>75</v>
      </c>
      <c r="AY171" s="216" t="s">
        <v>154</v>
      </c>
    </row>
    <row r="172" spans="2:51" s="11" customFormat="1" ht="13.5">
      <c r="B172" s="206"/>
      <c r="C172" s="207"/>
      <c r="D172" s="203" t="s">
        <v>165</v>
      </c>
      <c r="E172" s="208" t="s">
        <v>21</v>
      </c>
      <c r="F172" s="209" t="s">
        <v>1862</v>
      </c>
      <c r="G172" s="207"/>
      <c r="H172" s="210">
        <v>29.228</v>
      </c>
      <c r="I172" s="211"/>
      <c r="J172" s="207"/>
      <c r="K172" s="207"/>
      <c r="L172" s="212"/>
      <c r="M172" s="213"/>
      <c r="N172" s="214"/>
      <c r="O172" s="214"/>
      <c r="P172" s="214"/>
      <c r="Q172" s="214"/>
      <c r="R172" s="214"/>
      <c r="S172" s="214"/>
      <c r="T172" s="215"/>
      <c r="AT172" s="216" t="s">
        <v>165</v>
      </c>
      <c r="AU172" s="216" t="s">
        <v>85</v>
      </c>
      <c r="AV172" s="11" t="s">
        <v>85</v>
      </c>
      <c r="AW172" s="11" t="s">
        <v>38</v>
      </c>
      <c r="AX172" s="11" t="s">
        <v>75</v>
      </c>
      <c r="AY172" s="216" t="s">
        <v>154</v>
      </c>
    </row>
    <row r="173" spans="2:51" s="11" customFormat="1" ht="13.5">
      <c r="B173" s="206"/>
      <c r="C173" s="207"/>
      <c r="D173" s="203" t="s">
        <v>165</v>
      </c>
      <c r="E173" s="208" t="s">
        <v>21</v>
      </c>
      <c r="F173" s="209" t="s">
        <v>1863</v>
      </c>
      <c r="G173" s="207"/>
      <c r="H173" s="210">
        <v>45.738</v>
      </c>
      <c r="I173" s="211"/>
      <c r="J173" s="207"/>
      <c r="K173" s="207"/>
      <c r="L173" s="212"/>
      <c r="M173" s="213"/>
      <c r="N173" s="214"/>
      <c r="O173" s="214"/>
      <c r="P173" s="214"/>
      <c r="Q173" s="214"/>
      <c r="R173" s="214"/>
      <c r="S173" s="214"/>
      <c r="T173" s="215"/>
      <c r="AT173" s="216" t="s">
        <v>165</v>
      </c>
      <c r="AU173" s="216" t="s">
        <v>85</v>
      </c>
      <c r="AV173" s="11" t="s">
        <v>85</v>
      </c>
      <c r="AW173" s="11" t="s">
        <v>38</v>
      </c>
      <c r="AX173" s="11" t="s">
        <v>75</v>
      </c>
      <c r="AY173" s="216" t="s">
        <v>154</v>
      </c>
    </row>
    <row r="174" spans="2:51" s="11" customFormat="1" ht="13.5">
      <c r="B174" s="206"/>
      <c r="C174" s="207"/>
      <c r="D174" s="203" t="s">
        <v>165</v>
      </c>
      <c r="E174" s="208" t="s">
        <v>21</v>
      </c>
      <c r="F174" s="209" t="s">
        <v>1864</v>
      </c>
      <c r="G174" s="207"/>
      <c r="H174" s="210">
        <v>23.573</v>
      </c>
      <c r="I174" s="211"/>
      <c r="J174" s="207"/>
      <c r="K174" s="207"/>
      <c r="L174" s="212"/>
      <c r="M174" s="213"/>
      <c r="N174" s="214"/>
      <c r="O174" s="214"/>
      <c r="P174" s="214"/>
      <c r="Q174" s="214"/>
      <c r="R174" s="214"/>
      <c r="S174" s="214"/>
      <c r="T174" s="215"/>
      <c r="AT174" s="216" t="s">
        <v>165</v>
      </c>
      <c r="AU174" s="216" t="s">
        <v>85</v>
      </c>
      <c r="AV174" s="11" t="s">
        <v>85</v>
      </c>
      <c r="AW174" s="11" t="s">
        <v>38</v>
      </c>
      <c r="AX174" s="11" t="s">
        <v>75</v>
      </c>
      <c r="AY174" s="216" t="s">
        <v>154</v>
      </c>
    </row>
    <row r="175" spans="2:51" s="11" customFormat="1" ht="13.5">
      <c r="B175" s="206"/>
      <c r="C175" s="207"/>
      <c r="D175" s="203" t="s">
        <v>165</v>
      </c>
      <c r="E175" s="208" t="s">
        <v>21</v>
      </c>
      <c r="F175" s="209" t="s">
        <v>1865</v>
      </c>
      <c r="G175" s="207"/>
      <c r="H175" s="210">
        <v>89.46</v>
      </c>
      <c r="I175" s="211"/>
      <c r="J175" s="207"/>
      <c r="K175" s="207"/>
      <c r="L175" s="212"/>
      <c r="M175" s="213"/>
      <c r="N175" s="214"/>
      <c r="O175" s="214"/>
      <c r="P175" s="214"/>
      <c r="Q175" s="214"/>
      <c r="R175" s="214"/>
      <c r="S175" s="214"/>
      <c r="T175" s="215"/>
      <c r="AT175" s="216" t="s">
        <v>165</v>
      </c>
      <c r="AU175" s="216" t="s">
        <v>85</v>
      </c>
      <c r="AV175" s="11" t="s">
        <v>85</v>
      </c>
      <c r="AW175" s="11" t="s">
        <v>38</v>
      </c>
      <c r="AX175" s="11" t="s">
        <v>75</v>
      </c>
      <c r="AY175" s="216" t="s">
        <v>154</v>
      </c>
    </row>
    <row r="176" spans="2:51" s="11" customFormat="1" ht="13.5">
      <c r="B176" s="206"/>
      <c r="C176" s="207"/>
      <c r="D176" s="203" t="s">
        <v>165</v>
      </c>
      <c r="E176" s="208" t="s">
        <v>21</v>
      </c>
      <c r="F176" s="209" t="s">
        <v>1866</v>
      </c>
      <c r="G176" s="207"/>
      <c r="H176" s="210">
        <v>352.672</v>
      </c>
      <c r="I176" s="211"/>
      <c r="J176" s="207"/>
      <c r="K176" s="207"/>
      <c r="L176" s="212"/>
      <c r="M176" s="213"/>
      <c r="N176" s="214"/>
      <c r="O176" s="214"/>
      <c r="P176" s="214"/>
      <c r="Q176" s="214"/>
      <c r="R176" s="214"/>
      <c r="S176" s="214"/>
      <c r="T176" s="215"/>
      <c r="AT176" s="216" t="s">
        <v>165</v>
      </c>
      <c r="AU176" s="216" t="s">
        <v>85</v>
      </c>
      <c r="AV176" s="11" t="s">
        <v>85</v>
      </c>
      <c r="AW176" s="11" t="s">
        <v>38</v>
      </c>
      <c r="AX176" s="11" t="s">
        <v>75</v>
      </c>
      <c r="AY176" s="216" t="s">
        <v>154</v>
      </c>
    </row>
    <row r="177" spans="2:51" s="11" customFormat="1" ht="13.5">
      <c r="B177" s="206"/>
      <c r="C177" s="207"/>
      <c r="D177" s="203" t="s">
        <v>165</v>
      </c>
      <c r="E177" s="208" t="s">
        <v>21</v>
      </c>
      <c r="F177" s="209" t="s">
        <v>1867</v>
      </c>
      <c r="G177" s="207"/>
      <c r="H177" s="210">
        <v>117.008</v>
      </c>
      <c r="I177" s="211"/>
      <c r="J177" s="207"/>
      <c r="K177" s="207"/>
      <c r="L177" s="212"/>
      <c r="M177" s="213"/>
      <c r="N177" s="214"/>
      <c r="O177" s="214"/>
      <c r="P177" s="214"/>
      <c r="Q177" s="214"/>
      <c r="R177" s="214"/>
      <c r="S177" s="214"/>
      <c r="T177" s="215"/>
      <c r="AT177" s="216" t="s">
        <v>165</v>
      </c>
      <c r="AU177" s="216" t="s">
        <v>85</v>
      </c>
      <c r="AV177" s="11" t="s">
        <v>85</v>
      </c>
      <c r="AW177" s="11" t="s">
        <v>38</v>
      </c>
      <c r="AX177" s="11" t="s">
        <v>75</v>
      </c>
      <c r="AY177" s="216" t="s">
        <v>154</v>
      </c>
    </row>
    <row r="178" spans="2:51" s="11" customFormat="1" ht="13.5">
      <c r="B178" s="206"/>
      <c r="C178" s="207"/>
      <c r="D178" s="203" t="s">
        <v>165</v>
      </c>
      <c r="E178" s="208" t="s">
        <v>21</v>
      </c>
      <c r="F178" s="209" t="s">
        <v>1868</v>
      </c>
      <c r="G178" s="207"/>
      <c r="H178" s="210">
        <v>261.464</v>
      </c>
      <c r="I178" s="211"/>
      <c r="J178" s="207"/>
      <c r="K178" s="207"/>
      <c r="L178" s="212"/>
      <c r="M178" s="213"/>
      <c r="N178" s="214"/>
      <c r="O178" s="214"/>
      <c r="P178" s="214"/>
      <c r="Q178" s="214"/>
      <c r="R178" s="214"/>
      <c r="S178" s="214"/>
      <c r="T178" s="215"/>
      <c r="AT178" s="216" t="s">
        <v>165</v>
      </c>
      <c r="AU178" s="216" t="s">
        <v>85</v>
      </c>
      <c r="AV178" s="11" t="s">
        <v>85</v>
      </c>
      <c r="AW178" s="11" t="s">
        <v>38</v>
      </c>
      <c r="AX178" s="11" t="s">
        <v>75</v>
      </c>
      <c r="AY178" s="216" t="s">
        <v>154</v>
      </c>
    </row>
    <row r="179" spans="2:51" s="11" customFormat="1" ht="13.5">
      <c r="B179" s="206"/>
      <c r="C179" s="207"/>
      <c r="D179" s="203" t="s">
        <v>165</v>
      </c>
      <c r="E179" s="208" t="s">
        <v>21</v>
      </c>
      <c r="F179" s="209" t="s">
        <v>1869</v>
      </c>
      <c r="G179" s="207"/>
      <c r="H179" s="210">
        <v>136.116</v>
      </c>
      <c r="I179" s="211"/>
      <c r="J179" s="207"/>
      <c r="K179" s="207"/>
      <c r="L179" s="212"/>
      <c r="M179" s="213"/>
      <c r="N179" s="214"/>
      <c r="O179" s="214"/>
      <c r="P179" s="214"/>
      <c r="Q179" s="214"/>
      <c r="R179" s="214"/>
      <c r="S179" s="214"/>
      <c r="T179" s="215"/>
      <c r="AT179" s="216" t="s">
        <v>165</v>
      </c>
      <c r="AU179" s="216" t="s">
        <v>85</v>
      </c>
      <c r="AV179" s="11" t="s">
        <v>85</v>
      </c>
      <c r="AW179" s="11" t="s">
        <v>38</v>
      </c>
      <c r="AX179" s="11" t="s">
        <v>75</v>
      </c>
      <c r="AY179" s="216" t="s">
        <v>154</v>
      </c>
    </row>
    <row r="180" spans="2:51" s="11" customFormat="1" ht="13.5">
      <c r="B180" s="206"/>
      <c r="C180" s="207"/>
      <c r="D180" s="203" t="s">
        <v>165</v>
      </c>
      <c r="E180" s="208" t="s">
        <v>21</v>
      </c>
      <c r="F180" s="209" t="s">
        <v>1870</v>
      </c>
      <c r="G180" s="207"/>
      <c r="H180" s="210">
        <v>102.432</v>
      </c>
      <c r="I180" s="211"/>
      <c r="J180" s="207"/>
      <c r="K180" s="207"/>
      <c r="L180" s="212"/>
      <c r="M180" s="213"/>
      <c r="N180" s="214"/>
      <c r="O180" s="214"/>
      <c r="P180" s="214"/>
      <c r="Q180" s="214"/>
      <c r="R180" s="214"/>
      <c r="S180" s="214"/>
      <c r="T180" s="215"/>
      <c r="AT180" s="216" t="s">
        <v>165</v>
      </c>
      <c r="AU180" s="216" t="s">
        <v>85</v>
      </c>
      <c r="AV180" s="11" t="s">
        <v>85</v>
      </c>
      <c r="AW180" s="11" t="s">
        <v>38</v>
      </c>
      <c r="AX180" s="11" t="s">
        <v>75</v>
      </c>
      <c r="AY180" s="216" t="s">
        <v>154</v>
      </c>
    </row>
    <row r="181" spans="2:51" s="11" customFormat="1" ht="13.5">
      <c r="B181" s="206"/>
      <c r="C181" s="207"/>
      <c r="D181" s="203" t="s">
        <v>165</v>
      </c>
      <c r="E181" s="208" t="s">
        <v>21</v>
      </c>
      <c r="F181" s="209" t="s">
        <v>1871</v>
      </c>
      <c r="G181" s="207"/>
      <c r="H181" s="210">
        <v>87.927</v>
      </c>
      <c r="I181" s="211"/>
      <c r="J181" s="207"/>
      <c r="K181" s="207"/>
      <c r="L181" s="212"/>
      <c r="M181" s="213"/>
      <c r="N181" s="214"/>
      <c r="O181" s="214"/>
      <c r="P181" s="214"/>
      <c r="Q181" s="214"/>
      <c r="R181" s="214"/>
      <c r="S181" s="214"/>
      <c r="T181" s="215"/>
      <c r="AT181" s="216" t="s">
        <v>165</v>
      </c>
      <c r="AU181" s="216" t="s">
        <v>85</v>
      </c>
      <c r="AV181" s="11" t="s">
        <v>85</v>
      </c>
      <c r="AW181" s="11" t="s">
        <v>38</v>
      </c>
      <c r="AX181" s="11" t="s">
        <v>75</v>
      </c>
      <c r="AY181" s="216" t="s">
        <v>154</v>
      </c>
    </row>
    <row r="182" spans="2:51" s="11" customFormat="1" ht="13.5">
      <c r="B182" s="206"/>
      <c r="C182" s="207"/>
      <c r="D182" s="203" t="s">
        <v>165</v>
      </c>
      <c r="E182" s="208" t="s">
        <v>21</v>
      </c>
      <c r="F182" s="209" t="s">
        <v>1872</v>
      </c>
      <c r="G182" s="207"/>
      <c r="H182" s="210">
        <v>131.1</v>
      </c>
      <c r="I182" s="211"/>
      <c r="J182" s="207"/>
      <c r="K182" s="207"/>
      <c r="L182" s="212"/>
      <c r="M182" s="213"/>
      <c r="N182" s="214"/>
      <c r="O182" s="214"/>
      <c r="P182" s="214"/>
      <c r="Q182" s="214"/>
      <c r="R182" s="214"/>
      <c r="S182" s="214"/>
      <c r="T182" s="215"/>
      <c r="AT182" s="216" t="s">
        <v>165</v>
      </c>
      <c r="AU182" s="216" t="s">
        <v>85</v>
      </c>
      <c r="AV182" s="11" t="s">
        <v>85</v>
      </c>
      <c r="AW182" s="11" t="s">
        <v>38</v>
      </c>
      <c r="AX182" s="11" t="s">
        <v>75</v>
      </c>
      <c r="AY182" s="216" t="s">
        <v>154</v>
      </c>
    </row>
    <row r="183" spans="2:51" s="11" customFormat="1" ht="13.5">
      <c r="B183" s="206"/>
      <c r="C183" s="207"/>
      <c r="D183" s="203" t="s">
        <v>165</v>
      </c>
      <c r="E183" s="208" t="s">
        <v>21</v>
      </c>
      <c r="F183" s="209" t="s">
        <v>1873</v>
      </c>
      <c r="G183" s="207"/>
      <c r="H183" s="210">
        <v>29.58</v>
      </c>
      <c r="I183" s="211"/>
      <c r="J183" s="207"/>
      <c r="K183" s="207"/>
      <c r="L183" s="212"/>
      <c r="M183" s="213"/>
      <c r="N183" s="214"/>
      <c r="O183" s="214"/>
      <c r="P183" s="214"/>
      <c r="Q183" s="214"/>
      <c r="R183" s="214"/>
      <c r="S183" s="214"/>
      <c r="T183" s="215"/>
      <c r="AT183" s="216" t="s">
        <v>165</v>
      </c>
      <c r="AU183" s="216" t="s">
        <v>85</v>
      </c>
      <c r="AV183" s="11" t="s">
        <v>85</v>
      </c>
      <c r="AW183" s="11" t="s">
        <v>38</v>
      </c>
      <c r="AX183" s="11" t="s">
        <v>75</v>
      </c>
      <c r="AY183" s="216" t="s">
        <v>154</v>
      </c>
    </row>
    <row r="184" spans="2:51" s="11" customFormat="1" ht="13.5">
      <c r="B184" s="206"/>
      <c r="C184" s="207"/>
      <c r="D184" s="203" t="s">
        <v>165</v>
      </c>
      <c r="E184" s="208" t="s">
        <v>21</v>
      </c>
      <c r="F184" s="209" t="s">
        <v>1874</v>
      </c>
      <c r="G184" s="207"/>
      <c r="H184" s="210">
        <v>7.28</v>
      </c>
      <c r="I184" s="211"/>
      <c r="J184" s="207"/>
      <c r="K184" s="207"/>
      <c r="L184" s="212"/>
      <c r="M184" s="213"/>
      <c r="N184" s="214"/>
      <c r="O184" s="214"/>
      <c r="P184" s="214"/>
      <c r="Q184" s="214"/>
      <c r="R184" s="214"/>
      <c r="S184" s="214"/>
      <c r="T184" s="215"/>
      <c r="AT184" s="216" t="s">
        <v>165</v>
      </c>
      <c r="AU184" s="216" t="s">
        <v>85</v>
      </c>
      <c r="AV184" s="11" t="s">
        <v>85</v>
      </c>
      <c r="AW184" s="11" t="s">
        <v>38</v>
      </c>
      <c r="AX184" s="11" t="s">
        <v>75</v>
      </c>
      <c r="AY184" s="216" t="s">
        <v>154</v>
      </c>
    </row>
    <row r="185" spans="2:51" s="11" customFormat="1" ht="13.5">
      <c r="B185" s="206"/>
      <c r="C185" s="207"/>
      <c r="D185" s="203" t="s">
        <v>165</v>
      </c>
      <c r="E185" s="208" t="s">
        <v>21</v>
      </c>
      <c r="F185" s="209" t="s">
        <v>1875</v>
      </c>
      <c r="G185" s="207"/>
      <c r="H185" s="210">
        <v>11.28</v>
      </c>
      <c r="I185" s="211"/>
      <c r="J185" s="207"/>
      <c r="K185" s="207"/>
      <c r="L185" s="212"/>
      <c r="M185" s="213"/>
      <c r="N185" s="214"/>
      <c r="O185" s="214"/>
      <c r="P185" s="214"/>
      <c r="Q185" s="214"/>
      <c r="R185" s="214"/>
      <c r="S185" s="214"/>
      <c r="T185" s="215"/>
      <c r="AT185" s="216" t="s">
        <v>165</v>
      </c>
      <c r="AU185" s="216" t="s">
        <v>85</v>
      </c>
      <c r="AV185" s="11" t="s">
        <v>85</v>
      </c>
      <c r="AW185" s="11" t="s">
        <v>38</v>
      </c>
      <c r="AX185" s="11" t="s">
        <v>75</v>
      </c>
      <c r="AY185" s="216" t="s">
        <v>154</v>
      </c>
    </row>
    <row r="186" spans="2:51" s="11" customFormat="1" ht="13.5">
      <c r="B186" s="206"/>
      <c r="C186" s="207"/>
      <c r="D186" s="203" t="s">
        <v>165</v>
      </c>
      <c r="E186" s="208" t="s">
        <v>21</v>
      </c>
      <c r="F186" s="209" t="s">
        <v>1876</v>
      </c>
      <c r="G186" s="207"/>
      <c r="H186" s="210">
        <v>7.95</v>
      </c>
      <c r="I186" s="211"/>
      <c r="J186" s="207"/>
      <c r="K186" s="207"/>
      <c r="L186" s="212"/>
      <c r="M186" s="213"/>
      <c r="N186" s="214"/>
      <c r="O186" s="214"/>
      <c r="P186" s="214"/>
      <c r="Q186" s="214"/>
      <c r="R186" s="214"/>
      <c r="S186" s="214"/>
      <c r="T186" s="215"/>
      <c r="AT186" s="216" t="s">
        <v>165</v>
      </c>
      <c r="AU186" s="216" t="s">
        <v>85</v>
      </c>
      <c r="AV186" s="11" t="s">
        <v>85</v>
      </c>
      <c r="AW186" s="11" t="s">
        <v>38</v>
      </c>
      <c r="AX186" s="11" t="s">
        <v>75</v>
      </c>
      <c r="AY186" s="216" t="s">
        <v>154</v>
      </c>
    </row>
    <row r="187" spans="2:51" s="11" customFormat="1" ht="13.5">
      <c r="B187" s="206"/>
      <c r="C187" s="207"/>
      <c r="D187" s="203" t="s">
        <v>165</v>
      </c>
      <c r="E187" s="208" t="s">
        <v>21</v>
      </c>
      <c r="F187" s="209" t="s">
        <v>1877</v>
      </c>
      <c r="G187" s="207"/>
      <c r="H187" s="210">
        <v>2.79</v>
      </c>
      <c r="I187" s="211"/>
      <c r="J187" s="207"/>
      <c r="K187" s="207"/>
      <c r="L187" s="212"/>
      <c r="M187" s="213"/>
      <c r="N187" s="214"/>
      <c r="O187" s="214"/>
      <c r="P187" s="214"/>
      <c r="Q187" s="214"/>
      <c r="R187" s="214"/>
      <c r="S187" s="214"/>
      <c r="T187" s="215"/>
      <c r="AT187" s="216" t="s">
        <v>165</v>
      </c>
      <c r="AU187" s="216" t="s">
        <v>85</v>
      </c>
      <c r="AV187" s="11" t="s">
        <v>85</v>
      </c>
      <c r="AW187" s="11" t="s">
        <v>38</v>
      </c>
      <c r="AX187" s="11" t="s">
        <v>75</v>
      </c>
      <c r="AY187" s="216" t="s">
        <v>154</v>
      </c>
    </row>
    <row r="188" spans="2:51" s="11" customFormat="1" ht="13.5">
      <c r="B188" s="206"/>
      <c r="C188" s="207"/>
      <c r="D188" s="203" t="s">
        <v>165</v>
      </c>
      <c r="E188" s="208" t="s">
        <v>21</v>
      </c>
      <c r="F188" s="209" t="s">
        <v>1878</v>
      </c>
      <c r="G188" s="207"/>
      <c r="H188" s="210">
        <v>40.587</v>
      </c>
      <c r="I188" s="211"/>
      <c r="J188" s="207"/>
      <c r="K188" s="207"/>
      <c r="L188" s="212"/>
      <c r="M188" s="213"/>
      <c r="N188" s="214"/>
      <c r="O188" s="214"/>
      <c r="P188" s="214"/>
      <c r="Q188" s="214"/>
      <c r="R188" s="214"/>
      <c r="S188" s="214"/>
      <c r="T188" s="215"/>
      <c r="AT188" s="216" t="s">
        <v>165</v>
      </c>
      <c r="AU188" s="216" t="s">
        <v>85</v>
      </c>
      <c r="AV188" s="11" t="s">
        <v>85</v>
      </c>
      <c r="AW188" s="11" t="s">
        <v>38</v>
      </c>
      <c r="AX188" s="11" t="s">
        <v>75</v>
      </c>
      <c r="AY188" s="216" t="s">
        <v>154</v>
      </c>
    </row>
    <row r="189" spans="2:51" s="11" customFormat="1" ht="13.5">
      <c r="B189" s="206"/>
      <c r="C189" s="207"/>
      <c r="D189" s="203" t="s">
        <v>165</v>
      </c>
      <c r="E189" s="208" t="s">
        <v>21</v>
      </c>
      <c r="F189" s="209" t="s">
        <v>1879</v>
      </c>
      <c r="G189" s="207"/>
      <c r="H189" s="210">
        <v>5.875</v>
      </c>
      <c r="I189" s="211"/>
      <c r="J189" s="207"/>
      <c r="K189" s="207"/>
      <c r="L189" s="212"/>
      <c r="M189" s="213"/>
      <c r="N189" s="214"/>
      <c r="O189" s="214"/>
      <c r="P189" s="214"/>
      <c r="Q189" s="214"/>
      <c r="R189" s="214"/>
      <c r="S189" s="214"/>
      <c r="T189" s="215"/>
      <c r="AT189" s="216" t="s">
        <v>165</v>
      </c>
      <c r="AU189" s="216" t="s">
        <v>85</v>
      </c>
      <c r="AV189" s="11" t="s">
        <v>85</v>
      </c>
      <c r="AW189" s="11" t="s">
        <v>38</v>
      </c>
      <c r="AX189" s="11" t="s">
        <v>75</v>
      </c>
      <c r="AY189" s="216" t="s">
        <v>154</v>
      </c>
    </row>
    <row r="190" spans="2:51" s="11" customFormat="1" ht="13.5">
      <c r="B190" s="206"/>
      <c r="C190" s="207"/>
      <c r="D190" s="203" t="s">
        <v>165</v>
      </c>
      <c r="E190" s="208" t="s">
        <v>21</v>
      </c>
      <c r="F190" s="209" t="s">
        <v>1880</v>
      </c>
      <c r="G190" s="207"/>
      <c r="H190" s="210">
        <v>25.487</v>
      </c>
      <c r="I190" s="211"/>
      <c r="J190" s="207"/>
      <c r="K190" s="207"/>
      <c r="L190" s="212"/>
      <c r="M190" s="213"/>
      <c r="N190" s="214"/>
      <c r="O190" s="214"/>
      <c r="P190" s="214"/>
      <c r="Q190" s="214"/>
      <c r="R190" s="214"/>
      <c r="S190" s="214"/>
      <c r="T190" s="215"/>
      <c r="AT190" s="216" t="s">
        <v>165</v>
      </c>
      <c r="AU190" s="216" t="s">
        <v>85</v>
      </c>
      <c r="AV190" s="11" t="s">
        <v>85</v>
      </c>
      <c r="AW190" s="11" t="s">
        <v>38</v>
      </c>
      <c r="AX190" s="11" t="s">
        <v>75</v>
      </c>
      <c r="AY190" s="216" t="s">
        <v>154</v>
      </c>
    </row>
    <row r="191" spans="2:51" s="12" customFormat="1" ht="13.5">
      <c r="B191" s="227"/>
      <c r="C191" s="228"/>
      <c r="D191" s="203" t="s">
        <v>165</v>
      </c>
      <c r="E191" s="229" t="s">
        <v>21</v>
      </c>
      <c r="F191" s="230" t="s">
        <v>241</v>
      </c>
      <c r="G191" s="228"/>
      <c r="H191" s="231">
        <v>2456.75</v>
      </c>
      <c r="I191" s="232"/>
      <c r="J191" s="228"/>
      <c r="K191" s="228"/>
      <c r="L191" s="233"/>
      <c r="M191" s="234"/>
      <c r="N191" s="235"/>
      <c r="O191" s="235"/>
      <c r="P191" s="235"/>
      <c r="Q191" s="235"/>
      <c r="R191" s="235"/>
      <c r="S191" s="235"/>
      <c r="T191" s="236"/>
      <c r="AT191" s="237" t="s">
        <v>165</v>
      </c>
      <c r="AU191" s="237" t="s">
        <v>85</v>
      </c>
      <c r="AV191" s="12" t="s">
        <v>161</v>
      </c>
      <c r="AW191" s="12" t="s">
        <v>38</v>
      </c>
      <c r="AX191" s="12" t="s">
        <v>83</v>
      </c>
      <c r="AY191" s="237" t="s">
        <v>154</v>
      </c>
    </row>
    <row r="192" spans="2:65" s="1" customFormat="1" ht="38.25" customHeight="1">
      <c r="B192" s="40"/>
      <c r="C192" s="191" t="s">
        <v>10</v>
      </c>
      <c r="D192" s="191" t="s">
        <v>156</v>
      </c>
      <c r="E192" s="192" t="s">
        <v>1881</v>
      </c>
      <c r="F192" s="193" t="s">
        <v>1882</v>
      </c>
      <c r="G192" s="194" t="s">
        <v>159</v>
      </c>
      <c r="H192" s="195">
        <v>2456.75</v>
      </c>
      <c r="I192" s="196"/>
      <c r="J192" s="197">
        <f>ROUND(I192*H192,2)</f>
        <v>0</v>
      </c>
      <c r="K192" s="193" t="s">
        <v>160</v>
      </c>
      <c r="L192" s="60"/>
      <c r="M192" s="198" t="s">
        <v>21</v>
      </c>
      <c r="N192" s="199" t="s">
        <v>46</v>
      </c>
      <c r="O192" s="41"/>
      <c r="P192" s="200">
        <f>O192*H192</f>
        <v>0</v>
      </c>
      <c r="Q192" s="200">
        <v>0</v>
      </c>
      <c r="R192" s="200">
        <f>Q192*H192</f>
        <v>0</v>
      </c>
      <c r="S192" s="200">
        <v>0</v>
      </c>
      <c r="T192" s="201">
        <f>S192*H192</f>
        <v>0</v>
      </c>
      <c r="AR192" s="23" t="s">
        <v>161</v>
      </c>
      <c r="AT192" s="23" t="s">
        <v>156</v>
      </c>
      <c r="AU192" s="23" t="s">
        <v>85</v>
      </c>
      <c r="AY192" s="23" t="s">
        <v>154</v>
      </c>
      <c r="BE192" s="202">
        <f>IF(N192="základní",J192,0)</f>
        <v>0</v>
      </c>
      <c r="BF192" s="202">
        <f>IF(N192="snížená",J192,0)</f>
        <v>0</v>
      </c>
      <c r="BG192" s="202">
        <f>IF(N192="zákl. přenesená",J192,0)</f>
        <v>0</v>
      </c>
      <c r="BH192" s="202">
        <f>IF(N192="sníž. přenesená",J192,0)</f>
        <v>0</v>
      </c>
      <c r="BI192" s="202">
        <f>IF(N192="nulová",J192,0)</f>
        <v>0</v>
      </c>
      <c r="BJ192" s="23" t="s">
        <v>83</v>
      </c>
      <c r="BK192" s="202">
        <f>ROUND(I192*H192,2)</f>
        <v>0</v>
      </c>
      <c r="BL192" s="23" t="s">
        <v>161</v>
      </c>
      <c r="BM192" s="23" t="s">
        <v>1883</v>
      </c>
    </row>
    <row r="193" spans="2:47" s="1" customFormat="1" ht="202.5">
      <c r="B193" s="40"/>
      <c r="C193" s="62"/>
      <c r="D193" s="203" t="s">
        <v>163</v>
      </c>
      <c r="E193" s="62"/>
      <c r="F193" s="204" t="s">
        <v>1852</v>
      </c>
      <c r="G193" s="62"/>
      <c r="H193" s="62"/>
      <c r="I193" s="162"/>
      <c r="J193" s="62"/>
      <c r="K193" s="62"/>
      <c r="L193" s="60"/>
      <c r="M193" s="205"/>
      <c r="N193" s="41"/>
      <c r="O193" s="41"/>
      <c r="P193" s="41"/>
      <c r="Q193" s="41"/>
      <c r="R193" s="41"/>
      <c r="S193" s="41"/>
      <c r="T193" s="77"/>
      <c r="AT193" s="23" t="s">
        <v>163</v>
      </c>
      <c r="AU193" s="23" t="s">
        <v>85</v>
      </c>
    </row>
    <row r="194" spans="2:65" s="1" customFormat="1" ht="38.25" customHeight="1">
      <c r="B194" s="40"/>
      <c r="C194" s="191" t="s">
        <v>242</v>
      </c>
      <c r="D194" s="191" t="s">
        <v>156</v>
      </c>
      <c r="E194" s="192" t="s">
        <v>1884</v>
      </c>
      <c r="F194" s="193" t="s">
        <v>1885</v>
      </c>
      <c r="G194" s="194" t="s">
        <v>159</v>
      </c>
      <c r="H194" s="195">
        <v>248.523</v>
      </c>
      <c r="I194" s="196"/>
      <c r="J194" s="197">
        <f>ROUND(I194*H194,2)</f>
        <v>0</v>
      </c>
      <c r="K194" s="193" t="s">
        <v>160</v>
      </c>
      <c r="L194" s="60"/>
      <c r="M194" s="198" t="s">
        <v>21</v>
      </c>
      <c r="N194" s="199" t="s">
        <v>46</v>
      </c>
      <c r="O194" s="41"/>
      <c r="P194" s="200">
        <f>O194*H194</f>
        <v>0</v>
      </c>
      <c r="Q194" s="200">
        <v>0</v>
      </c>
      <c r="R194" s="200">
        <f>Q194*H194</f>
        <v>0</v>
      </c>
      <c r="S194" s="200">
        <v>0</v>
      </c>
      <c r="T194" s="201">
        <f>S194*H194</f>
        <v>0</v>
      </c>
      <c r="AR194" s="23" t="s">
        <v>161</v>
      </c>
      <c r="AT194" s="23" t="s">
        <v>156</v>
      </c>
      <c r="AU194" s="23" t="s">
        <v>85</v>
      </c>
      <c r="AY194" s="23" t="s">
        <v>154</v>
      </c>
      <c r="BE194" s="202">
        <f>IF(N194="základní",J194,0)</f>
        <v>0</v>
      </c>
      <c r="BF194" s="202">
        <f>IF(N194="snížená",J194,0)</f>
        <v>0</v>
      </c>
      <c r="BG194" s="202">
        <f>IF(N194="zákl. přenesená",J194,0)</f>
        <v>0</v>
      </c>
      <c r="BH194" s="202">
        <f>IF(N194="sníž. přenesená",J194,0)</f>
        <v>0</v>
      </c>
      <c r="BI194" s="202">
        <f>IF(N194="nulová",J194,0)</f>
        <v>0</v>
      </c>
      <c r="BJ194" s="23" t="s">
        <v>83</v>
      </c>
      <c r="BK194" s="202">
        <f>ROUND(I194*H194,2)</f>
        <v>0</v>
      </c>
      <c r="BL194" s="23" t="s">
        <v>161</v>
      </c>
      <c r="BM194" s="23" t="s">
        <v>1886</v>
      </c>
    </row>
    <row r="195" spans="2:47" s="1" customFormat="1" ht="189">
      <c r="B195" s="40"/>
      <c r="C195" s="62"/>
      <c r="D195" s="203" t="s">
        <v>163</v>
      </c>
      <c r="E195" s="62"/>
      <c r="F195" s="204" t="s">
        <v>177</v>
      </c>
      <c r="G195" s="62"/>
      <c r="H195" s="62"/>
      <c r="I195" s="162"/>
      <c r="J195" s="62"/>
      <c r="K195" s="62"/>
      <c r="L195" s="60"/>
      <c r="M195" s="205"/>
      <c r="N195" s="41"/>
      <c r="O195" s="41"/>
      <c r="P195" s="41"/>
      <c r="Q195" s="41"/>
      <c r="R195" s="41"/>
      <c r="S195" s="41"/>
      <c r="T195" s="77"/>
      <c r="AT195" s="23" t="s">
        <v>163</v>
      </c>
      <c r="AU195" s="23" t="s">
        <v>85</v>
      </c>
    </row>
    <row r="196" spans="2:51" s="11" customFormat="1" ht="13.5">
      <c r="B196" s="206"/>
      <c r="C196" s="207"/>
      <c r="D196" s="203" t="s">
        <v>165</v>
      </c>
      <c r="E196" s="208" t="s">
        <v>21</v>
      </c>
      <c r="F196" s="209" t="s">
        <v>1887</v>
      </c>
      <c r="G196" s="207"/>
      <c r="H196" s="210">
        <v>2485.226</v>
      </c>
      <c r="I196" s="211"/>
      <c r="J196" s="207"/>
      <c r="K196" s="207"/>
      <c r="L196" s="212"/>
      <c r="M196" s="213"/>
      <c r="N196" s="214"/>
      <c r="O196" s="214"/>
      <c r="P196" s="214"/>
      <c r="Q196" s="214"/>
      <c r="R196" s="214"/>
      <c r="S196" s="214"/>
      <c r="T196" s="215"/>
      <c r="AT196" s="216" t="s">
        <v>165</v>
      </c>
      <c r="AU196" s="216" t="s">
        <v>85</v>
      </c>
      <c r="AV196" s="11" t="s">
        <v>85</v>
      </c>
      <c r="AW196" s="11" t="s">
        <v>38</v>
      </c>
      <c r="AX196" s="11" t="s">
        <v>83</v>
      </c>
      <c r="AY196" s="216" t="s">
        <v>154</v>
      </c>
    </row>
    <row r="197" spans="2:51" s="11" customFormat="1" ht="13.5">
      <c r="B197" s="206"/>
      <c r="C197" s="207"/>
      <c r="D197" s="203" t="s">
        <v>165</v>
      </c>
      <c r="E197" s="207"/>
      <c r="F197" s="209" t="s">
        <v>1888</v>
      </c>
      <c r="G197" s="207"/>
      <c r="H197" s="210">
        <v>248.523</v>
      </c>
      <c r="I197" s="211"/>
      <c r="J197" s="207"/>
      <c r="K197" s="207"/>
      <c r="L197" s="212"/>
      <c r="M197" s="213"/>
      <c r="N197" s="214"/>
      <c r="O197" s="214"/>
      <c r="P197" s="214"/>
      <c r="Q197" s="214"/>
      <c r="R197" s="214"/>
      <c r="S197" s="214"/>
      <c r="T197" s="215"/>
      <c r="AT197" s="216" t="s">
        <v>165</v>
      </c>
      <c r="AU197" s="216" t="s">
        <v>85</v>
      </c>
      <c r="AV197" s="11" t="s">
        <v>85</v>
      </c>
      <c r="AW197" s="11" t="s">
        <v>6</v>
      </c>
      <c r="AX197" s="11" t="s">
        <v>83</v>
      </c>
      <c r="AY197" s="216" t="s">
        <v>154</v>
      </c>
    </row>
    <row r="198" spans="2:65" s="1" customFormat="1" ht="38.25" customHeight="1">
      <c r="B198" s="40"/>
      <c r="C198" s="191" t="s">
        <v>250</v>
      </c>
      <c r="D198" s="191" t="s">
        <v>156</v>
      </c>
      <c r="E198" s="192" t="s">
        <v>1889</v>
      </c>
      <c r="F198" s="193" t="s">
        <v>1885</v>
      </c>
      <c r="G198" s="194" t="s">
        <v>159</v>
      </c>
      <c r="H198" s="195">
        <v>248.523</v>
      </c>
      <c r="I198" s="196"/>
      <c r="J198" s="197">
        <f>ROUND(I198*H198,2)</f>
        <v>0</v>
      </c>
      <c r="K198" s="193" t="s">
        <v>567</v>
      </c>
      <c r="L198" s="60"/>
      <c r="M198" s="198" t="s">
        <v>21</v>
      </c>
      <c r="N198" s="199" t="s">
        <v>46</v>
      </c>
      <c r="O198" s="41"/>
      <c r="P198" s="200">
        <f>O198*H198</f>
        <v>0</v>
      </c>
      <c r="Q198" s="200">
        <v>0</v>
      </c>
      <c r="R198" s="200">
        <f>Q198*H198</f>
        <v>0</v>
      </c>
      <c r="S198" s="200">
        <v>0</v>
      </c>
      <c r="T198" s="201">
        <f>S198*H198</f>
        <v>0</v>
      </c>
      <c r="AR198" s="23" t="s">
        <v>161</v>
      </c>
      <c r="AT198" s="23" t="s">
        <v>156</v>
      </c>
      <c r="AU198" s="23" t="s">
        <v>85</v>
      </c>
      <c r="AY198" s="23" t="s">
        <v>154</v>
      </c>
      <c r="BE198" s="202">
        <f>IF(N198="základní",J198,0)</f>
        <v>0</v>
      </c>
      <c r="BF198" s="202">
        <f>IF(N198="snížená",J198,0)</f>
        <v>0</v>
      </c>
      <c r="BG198" s="202">
        <f>IF(N198="zákl. přenesená",J198,0)</f>
        <v>0</v>
      </c>
      <c r="BH198" s="202">
        <f>IF(N198="sníž. přenesená",J198,0)</f>
        <v>0</v>
      </c>
      <c r="BI198" s="202">
        <f>IF(N198="nulová",J198,0)</f>
        <v>0</v>
      </c>
      <c r="BJ198" s="23" t="s">
        <v>83</v>
      </c>
      <c r="BK198" s="202">
        <f>ROUND(I198*H198,2)</f>
        <v>0</v>
      </c>
      <c r="BL198" s="23" t="s">
        <v>161</v>
      </c>
      <c r="BM198" s="23" t="s">
        <v>1890</v>
      </c>
    </row>
    <row r="199" spans="2:47" s="1" customFormat="1" ht="189">
      <c r="B199" s="40"/>
      <c r="C199" s="62"/>
      <c r="D199" s="203" t="s">
        <v>163</v>
      </c>
      <c r="E199" s="62"/>
      <c r="F199" s="204" t="s">
        <v>177</v>
      </c>
      <c r="G199" s="62"/>
      <c r="H199" s="62"/>
      <c r="I199" s="162"/>
      <c r="J199" s="62"/>
      <c r="K199" s="62"/>
      <c r="L199" s="60"/>
      <c r="M199" s="205"/>
      <c r="N199" s="41"/>
      <c r="O199" s="41"/>
      <c r="P199" s="41"/>
      <c r="Q199" s="41"/>
      <c r="R199" s="41"/>
      <c r="S199" s="41"/>
      <c r="T199" s="77"/>
      <c r="AT199" s="23" t="s">
        <v>163</v>
      </c>
      <c r="AU199" s="23" t="s">
        <v>85</v>
      </c>
    </row>
    <row r="200" spans="2:47" s="1" customFormat="1" ht="27">
      <c r="B200" s="40"/>
      <c r="C200" s="62"/>
      <c r="D200" s="203" t="s">
        <v>538</v>
      </c>
      <c r="E200" s="62"/>
      <c r="F200" s="204" t="s">
        <v>1891</v>
      </c>
      <c r="G200" s="62"/>
      <c r="H200" s="62"/>
      <c r="I200" s="162"/>
      <c r="J200" s="62"/>
      <c r="K200" s="62"/>
      <c r="L200" s="60"/>
      <c r="M200" s="205"/>
      <c r="N200" s="41"/>
      <c r="O200" s="41"/>
      <c r="P200" s="41"/>
      <c r="Q200" s="41"/>
      <c r="R200" s="41"/>
      <c r="S200" s="41"/>
      <c r="T200" s="77"/>
      <c r="AT200" s="23" t="s">
        <v>538</v>
      </c>
      <c r="AU200" s="23" t="s">
        <v>85</v>
      </c>
    </row>
    <row r="201" spans="2:51" s="11" customFormat="1" ht="13.5">
      <c r="B201" s="206"/>
      <c r="C201" s="207"/>
      <c r="D201" s="203" t="s">
        <v>165</v>
      </c>
      <c r="E201" s="208" t="s">
        <v>21</v>
      </c>
      <c r="F201" s="209" t="s">
        <v>1892</v>
      </c>
      <c r="G201" s="207"/>
      <c r="H201" s="210">
        <v>2485.226</v>
      </c>
      <c r="I201" s="211"/>
      <c r="J201" s="207"/>
      <c r="K201" s="207"/>
      <c r="L201" s="212"/>
      <c r="M201" s="213"/>
      <c r="N201" s="214"/>
      <c r="O201" s="214"/>
      <c r="P201" s="214"/>
      <c r="Q201" s="214"/>
      <c r="R201" s="214"/>
      <c r="S201" s="214"/>
      <c r="T201" s="215"/>
      <c r="AT201" s="216" t="s">
        <v>165</v>
      </c>
      <c r="AU201" s="216" t="s">
        <v>85</v>
      </c>
      <c r="AV201" s="11" t="s">
        <v>85</v>
      </c>
      <c r="AW201" s="11" t="s">
        <v>38</v>
      </c>
      <c r="AX201" s="11" t="s">
        <v>83</v>
      </c>
      <c r="AY201" s="216" t="s">
        <v>154</v>
      </c>
    </row>
    <row r="202" spans="2:51" s="11" customFormat="1" ht="13.5">
      <c r="B202" s="206"/>
      <c r="C202" s="207"/>
      <c r="D202" s="203" t="s">
        <v>165</v>
      </c>
      <c r="E202" s="207"/>
      <c r="F202" s="209" t="s">
        <v>1888</v>
      </c>
      <c r="G202" s="207"/>
      <c r="H202" s="210">
        <v>248.523</v>
      </c>
      <c r="I202" s="211"/>
      <c r="J202" s="207"/>
      <c r="K202" s="207"/>
      <c r="L202" s="212"/>
      <c r="M202" s="213"/>
      <c r="N202" s="214"/>
      <c r="O202" s="214"/>
      <c r="P202" s="214"/>
      <c r="Q202" s="214"/>
      <c r="R202" s="214"/>
      <c r="S202" s="214"/>
      <c r="T202" s="215"/>
      <c r="AT202" s="216" t="s">
        <v>165</v>
      </c>
      <c r="AU202" s="216" t="s">
        <v>85</v>
      </c>
      <c r="AV202" s="11" t="s">
        <v>85</v>
      </c>
      <c r="AW202" s="11" t="s">
        <v>6</v>
      </c>
      <c r="AX202" s="11" t="s">
        <v>83</v>
      </c>
      <c r="AY202" s="216" t="s">
        <v>154</v>
      </c>
    </row>
    <row r="203" spans="2:65" s="1" customFormat="1" ht="38.25" customHeight="1">
      <c r="B203" s="40"/>
      <c r="C203" s="191" t="s">
        <v>256</v>
      </c>
      <c r="D203" s="191" t="s">
        <v>156</v>
      </c>
      <c r="E203" s="192" t="s">
        <v>174</v>
      </c>
      <c r="F203" s="193" t="s">
        <v>175</v>
      </c>
      <c r="G203" s="194" t="s">
        <v>159</v>
      </c>
      <c r="H203" s="195">
        <v>95.25</v>
      </c>
      <c r="I203" s="196"/>
      <c r="J203" s="197">
        <f>ROUND(I203*H203,2)</f>
        <v>0</v>
      </c>
      <c r="K203" s="193" t="s">
        <v>160</v>
      </c>
      <c r="L203" s="60"/>
      <c r="M203" s="198" t="s">
        <v>21</v>
      </c>
      <c r="N203" s="199" t="s">
        <v>46</v>
      </c>
      <c r="O203" s="41"/>
      <c r="P203" s="200">
        <f>O203*H203</f>
        <v>0</v>
      </c>
      <c r="Q203" s="200">
        <v>0</v>
      </c>
      <c r="R203" s="200">
        <f>Q203*H203</f>
        <v>0</v>
      </c>
      <c r="S203" s="200">
        <v>0</v>
      </c>
      <c r="T203" s="201">
        <f>S203*H203</f>
        <v>0</v>
      </c>
      <c r="AR203" s="23" t="s">
        <v>161</v>
      </c>
      <c r="AT203" s="23" t="s">
        <v>156</v>
      </c>
      <c r="AU203" s="23" t="s">
        <v>85</v>
      </c>
      <c r="AY203" s="23" t="s">
        <v>154</v>
      </c>
      <c r="BE203" s="202">
        <f>IF(N203="základní",J203,0)</f>
        <v>0</v>
      </c>
      <c r="BF203" s="202">
        <f>IF(N203="snížená",J203,0)</f>
        <v>0</v>
      </c>
      <c r="BG203" s="202">
        <f>IF(N203="zákl. přenesená",J203,0)</f>
        <v>0</v>
      </c>
      <c r="BH203" s="202">
        <f>IF(N203="sníž. přenesená",J203,0)</f>
        <v>0</v>
      </c>
      <c r="BI203" s="202">
        <f>IF(N203="nulová",J203,0)</f>
        <v>0</v>
      </c>
      <c r="BJ203" s="23" t="s">
        <v>83</v>
      </c>
      <c r="BK203" s="202">
        <f>ROUND(I203*H203,2)</f>
        <v>0</v>
      </c>
      <c r="BL203" s="23" t="s">
        <v>161</v>
      </c>
      <c r="BM203" s="23" t="s">
        <v>1893</v>
      </c>
    </row>
    <row r="204" spans="2:47" s="1" customFormat="1" ht="189">
      <c r="B204" s="40"/>
      <c r="C204" s="62"/>
      <c r="D204" s="203" t="s">
        <v>163</v>
      </c>
      <c r="E204" s="62"/>
      <c r="F204" s="204" t="s">
        <v>177</v>
      </c>
      <c r="G204" s="62"/>
      <c r="H204" s="62"/>
      <c r="I204" s="162"/>
      <c r="J204" s="62"/>
      <c r="K204" s="62"/>
      <c r="L204" s="60"/>
      <c r="M204" s="205"/>
      <c r="N204" s="41"/>
      <c r="O204" s="41"/>
      <c r="P204" s="41"/>
      <c r="Q204" s="41"/>
      <c r="R204" s="41"/>
      <c r="S204" s="41"/>
      <c r="T204" s="77"/>
      <c r="AT204" s="23" t="s">
        <v>163</v>
      </c>
      <c r="AU204" s="23" t="s">
        <v>85</v>
      </c>
    </row>
    <row r="205" spans="2:65" s="1" customFormat="1" ht="51" customHeight="1">
      <c r="B205" s="40"/>
      <c r="C205" s="191" t="s">
        <v>262</v>
      </c>
      <c r="D205" s="191" t="s">
        <v>156</v>
      </c>
      <c r="E205" s="192" t="s">
        <v>179</v>
      </c>
      <c r="F205" s="193" t="s">
        <v>180</v>
      </c>
      <c r="G205" s="194" t="s">
        <v>159</v>
      </c>
      <c r="H205" s="195">
        <v>1047.75</v>
      </c>
      <c r="I205" s="196"/>
      <c r="J205" s="197">
        <f>ROUND(I205*H205,2)</f>
        <v>0</v>
      </c>
      <c r="K205" s="193" t="s">
        <v>160</v>
      </c>
      <c r="L205" s="60"/>
      <c r="M205" s="198" t="s">
        <v>21</v>
      </c>
      <c r="N205" s="199" t="s">
        <v>46</v>
      </c>
      <c r="O205" s="41"/>
      <c r="P205" s="200">
        <f>O205*H205</f>
        <v>0</v>
      </c>
      <c r="Q205" s="200">
        <v>0</v>
      </c>
      <c r="R205" s="200">
        <f>Q205*H205</f>
        <v>0</v>
      </c>
      <c r="S205" s="200">
        <v>0</v>
      </c>
      <c r="T205" s="201">
        <f>S205*H205</f>
        <v>0</v>
      </c>
      <c r="AR205" s="23" t="s">
        <v>161</v>
      </c>
      <c r="AT205" s="23" t="s">
        <v>156</v>
      </c>
      <c r="AU205" s="23" t="s">
        <v>85</v>
      </c>
      <c r="AY205" s="23" t="s">
        <v>154</v>
      </c>
      <c r="BE205" s="202">
        <f>IF(N205="základní",J205,0)</f>
        <v>0</v>
      </c>
      <c r="BF205" s="202">
        <f>IF(N205="snížená",J205,0)</f>
        <v>0</v>
      </c>
      <c r="BG205" s="202">
        <f>IF(N205="zákl. přenesená",J205,0)</f>
        <v>0</v>
      </c>
      <c r="BH205" s="202">
        <f>IF(N205="sníž. přenesená",J205,0)</f>
        <v>0</v>
      </c>
      <c r="BI205" s="202">
        <f>IF(N205="nulová",J205,0)</f>
        <v>0</v>
      </c>
      <c r="BJ205" s="23" t="s">
        <v>83</v>
      </c>
      <c r="BK205" s="202">
        <f>ROUND(I205*H205,2)</f>
        <v>0</v>
      </c>
      <c r="BL205" s="23" t="s">
        <v>161</v>
      </c>
      <c r="BM205" s="23" t="s">
        <v>1894</v>
      </c>
    </row>
    <row r="206" spans="2:47" s="1" customFormat="1" ht="189">
      <c r="B206" s="40"/>
      <c r="C206" s="62"/>
      <c r="D206" s="203" t="s">
        <v>163</v>
      </c>
      <c r="E206" s="62"/>
      <c r="F206" s="204" t="s">
        <v>177</v>
      </c>
      <c r="G206" s="62"/>
      <c r="H206" s="62"/>
      <c r="I206" s="162"/>
      <c r="J206" s="62"/>
      <c r="K206" s="62"/>
      <c r="L206" s="60"/>
      <c r="M206" s="205"/>
      <c r="N206" s="41"/>
      <c r="O206" s="41"/>
      <c r="P206" s="41"/>
      <c r="Q206" s="41"/>
      <c r="R206" s="41"/>
      <c r="S206" s="41"/>
      <c r="T206" s="77"/>
      <c r="AT206" s="23" t="s">
        <v>163</v>
      </c>
      <c r="AU206" s="23" t="s">
        <v>85</v>
      </c>
    </row>
    <row r="207" spans="2:51" s="11" customFormat="1" ht="13.5">
      <c r="B207" s="206"/>
      <c r="C207" s="207"/>
      <c r="D207" s="203" t="s">
        <v>165</v>
      </c>
      <c r="E207" s="207"/>
      <c r="F207" s="209" t="s">
        <v>1895</v>
      </c>
      <c r="G207" s="207"/>
      <c r="H207" s="210">
        <v>1047.75</v>
      </c>
      <c r="I207" s="211"/>
      <c r="J207" s="207"/>
      <c r="K207" s="207"/>
      <c r="L207" s="212"/>
      <c r="M207" s="213"/>
      <c r="N207" s="214"/>
      <c r="O207" s="214"/>
      <c r="P207" s="214"/>
      <c r="Q207" s="214"/>
      <c r="R207" s="214"/>
      <c r="S207" s="214"/>
      <c r="T207" s="215"/>
      <c r="AT207" s="216" t="s">
        <v>165</v>
      </c>
      <c r="AU207" s="216" t="s">
        <v>85</v>
      </c>
      <c r="AV207" s="11" t="s">
        <v>85</v>
      </c>
      <c r="AW207" s="11" t="s">
        <v>6</v>
      </c>
      <c r="AX207" s="11" t="s">
        <v>83</v>
      </c>
      <c r="AY207" s="216" t="s">
        <v>154</v>
      </c>
    </row>
    <row r="208" spans="2:65" s="1" customFormat="1" ht="25.5" customHeight="1">
      <c r="B208" s="40"/>
      <c r="C208" s="191" t="s">
        <v>267</v>
      </c>
      <c r="D208" s="191" t="s">
        <v>156</v>
      </c>
      <c r="E208" s="192" t="s">
        <v>1896</v>
      </c>
      <c r="F208" s="193" t="s">
        <v>1897</v>
      </c>
      <c r="G208" s="194" t="s">
        <v>159</v>
      </c>
      <c r="H208" s="195">
        <v>95.25</v>
      </c>
      <c r="I208" s="196"/>
      <c r="J208" s="197">
        <f>ROUND(I208*H208,2)</f>
        <v>0</v>
      </c>
      <c r="K208" s="193" t="s">
        <v>160</v>
      </c>
      <c r="L208" s="60"/>
      <c r="M208" s="198" t="s">
        <v>21</v>
      </c>
      <c r="N208" s="199" t="s">
        <v>46</v>
      </c>
      <c r="O208" s="41"/>
      <c r="P208" s="200">
        <f>O208*H208</f>
        <v>0</v>
      </c>
      <c r="Q208" s="200">
        <v>0</v>
      </c>
      <c r="R208" s="200">
        <f>Q208*H208</f>
        <v>0</v>
      </c>
      <c r="S208" s="200">
        <v>0</v>
      </c>
      <c r="T208" s="201">
        <f>S208*H208</f>
        <v>0</v>
      </c>
      <c r="AR208" s="23" t="s">
        <v>161</v>
      </c>
      <c r="AT208" s="23" t="s">
        <v>156</v>
      </c>
      <c r="AU208" s="23" t="s">
        <v>85</v>
      </c>
      <c r="AY208" s="23" t="s">
        <v>154</v>
      </c>
      <c r="BE208" s="202">
        <f>IF(N208="základní",J208,0)</f>
        <v>0</v>
      </c>
      <c r="BF208" s="202">
        <f>IF(N208="snížená",J208,0)</f>
        <v>0</v>
      </c>
      <c r="BG208" s="202">
        <f>IF(N208="zákl. přenesená",J208,0)</f>
        <v>0</v>
      </c>
      <c r="BH208" s="202">
        <f>IF(N208="sníž. přenesená",J208,0)</f>
        <v>0</v>
      </c>
      <c r="BI208" s="202">
        <f>IF(N208="nulová",J208,0)</f>
        <v>0</v>
      </c>
      <c r="BJ208" s="23" t="s">
        <v>83</v>
      </c>
      <c r="BK208" s="202">
        <f>ROUND(I208*H208,2)</f>
        <v>0</v>
      </c>
      <c r="BL208" s="23" t="s">
        <v>161</v>
      </c>
      <c r="BM208" s="23" t="s">
        <v>1898</v>
      </c>
    </row>
    <row r="209" spans="2:47" s="1" customFormat="1" ht="148.5">
      <c r="B209" s="40"/>
      <c r="C209" s="62"/>
      <c r="D209" s="203" t="s">
        <v>163</v>
      </c>
      <c r="E209" s="62"/>
      <c r="F209" s="204" t="s">
        <v>1899</v>
      </c>
      <c r="G209" s="62"/>
      <c r="H209" s="62"/>
      <c r="I209" s="162"/>
      <c r="J209" s="62"/>
      <c r="K209" s="62"/>
      <c r="L209" s="60"/>
      <c r="M209" s="205"/>
      <c r="N209" s="41"/>
      <c r="O209" s="41"/>
      <c r="P209" s="41"/>
      <c r="Q209" s="41"/>
      <c r="R209" s="41"/>
      <c r="S209" s="41"/>
      <c r="T209" s="77"/>
      <c r="AT209" s="23" t="s">
        <v>163</v>
      </c>
      <c r="AU209" s="23" t="s">
        <v>85</v>
      </c>
    </row>
    <row r="210" spans="2:51" s="11" customFormat="1" ht="13.5">
      <c r="B210" s="206"/>
      <c r="C210" s="207"/>
      <c r="D210" s="203" t="s">
        <v>165</v>
      </c>
      <c r="E210" s="208" t="s">
        <v>21</v>
      </c>
      <c r="F210" s="209" t="s">
        <v>1900</v>
      </c>
      <c r="G210" s="207"/>
      <c r="H210" s="210">
        <v>22.5</v>
      </c>
      <c r="I210" s="211"/>
      <c r="J210" s="207"/>
      <c r="K210" s="207"/>
      <c r="L210" s="212"/>
      <c r="M210" s="213"/>
      <c r="N210" s="214"/>
      <c r="O210" s="214"/>
      <c r="P210" s="214"/>
      <c r="Q210" s="214"/>
      <c r="R210" s="214"/>
      <c r="S210" s="214"/>
      <c r="T210" s="215"/>
      <c r="AT210" s="216" t="s">
        <v>165</v>
      </c>
      <c r="AU210" s="216" t="s">
        <v>85</v>
      </c>
      <c r="AV210" s="11" t="s">
        <v>85</v>
      </c>
      <c r="AW210" s="11" t="s">
        <v>38</v>
      </c>
      <c r="AX210" s="11" t="s">
        <v>75</v>
      </c>
      <c r="AY210" s="216" t="s">
        <v>154</v>
      </c>
    </row>
    <row r="211" spans="2:51" s="11" customFormat="1" ht="13.5">
      <c r="B211" s="206"/>
      <c r="C211" s="207"/>
      <c r="D211" s="203" t="s">
        <v>165</v>
      </c>
      <c r="E211" s="208" t="s">
        <v>21</v>
      </c>
      <c r="F211" s="209" t="s">
        <v>1901</v>
      </c>
      <c r="G211" s="207"/>
      <c r="H211" s="210">
        <v>6</v>
      </c>
      <c r="I211" s="211"/>
      <c r="J211" s="207"/>
      <c r="K211" s="207"/>
      <c r="L211" s="212"/>
      <c r="M211" s="213"/>
      <c r="N211" s="214"/>
      <c r="O211" s="214"/>
      <c r="P211" s="214"/>
      <c r="Q211" s="214"/>
      <c r="R211" s="214"/>
      <c r="S211" s="214"/>
      <c r="T211" s="215"/>
      <c r="AT211" s="216" t="s">
        <v>165</v>
      </c>
      <c r="AU211" s="216" t="s">
        <v>85</v>
      </c>
      <c r="AV211" s="11" t="s">
        <v>85</v>
      </c>
      <c r="AW211" s="11" t="s">
        <v>38</v>
      </c>
      <c r="AX211" s="11" t="s">
        <v>75</v>
      </c>
      <c r="AY211" s="216" t="s">
        <v>154</v>
      </c>
    </row>
    <row r="212" spans="2:51" s="11" customFormat="1" ht="13.5">
      <c r="B212" s="206"/>
      <c r="C212" s="207"/>
      <c r="D212" s="203" t="s">
        <v>165</v>
      </c>
      <c r="E212" s="208" t="s">
        <v>21</v>
      </c>
      <c r="F212" s="209" t="s">
        <v>1902</v>
      </c>
      <c r="G212" s="207"/>
      <c r="H212" s="210">
        <v>30</v>
      </c>
      <c r="I212" s="211"/>
      <c r="J212" s="207"/>
      <c r="K212" s="207"/>
      <c r="L212" s="212"/>
      <c r="M212" s="213"/>
      <c r="N212" s="214"/>
      <c r="O212" s="214"/>
      <c r="P212" s="214"/>
      <c r="Q212" s="214"/>
      <c r="R212" s="214"/>
      <c r="S212" s="214"/>
      <c r="T212" s="215"/>
      <c r="AT212" s="216" t="s">
        <v>165</v>
      </c>
      <c r="AU212" s="216" t="s">
        <v>85</v>
      </c>
      <c r="AV212" s="11" t="s">
        <v>85</v>
      </c>
      <c r="AW212" s="11" t="s">
        <v>38</v>
      </c>
      <c r="AX212" s="11" t="s">
        <v>75</v>
      </c>
      <c r="AY212" s="216" t="s">
        <v>154</v>
      </c>
    </row>
    <row r="213" spans="2:51" s="13" customFormat="1" ht="13.5">
      <c r="B213" s="241"/>
      <c r="C213" s="242"/>
      <c r="D213" s="203" t="s">
        <v>165</v>
      </c>
      <c r="E213" s="243" t="s">
        <v>21</v>
      </c>
      <c r="F213" s="244" t="s">
        <v>1903</v>
      </c>
      <c r="G213" s="242"/>
      <c r="H213" s="245">
        <v>58.5</v>
      </c>
      <c r="I213" s="246"/>
      <c r="J213" s="242"/>
      <c r="K213" s="242"/>
      <c r="L213" s="247"/>
      <c r="M213" s="248"/>
      <c r="N213" s="249"/>
      <c r="O213" s="249"/>
      <c r="P213" s="249"/>
      <c r="Q213" s="249"/>
      <c r="R213" s="249"/>
      <c r="S213" s="249"/>
      <c r="T213" s="250"/>
      <c r="AT213" s="251" t="s">
        <v>165</v>
      </c>
      <c r="AU213" s="251" t="s">
        <v>85</v>
      </c>
      <c r="AV213" s="13" t="s">
        <v>170</v>
      </c>
      <c r="AW213" s="13" t="s">
        <v>38</v>
      </c>
      <c r="AX213" s="13" t="s">
        <v>75</v>
      </c>
      <c r="AY213" s="251" t="s">
        <v>154</v>
      </c>
    </row>
    <row r="214" spans="2:51" s="11" customFormat="1" ht="13.5">
      <c r="B214" s="206"/>
      <c r="C214" s="207"/>
      <c r="D214" s="203" t="s">
        <v>165</v>
      </c>
      <c r="E214" s="208" t="s">
        <v>21</v>
      </c>
      <c r="F214" s="209" t="s">
        <v>1904</v>
      </c>
      <c r="G214" s="207"/>
      <c r="H214" s="210">
        <v>3</v>
      </c>
      <c r="I214" s="211"/>
      <c r="J214" s="207"/>
      <c r="K214" s="207"/>
      <c r="L214" s="212"/>
      <c r="M214" s="213"/>
      <c r="N214" s="214"/>
      <c r="O214" s="214"/>
      <c r="P214" s="214"/>
      <c r="Q214" s="214"/>
      <c r="R214" s="214"/>
      <c r="S214" s="214"/>
      <c r="T214" s="215"/>
      <c r="AT214" s="216" t="s">
        <v>165</v>
      </c>
      <c r="AU214" s="216" t="s">
        <v>85</v>
      </c>
      <c r="AV214" s="11" t="s">
        <v>85</v>
      </c>
      <c r="AW214" s="11" t="s">
        <v>38</v>
      </c>
      <c r="AX214" s="11" t="s">
        <v>75</v>
      </c>
      <c r="AY214" s="216" t="s">
        <v>154</v>
      </c>
    </row>
    <row r="215" spans="2:51" s="11" customFormat="1" ht="13.5">
      <c r="B215" s="206"/>
      <c r="C215" s="207"/>
      <c r="D215" s="203" t="s">
        <v>165</v>
      </c>
      <c r="E215" s="208" t="s">
        <v>21</v>
      </c>
      <c r="F215" s="209" t="s">
        <v>1905</v>
      </c>
      <c r="G215" s="207"/>
      <c r="H215" s="210">
        <v>13.5</v>
      </c>
      <c r="I215" s="211"/>
      <c r="J215" s="207"/>
      <c r="K215" s="207"/>
      <c r="L215" s="212"/>
      <c r="M215" s="213"/>
      <c r="N215" s="214"/>
      <c r="O215" s="214"/>
      <c r="P215" s="214"/>
      <c r="Q215" s="214"/>
      <c r="R215" s="214"/>
      <c r="S215" s="214"/>
      <c r="T215" s="215"/>
      <c r="AT215" s="216" t="s">
        <v>165</v>
      </c>
      <c r="AU215" s="216" t="s">
        <v>85</v>
      </c>
      <c r="AV215" s="11" t="s">
        <v>85</v>
      </c>
      <c r="AW215" s="11" t="s">
        <v>38</v>
      </c>
      <c r="AX215" s="11" t="s">
        <v>75</v>
      </c>
      <c r="AY215" s="216" t="s">
        <v>154</v>
      </c>
    </row>
    <row r="216" spans="2:51" s="11" customFormat="1" ht="13.5">
      <c r="B216" s="206"/>
      <c r="C216" s="207"/>
      <c r="D216" s="203" t="s">
        <v>165</v>
      </c>
      <c r="E216" s="208" t="s">
        <v>21</v>
      </c>
      <c r="F216" s="209" t="s">
        <v>1906</v>
      </c>
      <c r="G216" s="207"/>
      <c r="H216" s="210">
        <v>20.25</v>
      </c>
      <c r="I216" s="211"/>
      <c r="J216" s="207"/>
      <c r="K216" s="207"/>
      <c r="L216" s="212"/>
      <c r="M216" s="213"/>
      <c r="N216" s="214"/>
      <c r="O216" s="214"/>
      <c r="P216" s="214"/>
      <c r="Q216" s="214"/>
      <c r="R216" s="214"/>
      <c r="S216" s="214"/>
      <c r="T216" s="215"/>
      <c r="AT216" s="216" t="s">
        <v>165</v>
      </c>
      <c r="AU216" s="216" t="s">
        <v>85</v>
      </c>
      <c r="AV216" s="11" t="s">
        <v>85</v>
      </c>
      <c r="AW216" s="11" t="s">
        <v>38</v>
      </c>
      <c r="AX216" s="11" t="s">
        <v>75</v>
      </c>
      <c r="AY216" s="216" t="s">
        <v>154</v>
      </c>
    </row>
    <row r="217" spans="2:51" s="13" customFormat="1" ht="13.5">
      <c r="B217" s="241"/>
      <c r="C217" s="242"/>
      <c r="D217" s="203" t="s">
        <v>165</v>
      </c>
      <c r="E217" s="243" t="s">
        <v>21</v>
      </c>
      <c r="F217" s="244" t="s">
        <v>1903</v>
      </c>
      <c r="G217" s="242"/>
      <c r="H217" s="245">
        <v>36.75</v>
      </c>
      <c r="I217" s="246"/>
      <c r="J217" s="242"/>
      <c r="K217" s="242"/>
      <c r="L217" s="247"/>
      <c r="M217" s="248"/>
      <c r="N217" s="249"/>
      <c r="O217" s="249"/>
      <c r="P217" s="249"/>
      <c r="Q217" s="249"/>
      <c r="R217" s="249"/>
      <c r="S217" s="249"/>
      <c r="T217" s="250"/>
      <c r="AT217" s="251" t="s">
        <v>165</v>
      </c>
      <c r="AU217" s="251" t="s">
        <v>85</v>
      </c>
      <c r="AV217" s="13" t="s">
        <v>170</v>
      </c>
      <c r="AW217" s="13" t="s">
        <v>38</v>
      </c>
      <c r="AX217" s="13" t="s">
        <v>75</v>
      </c>
      <c r="AY217" s="251" t="s">
        <v>154</v>
      </c>
    </row>
    <row r="218" spans="2:51" s="12" customFormat="1" ht="13.5">
      <c r="B218" s="227"/>
      <c r="C218" s="228"/>
      <c r="D218" s="203" t="s">
        <v>165</v>
      </c>
      <c r="E218" s="229" t="s">
        <v>21</v>
      </c>
      <c r="F218" s="230" t="s">
        <v>241</v>
      </c>
      <c r="G218" s="228"/>
      <c r="H218" s="231">
        <v>95.25</v>
      </c>
      <c r="I218" s="232"/>
      <c r="J218" s="228"/>
      <c r="K218" s="228"/>
      <c r="L218" s="233"/>
      <c r="M218" s="234"/>
      <c r="N218" s="235"/>
      <c r="O218" s="235"/>
      <c r="P218" s="235"/>
      <c r="Q218" s="235"/>
      <c r="R218" s="235"/>
      <c r="S218" s="235"/>
      <c r="T218" s="236"/>
      <c r="AT218" s="237" t="s">
        <v>165</v>
      </c>
      <c r="AU218" s="237" t="s">
        <v>85</v>
      </c>
      <c r="AV218" s="12" t="s">
        <v>161</v>
      </c>
      <c r="AW218" s="12" t="s">
        <v>38</v>
      </c>
      <c r="AX218" s="12" t="s">
        <v>83</v>
      </c>
      <c r="AY218" s="237" t="s">
        <v>154</v>
      </c>
    </row>
    <row r="219" spans="2:65" s="1" customFormat="1" ht="25.5" customHeight="1">
      <c r="B219" s="40"/>
      <c r="C219" s="191" t="s">
        <v>9</v>
      </c>
      <c r="D219" s="191" t="s">
        <v>156</v>
      </c>
      <c r="E219" s="192" t="s">
        <v>1907</v>
      </c>
      <c r="F219" s="193" t="s">
        <v>1908</v>
      </c>
      <c r="G219" s="194" t="s">
        <v>159</v>
      </c>
      <c r="H219" s="195">
        <v>248.523</v>
      </c>
      <c r="I219" s="196"/>
      <c r="J219" s="197">
        <f>ROUND(I219*H219,2)</f>
        <v>0</v>
      </c>
      <c r="K219" s="193" t="s">
        <v>160</v>
      </c>
      <c r="L219" s="60"/>
      <c r="M219" s="198" t="s">
        <v>21</v>
      </c>
      <c r="N219" s="199" t="s">
        <v>46</v>
      </c>
      <c r="O219" s="41"/>
      <c r="P219" s="200">
        <f>O219*H219</f>
        <v>0</v>
      </c>
      <c r="Q219" s="200">
        <v>0</v>
      </c>
      <c r="R219" s="200">
        <f>Q219*H219</f>
        <v>0</v>
      </c>
      <c r="S219" s="200">
        <v>0</v>
      </c>
      <c r="T219" s="201">
        <f>S219*H219</f>
        <v>0</v>
      </c>
      <c r="AR219" s="23" t="s">
        <v>161</v>
      </c>
      <c r="AT219" s="23" t="s">
        <v>156</v>
      </c>
      <c r="AU219" s="23" t="s">
        <v>85</v>
      </c>
      <c r="AY219" s="23" t="s">
        <v>154</v>
      </c>
      <c r="BE219" s="202">
        <f>IF(N219="základní",J219,0)</f>
        <v>0</v>
      </c>
      <c r="BF219" s="202">
        <f>IF(N219="snížená",J219,0)</f>
        <v>0</v>
      </c>
      <c r="BG219" s="202">
        <f>IF(N219="zákl. přenesená",J219,0)</f>
        <v>0</v>
      </c>
      <c r="BH219" s="202">
        <f>IF(N219="sníž. přenesená",J219,0)</f>
        <v>0</v>
      </c>
      <c r="BI219" s="202">
        <f>IF(N219="nulová",J219,0)</f>
        <v>0</v>
      </c>
      <c r="BJ219" s="23" t="s">
        <v>83</v>
      </c>
      <c r="BK219" s="202">
        <f>ROUND(I219*H219,2)</f>
        <v>0</v>
      </c>
      <c r="BL219" s="23" t="s">
        <v>161</v>
      </c>
      <c r="BM219" s="23" t="s">
        <v>1909</v>
      </c>
    </row>
    <row r="220" spans="2:47" s="1" customFormat="1" ht="148.5">
      <c r="B220" s="40"/>
      <c r="C220" s="62"/>
      <c r="D220" s="203" t="s">
        <v>163</v>
      </c>
      <c r="E220" s="62"/>
      <c r="F220" s="204" t="s">
        <v>1899</v>
      </c>
      <c r="G220" s="62"/>
      <c r="H220" s="62"/>
      <c r="I220" s="162"/>
      <c r="J220" s="62"/>
      <c r="K220" s="62"/>
      <c r="L220" s="60"/>
      <c r="M220" s="205"/>
      <c r="N220" s="41"/>
      <c r="O220" s="41"/>
      <c r="P220" s="41"/>
      <c r="Q220" s="41"/>
      <c r="R220" s="41"/>
      <c r="S220" s="41"/>
      <c r="T220" s="77"/>
      <c r="AT220" s="23" t="s">
        <v>163</v>
      </c>
      <c r="AU220" s="23" t="s">
        <v>85</v>
      </c>
    </row>
    <row r="221" spans="2:65" s="1" customFormat="1" ht="16.5" customHeight="1">
      <c r="B221" s="40"/>
      <c r="C221" s="191" t="s">
        <v>276</v>
      </c>
      <c r="D221" s="191" t="s">
        <v>156</v>
      </c>
      <c r="E221" s="192" t="s">
        <v>184</v>
      </c>
      <c r="F221" s="193" t="s">
        <v>185</v>
      </c>
      <c r="G221" s="194" t="s">
        <v>159</v>
      </c>
      <c r="H221" s="195">
        <v>343.773</v>
      </c>
      <c r="I221" s="196"/>
      <c r="J221" s="197">
        <f>ROUND(I221*H221,2)</f>
        <v>0</v>
      </c>
      <c r="K221" s="193" t="s">
        <v>160</v>
      </c>
      <c r="L221" s="60"/>
      <c r="M221" s="198" t="s">
        <v>21</v>
      </c>
      <c r="N221" s="199" t="s">
        <v>46</v>
      </c>
      <c r="O221" s="41"/>
      <c r="P221" s="200">
        <f>O221*H221</f>
        <v>0</v>
      </c>
      <c r="Q221" s="200">
        <v>0</v>
      </c>
      <c r="R221" s="200">
        <f>Q221*H221</f>
        <v>0</v>
      </c>
      <c r="S221" s="200">
        <v>0</v>
      </c>
      <c r="T221" s="201">
        <f>S221*H221</f>
        <v>0</v>
      </c>
      <c r="AR221" s="23" t="s">
        <v>161</v>
      </c>
      <c r="AT221" s="23" t="s">
        <v>156</v>
      </c>
      <c r="AU221" s="23" t="s">
        <v>85</v>
      </c>
      <c r="AY221" s="23" t="s">
        <v>154</v>
      </c>
      <c r="BE221" s="202">
        <f>IF(N221="základní",J221,0)</f>
        <v>0</v>
      </c>
      <c r="BF221" s="202">
        <f>IF(N221="snížená",J221,0)</f>
        <v>0</v>
      </c>
      <c r="BG221" s="202">
        <f>IF(N221="zákl. přenesená",J221,0)</f>
        <v>0</v>
      </c>
      <c r="BH221" s="202">
        <f>IF(N221="sníž. přenesená",J221,0)</f>
        <v>0</v>
      </c>
      <c r="BI221" s="202">
        <f>IF(N221="nulová",J221,0)</f>
        <v>0</v>
      </c>
      <c r="BJ221" s="23" t="s">
        <v>83</v>
      </c>
      <c r="BK221" s="202">
        <f>ROUND(I221*H221,2)</f>
        <v>0</v>
      </c>
      <c r="BL221" s="23" t="s">
        <v>161</v>
      </c>
      <c r="BM221" s="23" t="s">
        <v>1910</v>
      </c>
    </row>
    <row r="222" spans="2:47" s="1" customFormat="1" ht="283.5">
      <c r="B222" s="40"/>
      <c r="C222" s="62"/>
      <c r="D222" s="203" t="s">
        <v>163</v>
      </c>
      <c r="E222" s="62"/>
      <c r="F222" s="204" t="s">
        <v>187</v>
      </c>
      <c r="G222" s="62"/>
      <c r="H222" s="62"/>
      <c r="I222" s="162"/>
      <c r="J222" s="62"/>
      <c r="K222" s="62"/>
      <c r="L222" s="60"/>
      <c r="M222" s="205"/>
      <c r="N222" s="41"/>
      <c r="O222" s="41"/>
      <c r="P222" s="41"/>
      <c r="Q222" s="41"/>
      <c r="R222" s="41"/>
      <c r="S222" s="41"/>
      <c r="T222" s="77"/>
      <c r="AT222" s="23" t="s">
        <v>163</v>
      </c>
      <c r="AU222" s="23" t="s">
        <v>85</v>
      </c>
    </row>
    <row r="223" spans="2:51" s="11" customFormat="1" ht="13.5">
      <c r="B223" s="206"/>
      <c r="C223" s="207"/>
      <c r="D223" s="203" t="s">
        <v>165</v>
      </c>
      <c r="E223" s="208" t="s">
        <v>21</v>
      </c>
      <c r="F223" s="209" t="s">
        <v>1911</v>
      </c>
      <c r="G223" s="207"/>
      <c r="H223" s="210">
        <v>343.773</v>
      </c>
      <c r="I223" s="211"/>
      <c r="J223" s="207"/>
      <c r="K223" s="207"/>
      <c r="L223" s="212"/>
      <c r="M223" s="213"/>
      <c r="N223" s="214"/>
      <c r="O223" s="214"/>
      <c r="P223" s="214"/>
      <c r="Q223" s="214"/>
      <c r="R223" s="214"/>
      <c r="S223" s="214"/>
      <c r="T223" s="215"/>
      <c r="AT223" s="216" t="s">
        <v>165</v>
      </c>
      <c r="AU223" s="216" t="s">
        <v>85</v>
      </c>
      <c r="AV223" s="11" t="s">
        <v>85</v>
      </c>
      <c r="AW223" s="11" t="s">
        <v>38</v>
      </c>
      <c r="AX223" s="11" t="s">
        <v>83</v>
      </c>
      <c r="AY223" s="216" t="s">
        <v>154</v>
      </c>
    </row>
    <row r="224" spans="2:65" s="1" customFormat="1" ht="25.5" customHeight="1">
      <c r="B224" s="40"/>
      <c r="C224" s="217" t="s">
        <v>280</v>
      </c>
      <c r="D224" s="217" t="s">
        <v>189</v>
      </c>
      <c r="E224" s="218" t="s">
        <v>190</v>
      </c>
      <c r="F224" s="219" t="s">
        <v>191</v>
      </c>
      <c r="G224" s="220" t="s">
        <v>192</v>
      </c>
      <c r="H224" s="221">
        <v>152.4</v>
      </c>
      <c r="I224" s="222"/>
      <c r="J224" s="223">
        <f>ROUND(I224*H224,2)</f>
        <v>0</v>
      </c>
      <c r="K224" s="219" t="s">
        <v>160</v>
      </c>
      <c r="L224" s="224"/>
      <c r="M224" s="225" t="s">
        <v>21</v>
      </c>
      <c r="N224" s="226" t="s">
        <v>46</v>
      </c>
      <c r="O224" s="41"/>
      <c r="P224" s="200">
        <f>O224*H224</f>
        <v>0</v>
      </c>
      <c r="Q224" s="200">
        <v>0</v>
      </c>
      <c r="R224" s="200">
        <f>Q224*H224</f>
        <v>0</v>
      </c>
      <c r="S224" s="200">
        <v>0</v>
      </c>
      <c r="T224" s="201">
        <f>S224*H224</f>
        <v>0</v>
      </c>
      <c r="AR224" s="23" t="s">
        <v>193</v>
      </c>
      <c r="AT224" s="23" t="s">
        <v>189</v>
      </c>
      <c r="AU224" s="23" t="s">
        <v>85</v>
      </c>
      <c r="AY224" s="23" t="s">
        <v>154</v>
      </c>
      <c r="BE224" s="202">
        <f>IF(N224="základní",J224,0)</f>
        <v>0</v>
      </c>
      <c r="BF224" s="202">
        <f>IF(N224="snížená",J224,0)</f>
        <v>0</v>
      </c>
      <c r="BG224" s="202">
        <f>IF(N224="zákl. přenesená",J224,0)</f>
        <v>0</v>
      </c>
      <c r="BH224" s="202">
        <f>IF(N224="sníž. přenesená",J224,0)</f>
        <v>0</v>
      </c>
      <c r="BI224" s="202">
        <f>IF(N224="nulová",J224,0)</f>
        <v>0</v>
      </c>
      <c r="BJ224" s="23" t="s">
        <v>83</v>
      </c>
      <c r="BK224" s="202">
        <f>ROUND(I224*H224,2)</f>
        <v>0</v>
      </c>
      <c r="BL224" s="23" t="s">
        <v>161</v>
      </c>
      <c r="BM224" s="23" t="s">
        <v>1912</v>
      </c>
    </row>
    <row r="225" spans="2:51" s="11" customFormat="1" ht="13.5">
      <c r="B225" s="206"/>
      <c r="C225" s="207"/>
      <c r="D225" s="203" t="s">
        <v>165</v>
      </c>
      <c r="E225" s="207"/>
      <c r="F225" s="209" t="s">
        <v>1913</v>
      </c>
      <c r="G225" s="207"/>
      <c r="H225" s="210">
        <v>152.4</v>
      </c>
      <c r="I225" s="211"/>
      <c r="J225" s="207"/>
      <c r="K225" s="207"/>
      <c r="L225" s="212"/>
      <c r="M225" s="213"/>
      <c r="N225" s="214"/>
      <c r="O225" s="214"/>
      <c r="P225" s="214"/>
      <c r="Q225" s="214"/>
      <c r="R225" s="214"/>
      <c r="S225" s="214"/>
      <c r="T225" s="215"/>
      <c r="AT225" s="216" t="s">
        <v>165</v>
      </c>
      <c r="AU225" s="216" t="s">
        <v>85</v>
      </c>
      <c r="AV225" s="11" t="s">
        <v>85</v>
      </c>
      <c r="AW225" s="11" t="s">
        <v>6</v>
      </c>
      <c r="AX225" s="11" t="s">
        <v>83</v>
      </c>
      <c r="AY225" s="216" t="s">
        <v>154</v>
      </c>
    </row>
    <row r="226" spans="2:65" s="1" customFormat="1" ht="25.5" customHeight="1">
      <c r="B226" s="40"/>
      <c r="C226" s="191" t="s">
        <v>287</v>
      </c>
      <c r="D226" s="191" t="s">
        <v>156</v>
      </c>
      <c r="E226" s="192" t="s">
        <v>1914</v>
      </c>
      <c r="F226" s="193" t="s">
        <v>1915</v>
      </c>
      <c r="G226" s="194" t="s">
        <v>159</v>
      </c>
      <c r="H226" s="195">
        <v>2288.976</v>
      </c>
      <c r="I226" s="196"/>
      <c r="J226" s="197">
        <f>ROUND(I226*H226,2)</f>
        <v>0</v>
      </c>
      <c r="K226" s="193" t="s">
        <v>160</v>
      </c>
      <c r="L226" s="60"/>
      <c r="M226" s="198" t="s">
        <v>21</v>
      </c>
      <c r="N226" s="199" t="s">
        <v>46</v>
      </c>
      <c r="O226" s="41"/>
      <c r="P226" s="200">
        <f>O226*H226</f>
        <v>0</v>
      </c>
      <c r="Q226" s="200">
        <v>0</v>
      </c>
      <c r="R226" s="200">
        <f>Q226*H226</f>
        <v>0</v>
      </c>
      <c r="S226" s="200">
        <v>0</v>
      </c>
      <c r="T226" s="201">
        <f>S226*H226</f>
        <v>0</v>
      </c>
      <c r="AR226" s="23" t="s">
        <v>161</v>
      </c>
      <c r="AT226" s="23" t="s">
        <v>156</v>
      </c>
      <c r="AU226" s="23" t="s">
        <v>85</v>
      </c>
      <c r="AY226" s="23" t="s">
        <v>154</v>
      </c>
      <c r="BE226" s="202">
        <f>IF(N226="základní",J226,0)</f>
        <v>0</v>
      </c>
      <c r="BF226" s="202">
        <f>IF(N226="snížená",J226,0)</f>
        <v>0</v>
      </c>
      <c r="BG226" s="202">
        <f>IF(N226="zákl. přenesená",J226,0)</f>
        <v>0</v>
      </c>
      <c r="BH226" s="202">
        <f>IF(N226="sníž. přenesená",J226,0)</f>
        <v>0</v>
      </c>
      <c r="BI226" s="202">
        <f>IF(N226="nulová",J226,0)</f>
        <v>0</v>
      </c>
      <c r="BJ226" s="23" t="s">
        <v>83</v>
      </c>
      <c r="BK226" s="202">
        <f>ROUND(I226*H226,2)</f>
        <v>0</v>
      </c>
      <c r="BL226" s="23" t="s">
        <v>161</v>
      </c>
      <c r="BM226" s="23" t="s">
        <v>1916</v>
      </c>
    </row>
    <row r="227" spans="2:47" s="1" customFormat="1" ht="409.5">
      <c r="B227" s="40"/>
      <c r="C227" s="62"/>
      <c r="D227" s="203" t="s">
        <v>163</v>
      </c>
      <c r="E227" s="62"/>
      <c r="F227" s="204" t="s">
        <v>199</v>
      </c>
      <c r="G227" s="62"/>
      <c r="H227" s="62"/>
      <c r="I227" s="162"/>
      <c r="J227" s="62"/>
      <c r="K227" s="62"/>
      <c r="L227" s="60"/>
      <c r="M227" s="205"/>
      <c r="N227" s="41"/>
      <c r="O227" s="41"/>
      <c r="P227" s="41"/>
      <c r="Q227" s="41"/>
      <c r="R227" s="41"/>
      <c r="S227" s="41"/>
      <c r="T227" s="77"/>
      <c r="AT227" s="23" t="s">
        <v>163</v>
      </c>
      <c r="AU227" s="23" t="s">
        <v>85</v>
      </c>
    </row>
    <row r="228" spans="2:51" s="11" customFormat="1" ht="13.5">
      <c r="B228" s="206"/>
      <c r="C228" s="207"/>
      <c r="D228" s="203" t="s">
        <v>165</v>
      </c>
      <c r="E228" s="208" t="s">
        <v>21</v>
      </c>
      <c r="F228" s="209" t="s">
        <v>1917</v>
      </c>
      <c r="G228" s="207"/>
      <c r="H228" s="210">
        <v>2580.476</v>
      </c>
      <c r="I228" s="211"/>
      <c r="J228" s="207"/>
      <c r="K228" s="207"/>
      <c r="L228" s="212"/>
      <c r="M228" s="213"/>
      <c r="N228" s="214"/>
      <c r="O228" s="214"/>
      <c r="P228" s="214"/>
      <c r="Q228" s="214"/>
      <c r="R228" s="214"/>
      <c r="S228" s="214"/>
      <c r="T228" s="215"/>
      <c r="AT228" s="216" t="s">
        <v>165</v>
      </c>
      <c r="AU228" s="216" t="s">
        <v>85</v>
      </c>
      <c r="AV228" s="11" t="s">
        <v>85</v>
      </c>
      <c r="AW228" s="11" t="s">
        <v>38</v>
      </c>
      <c r="AX228" s="11" t="s">
        <v>75</v>
      </c>
      <c r="AY228" s="216" t="s">
        <v>154</v>
      </c>
    </row>
    <row r="229" spans="2:51" s="11" customFormat="1" ht="13.5">
      <c r="B229" s="206"/>
      <c r="C229" s="207"/>
      <c r="D229" s="203" t="s">
        <v>165</v>
      </c>
      <c r="E229" s="208" t="s">
        <v>21</v>
      </c>
      <c r="F229" s="209" t="s">
        <v>1918</v>
      </c>
      <c r="G229" s="207"/>
      <c r="H229" s="210">
        <v>-291.5</v>
      </c>
      <c r="I229" s="211"/>
      <c r="J229" s="207"/>
      <c r="K229" s="207"/>
      <c r="L229" s="212"/>
      <c r="M229" s="213"/>
      <c r="N229" s="214"/>
      <c r="O229" s="214"/>
      <c r="P229" s="214"/>
      <c r="Q229" s="214"/>
      <c r="R229" s="214"/>
      <c r="S229" s="214"/>
      <c r="T229" s="215"/>
      <c r="AT229" s="216" t="s">
        <v>165</v>
      </c>
      <c r="AU229" s="216" t="s">
        <v>85</v>
      </c>
      <c r="AV229" s="11" t="s">
        <v>85</v>
      </c>
      <c r="AW229" s="11" t="s">
        <v>38</v>
      </c>
      <c r="AX229" s="11" t="s">
        <v>75</v>
      </c>
      <c r="AY229" s="216" t="s">
        <v>154</v>
      </c>
    </row>
    <row r="230" spans="2:51" s="12" customFormat="1" ht="13.5">
      <c r="B230" s="227"/>
      <c r="C230" s="228"/>
      <c r="D230" s="203" t="s">
        <v>165</v>
      </c>
      <c r="E230" s="229" t="s">
        <v>21</v>
      </c>
      <c r="F230" s="230" t="s">
        <v>241</v>
      </c>
      <c r="G230" s="228"/>
      <c r="H230" s="231">
        <v>2288.976</v>
      </c>
      <c r="I230" s="232"/>
      <c r="J230" s="228"/>
      <c r="K230" s="228"/>
      <c r="L230" s="233"/>
      <c r="M230" s="234"/>
      <c r="N230" s="235"/>
      <c r="O230" s="235"/>
      <c r="P230" s="235"/>
      <c r="Q230" s="235"/>
      <c r="R230" s="235"/>
      <c r="S230" s="235"/>
      <c r="T230" s="236"/>
      <c r="AT230" s="237" t="s">
        <v>165</v>
      </c>
      <c r="AU230" s="237" t="s">
        <v>85</v>
      </c>
      <c r="AV230" s="12" t="s">
        <v>161</v>
      </c>
      <c r="AW230" s="12" t="s">
        <v>38</v>
      </c>
      <c r="AX230" s="12" t="s">
        <v>83</v>
      </c>
      <c r="AY230" s="237" t="s">
        <v>154</v>
      </c>
    </row>
    <row r="231" spans="2:65" s="1" customFormat="1" ht="16.5" customHeight="1">
      <c r="B231" s="40"/>
      <c r="C231" s="217" t="s">
        <v>293</v>
      </c>
      <c r="D231" s="217" t="s">
        <v>189</v>
      </c>
      <c r="E231" s="218" t="s">
        <v>202</v>
      </c>
      <c r="F231" s="219" t="s">
        <v>1919</v>
      </c>
      <c r="G231" s="220" t="s">
        <v>192</v>
      </c>
      <c r="H231" s="221">
        <v>190.5</v>
      </c>
      <c r="I231" s="222"/>
      <c r="J231" s="223">
        <f>ROUND(I231*H231,2)</f>
        <v>0</v>
      </c>
      <c r="K231" s="219" t="s">
        <v>160</v>
      </c>
      <c r="L231" s="224"/>
      <c r="M231" s="225" t="s">
        <v>21</v>
      </c>
      <c r="N231" s="226" t="s">
        <v>46</v>
      </c>
      <c r="O231" s="41"/>
      <c r="P231" s="200">
        <f>O231*H231</f>
        <v>0</v>
      </c>
      <c r="Q231" s="200">
        <v>1</v>
      </c>
      <c r="R231" s="200">
        <f>Q231*H231</f>
        <v>190.5</v>
      </c>
      <c r="S231" s="200">
        <v>0</v>
      </c>
      <c r="T231" s="201">
        <f>S231*H231</f>
        <v>0</v>
      </c>
      <c r="AR231" s="23" t="s">
        <v>193</v>
      </c>
      <c r="AT231" s="23" t="s">
        <v>189</v>
      </c>
      <c r="AU231" s="23" t="s">
        <v>85</v>
      </c>
      <c r="AY231" s="23" t="s">
        <v>154</v>
      </c>
      <c r="BE231" s="202">
        <f>IF(N231="základní",J231,0)</f>
        <v>0</v>
      </c>
      <c r="BF231" s="202">
        <f>IF(N231="snížená",J231,0)</f>
        <v>0</v>
      </c>
      <c r="BG231" s="202">
        <f>IF(N231="zákl. přenesená",J231,0)</f>
        <v>0</v>
      </c>
      <c r="BH231" s="202">
        <f>IF(N231="sníž. přenesená",J231,0)</f>
        <v>0</v>
      </c>
      <c r="BI231" s="202">
        <f>IF(N231="nulová",J231,0)</f>
        <v>0</v>
      </c>
      <c r="BJ231" s="23" t="s">
        <v>83</v>
      </c>
      <c r="BK231" s="202">
        <f>ROUND(I231*H231,2)</f>
        <v>0</v>
      </c>
      <c r="BL231" s="23" t="s">
        <v>161</v>
      </c>
      <c r="BM231" s="23" t="s">
        <v>1920</v>
      </c>
    </row>
    <row r="232" spans="2:51" s="11" customFormat="1" ht="13.5">
      <c r="B232" s="206"/>
      <c r="C232" s="207"/>
      <c r="D232" s="203" t="s">
        <v>165</v>
      </c>
      <c r="E232" s="208" t="s">
        <v>21</v>
      </c>
      <c r="F232" s="209" t="s">
        <v>1900</v>
      </c>
      <c r="G232" s="207"/>
      <c r="H232" s="210">
        <v>22.5</v>
      </c>
      <c r="I232" s="211"/>
      <c r="J232" s="207"/>
      <c r="K232" s="207"/>
      <c r="L232" s="212"/>
      <c r="M232" s="213"/>
      <c r="N232" s="214"/>
      <c r="O232" s="214"/>
      <c r="P232" s="214"/>
      <c r="Q232" s="214"/>
      <c r="R232" s="214"/>
      <c r="S232" s="214"/>
      <c r="T232" s="215"/>
      <c r="AT232" s="216" t="s">
        <v>165</v>
      </c>
      <c r="AU232" s="216" t="s">
        <v>85</v>
      </c>
      <c r="AV232" s="11" t="s">
        <v>85</v>
      </c>
      <c r="AW232" s="11" t="s">
        <v>38</v>
      </c>
      <c r="AX232" s="11" t="s">
        <v>75</v>
      </c>
      <c r="AY232" s="216" t="s">
        <v>154</v>
      </c>
    </row>
    <row r="233" spans="2:51" s="11" customFormat="1" ht="13.5">
      <c r="B233" s="206"/>
      <c r="C233" s="207"/>
      <c r="D233" s="203" t="s">
        <v>165</v>
      </c>
      <c r="E233" s="208" t="s">
        <v>21</v>
      </c>
      <c r="F233" s="209" t="s">
        <v>1901</v>
      </c>
      <c r="G233" s="207"/>
      <c r="H233" s="210">
        <v>6</v>
      </c>
      <c r="I233" s="211"/>
      <c r="J233" s="207"/>
      <c r="K233" s="207"/>
      <c r="L233" s="212"/>
      <c r="M233" s="213"/>
      <c r="N233" s="214"/>
      <c r="O233" s="214"/>
      <c r="P233" s="214"/>
      <c r="Q233" s="214"/>
      <c r="R233" s="214"/>
      <c r="S233" s="214"/>
      <c r="T233" s="215"/>
      <c r="AT233" s="216" t="s">
        <v>165</v>
      </c>
      <c r="AU233" s="216" t="s">
        <v>85</v>
      </c>
      <c r="AV233" s="11" t="s">
        <v>85</v>
      </c>
      <c r="AW233" s="11" t="s">
        <v>38</v>
      </c>
      <c r="AX233" s="11" t="s">
        <v>75</v>
      </c>
      <c r="AY233" s="216" t="s">
        <v>154</v>
      </c>
    </row>
    <row r="234" spans="2:51" s="11" customFormat="1" ht="13.5">
      <c r="B234" s="206"/>
      <c r="C234" s="207"/>
      <c r="D234" s="203" t="s">
        <v>165</v>
      </c>
      <c r="E234" s="208" t="s">
        <v>21</v>
      </c>
      <c r="F234" s="209" t="s">
        <v>1902</v>
      </c>
      <c r="G234" s="207"/>
      <c r="H234" s="210">
        <v>30</v>
      </c>
      <c r="I234" s="211"/>
      <c r="J234" s="207"/>
      <c r="K234" s="207"/>
      <c r="L234" s="212"/>
      <c r="M234" s="213"/>
      <c r="N234" s="214"/>
      <c r="O234" s="214"/>
      <c r="P234" s="214"/>
      <c r="Q234" s="214"/>
      <c r="R234" s="214"/>
      <c r="S234" s="214"/>
      <c r="T234" s="215"/>
      <c r="AT234" s="216" t="s">
        <v>165</v>
      </c>
      <c r="AU234" s="216" t="s">
        <v>85</v>
      </c>
      <c r="AV234" s="11" t="s">
        <v>85</v>
      </c>
      <c r="AW234" s="11" t="s">
        <v>38</v>
      </c>
      <c r="AX234" s="11" t="s">
        <v>75</v>
      </c>
      <c r="AY234" s="216" t="s">
        <v>154</v>
      </c>
    </row>
    <row r="235" spans="2:51" s="13" customFormat="1" ht="13.5">
      <c r="B235" s="241"/>
      <c r="C235" s="242"/>
      <c r="D235" s="203" t="s">
        <v>165</v>
      </c>
      <c r="E235" s="243" t="s">
        <v>21</v>
      </c>
      <c r="F235" s="244" t="s">
        <v>1903</v>
      </c>
      <c r="G235" s="242"/>
      <c r="H235" s="245">
        <v>58.5</v>
      </c>
      <c r="I235" s="246"/>
      <c r="J235" s="242"/>
      <c r="K235" s="242"/>
      <c r="L235" s="247"/>
      <c r="M235" s="248"/>
      <c r="N235" s="249"/>
      <c r="O235" s="249"/>
      <c r="P235" s="249"/>
      <c r="Q235" s="249"/>
      <c r="R235" s="249"/>
      <c r="S235" s="249"/>
      <c r="T235" s="250"/>
      <c r="AT235" s="251" t="s">
        <v>165</v>
      </c>
      <c r="AU235" s="251" t="s">
        <v>85</v>
      </c>
      <c r="AV235" s="13" t="s">
        <v>170</v>
      </c>
      <c r="AW235" s="13" t="s">
        <v>38</v>
      </c>
      <c r="AX235" s="13" t="s">
        <v>75</v>
      </c>
      <c r="AY235" s="251" t="s">
        <v>154</v>
      </c>
    </row>
    <row r="236" spans="2:51" s="11" customFormat="1" ht="13.5">
      <c r="B236" s="206"/>
      <c r="C236" s="207"/>
      <c r="D236" s="203" t="s">
        <v>165</v>
      </c>
      <c r="E236" s="208" t="s">
        <v>21</v>
      </c>
      <c r="F236" s="209" t="s">
        <v>1904</v>
      </c>
      <c r="G236" s="207"/>
      <c r="H236" s="210">
        <v>3</v>
      </c>
      <c r="I236" s="211"/>
      <c r="J236" s="207"/>
      <c r="K236" s="207"/>
      <c r="L236" s="212"/>
      <c r="M236" s="213"/>
      <c r="N236" s="214"/>
      <c r="O236" s="214"/>
      <c r="P236" s="214"/>
      <c r="Q236" s="214"/>
      <c r="R236" s="214"/>
      <c r="S236" s="214"/>
      <c r="T236" s="215"/>
      <c r="AT236" s="216" t="s">
        <v>165</v>
      </c>
      <c r="AU236" s="216" t="s">
        <v>85</v>
      </c>
      <c r="AV236" s="11" t="s">
        <v>85</v>
      </c>
      <c r="AW236" s="11" t="s">
        <v>38</v>
      </c>
      <c r="AX236" s="11" t="s">
        <v>75</v>
      </c>
      <c r="AY236" s="216" t="s">
        <v>154</v>
      </c>
    </row>
    <row r="237" spans="2:51" s="11" customFormat="1" ht="13.5">
      <c r="B237" s="206"/>
      <c r="C237" s="207"/>
      <c r="D237" s="203" t="s">
        <v>165</v>
      </c>
      <c r="E237" s="208" t="s">
        <v>21</v>
      </c>
      <c r="F237" s="209" t="s">
        <v>1905</v>
      </c>
      <c r="G237" s="207"/>
      <c r="H237" s="210">
        <v>13.5</v>
      </c>
      <c r="I237" s="211"/>
      <c r="J237" s="207"/>
      <c r="K237" s="207"/>
      <c r="L237" s="212"/>
      <c r="M237" s="213"/>
      <c r="N237" s="214"/>
      <c r="O237" s="214"/>
      <c r="P237" s="214"/>
      <c r="Q237" s="214"/>
      <c r="R237" s="214"/>
      <c r="S237" s="214"/>
      <c r="T237" s="215"/>
      <c r="AT237" s="216" t="s">
        <v>165</v>
      </c>
      <c r="AU237" s="216" t="s">
        <v>85</v>
      </c>
      <c r="AV237" s="11" t="s">
        <v>85</v>
      </c>
      <c r="AW237" s="11" t="s">
        <v>38</v>
      </c>
      <c r="AX237" s="11" t="s">
        <v>75</v>
      </c>
      <c r="AY237" s="216" t="s">
        <v>154</v>
      </c>
    </row>
    <row r="238" spans="2:51" s="11" customFormat="1" ht="13.5">
      <c r="B238" s="206"/>
      <c r="C238" s="207"/>
      <c r="D238" s="203" t="s">
        <v>165</v>
      </c>
      <c r="E238" s="208" t="s">
        <v>21</v>
      </c>
      <c r="F238" s="209" t="s">
        <v>1906</v>
      </c>
      <c r="G238" s="207"/>
      <c r="H238" s="210">
        <v>20.25</v>
      </c>
      <c r="I238" s="211"/>
      <c r="J238" s="207"/>
      <c r="K238" s="207"/>
      <c r="L238" s="212"/>
      <c r="M238" s="213"/>
      <c r="N238" s="214"/>
      <c r="O238" s="214"/>
      <c r="P238" s="214"/>
      <c r="Q238" s="214"/>
      <c r="R238" s="214"/>
      <c r="S238" s="214"/>
      <c r="T238" s="215"/>
      <c r="AT238" s="216" t="s">
        <v>165</v>
      </c>
      <c r="AU238" s="216" t="s">
        <v>85</v>
      </c>
      <c r="AV238" s="11" t="s">
        <v>85</v>
      </c>
      <c r="AW238" s="11" t="s">
        <v>38</v>
      </c>
      <c r="AX238" s="11" t="s">
        <v>75</v>
      </c>
      <c r="AY238" s="216" t="s">
        <v>154</v>
      </c>
    </row>
    <row r="239" spans="2:51" s="13" customFormat="1" ht="13.5">
      <c r="B239" s="241"/>
      <c r="C239" s="242"/>
      <c r="D239" s="203" t="s">
        <v>165</v>
      </c>
      <c r="E239" s="243" t="s">
        <v>21</v>
      </c>
      <c r="F239" s="244" t="s">
        <v>1903</v>
      </c>
      <c r="G239" s="242"/>
      <c r="H239" s="245">
        <v>36.75</v>
      </c>
      <c r="I239" s="246"/>
      <c r="J239" s="242"/>
      <c r="K239" s="242"/>
      <c r="L239" s="247"/>
      <c r="M239" s="248"/>
      <c r="N239" s="249"/>
      <c r="O239" s="249"/>
      <c r="P239" s="249"/>
      <c r="Q239" s="249"/>
      <c r="R239" s="249"/>
      <c r="S239" s="249"/>
      <c r="T239" s="250"/>
      <c r="AT239" s="251" t="s">
        <v>165</v>
      </c>
      <c r="AU239" s="251" t="s">
        <v>85</v>
      </c>
      <c r="AV239" s="13" t="s">
        <v>170</v>
      </c>
      <c r="AW239" s="13" t="s">
        <v>38</v>
      </c>
      <c r="AX239" s="13" t="s">
        <v>75</v>
      </c>
      <c r="AY239" s="251" t="s">
        <v>154</v>
      </c>
    </row>
    <row r="240" spans="2:51" s="12" customFormat="1" ht="13.5">
      <c r="B240" s="227"/>
      <c r="C240" s="228"/>
      <c r="D240" s="203" t="s">
        <v>165</v>
      </c>
      <c r="E240" s="229" t="s">
        <v>21</v>
      </c>
      <c r="F240" s="230" t="s">
        <v>241</v>
      </c>
      <c r="G240" s="228"/>
      <c r="H240" s="231">
        <v>95.25</v>
      </c>
      <c r="I240" s="232"/>
      <c r="J240" s="228"/>
      <c r="K240" s="228"/>
      <c r="L240" s="233"/>
      <c r="M240" s="234"/>
      <c r="N240" s="235"/>
      <c r="O240" s="235"/>
      <c r="P240" s="235"/>
      <c r="Q240" s="235"/>
      <c r="R240" s="235"/>
      <c r="S240" s="235"/>
      <c r="T240" s="236"/>
      <c r="AT240" s="237" t="s">
        <v>165</v>
      </c>
      <c r="AU240" s="237" t="s">
        <v>85</v>
      </c>
      <c r="AV240" s="12" t="s">
        <v>161</v>
      </c>
      <c r="AW240" s="12" t="s">
        <v>38</v>
      </c>
      <c r="AX240" s="12" t="s">
        <v>83</v>
      </c>
      <c r="AY240" s="237" t="s">
        <v>154</v>
      </c>
    </row>
    <row r="241" spans="2:51" s="11" customFormat="1" ht="13.5">
      <c r="B241" s="206"/>
      <c r="C241" s="207"/>
      <c r="D241" s="203" t="s">
        <v>165</v>
      </c>
      <c r="E241" s="207"/>
      <c r="F241" s="209" t="s">
        <v>1921</v>
      </c>
      <c r="G241" s="207"/>
      <c r="H241" s="210">
        <v>190.5</v>
      </c>
      <c r="I241" s="211"/>
      <c r="J241" s="207"/>
      <c r="K241" s="207"/>
      <c r="L241" s="212"/>
      <c r="M241" s="213"/>
      <c r="N241" s="214"/>
      <c r="O241" s="214"/>
      <c r="P241" s="214"/>
      <c r="Q241" s="214"/>
      <c r="R241" s="214"/>
      <c r="S241" s="214"/>
      <c r="T241" s="215"/>
      <c r="AT241" s="216" t="s">
        <v>165</v>
      </c>
      <c r="AU241" s="216" t="s">
        <v>85</v>
      </c>
      <c r="AV241" s="11" t="s">
        <v>85</v>
      </c>
      <c r="AW241" s="11" t="s">
        <v>6</v>
      </c>
      <c r="AX241" s="11" t="s">
        <v>83</v>
      </c>
      <c r="AY241" s="216" t="s">
        <v>154</v>
      </c>
    </row>
    <row r="242" spans="2:65" s="1" customFormat="1" ht="38.25" customHeight="1">
      <c r="B242" s="40"/>
      <c r="C242" s="191" t="s">
        <v>299</v>
      </c>
      <c r="D242" s="191" t="s">
        <v>156</v>
      </c>
      <c r="E242" s="192" t="s">
        <v>207</v>
      </c>
      <c r="F242" s="193" t="s">
        <v>208</v>
      </c>
      <c r="G242" s="194" t="s">
        <v>159</v>
      </c>
      <c r="H242" s="195">
        <v>291.5</v>
      </c>
      <c r="I242" s="196"/>
      <c r="J242" s="197">
        <f>ROUND(I242*H242,2)</f>
        <v>0</v>
      </c>
      <c r="K242" s="193" t="s">
        <v>160</v>
      </c>
      <c r="L242" s="60"/>
      <c r="M242" s="198" t="s">
        <v>21</v>
      </c>
      <c r="N242" s="199" t="s">
        <v>46</v>
      </c>
      <c r="O242" s="41"/>
      <c r="P242" s="200">
        <f>O242*H242</f>
        <v>0</v>
      </c>
      <c r="Q242" s="200">
        <v>0</v>
      </c>
      <c r="R242" s="200">
        <f>Q242*H242</f>
        <v>0</v>
      </c>
      <c r="S242" s="200">
        <v>0</v>
      </c>
      <c r="T242" s="201">
        <f>S242*H242</f>
        <v>0</v>
      </c>
      <c r="AR242" s="23" t="s">
        <v>161</v>
      </c>
      <c r="AT242" s="23" t="s">
        <v>156</v>
      </c>
      <c r="AU242" s="23" t="s">
        <v>85</v>
      </c>
      <c r="AY242" s="23" t="s">
        <v>154</v>
      </c>
      <c r="BE242" s="202">
        <f>IF(N242="základní",J242,0)</f>
        <v>0</v>
      </c>
      <c r="BF242" s="202">
        <f>IF(N242="snížená",J242,0)</f>
        <v>0</v>
      </c>
      <c r="BG242" s="202">
        <f>IF(N242="zákl. přenesená",J242,0)</f>
        <v>0</v>
      </c>
      <c r="BH242" s="202">
        <f>IF(N242="sníž. přenesená",J242,0)</f>
        <v>0</v>
      </c>
      <c r="BI242" s="202">
        <f>IF(N242="nulová",J242,0)</f>
        <v>0</v>
      </c>
      <c r="BJ242" s="23" t="s">
        <v>83</v>
      </c>
      <c r="BK242" s="202">
        <f>ROUND(I242*H242,2)</f>
        <v>0</v>
      </c>
      <c r="BL242" s="23" t="s">
        <v>161</v>
      </c>
      <c r="BM242" s="23" t="s">
        <v>1922</v>
      </c>
    </row>
    <row r="243" spans="2:47" s="1" customFormat="1" ht="94.5">
      <c r="B243" s="40"/>
      <c r="C243" s="62"/>
      <c r="D243" s="203" t="s">
        <v>163</v>
      </c>
      <c r="E243" s="62"/>
      <c r="F243" s="204" t="s">
        <v>210</v>
      </c>
      <c r="G243" s="62"/>
      <c r="H243" s="62"/>
      <c r="I243" s="162"/>
      <c r="J243" s="62"/>
      <c r="K243" s="62"/>
      <c r="L243" s="60"/>
      <c r="M243" s="205"/>
      <c r="N243" s="41"/>
      <c r="O243" s="41"/>
      <c r="P243" s="41"/>
      <c r="Q243" s="41"/>
      <c r="R243" s="41"/>
      <c r="S243" s="41"/>
      <c r="T243" s="77"/>
      <c r="AT243" s="23" t="s">
        <v>163</v>
      </c>
      <c r="AU243" s="23" t="s">
        <v>85</v>
      </c>
    </row>
    <row r="244" spans="2:51" s="11" customFormat="1" ht="13.5">
      <c r="B244" s="206"/>
      <c r="C244" s="207"/>
      <c r="D244" s="203" t="s">
        <v>165</v>
      </c>
      <c r="E244" s="208" t="s">
        <v>21</v>
      </c>
      <c r="F244" s="209" t="s">
        <v>1923</v>
      </c>
      <c r="G244" s="207"/>
      <c r="H244" s="210">
        <v>36.8</v>
      </c>
      <c r="I244" s="211"/>
      <c r="J244" s="207"/>
      <c r="K244" s="207"/>
      <c r="L244" s="212"/>
      <c r="M244" s="213"/>
      <c r="N244" s="214"/>
      <c r="O244" s="214"/>
      <c r="P244" s="214"/>
      <c r="Q244" s="214"/>
      <c r="R244" s="214"/>
      <c r="S244" s="214"/>
      <c r="T244" s="215"/>
      <c r="AT244" s="216" t="s">
        <v>165</v>
      </c>
      <c r="AU244" s="216" t="s">
        <v>85</v>
      </c>
      <c r="AV244" s="11" t="s">
        <v>85</v>
      </c>
      <c r="AW244" s="11" t="s">
        <v>38</v>
      </c>
      <c r="AX244" s="11" t="s">
        <v>75</v>
      </c>
      <c r="AY244" s="216" t="s">
        <v>154</v>
      </c>
    </row>
    <row r="245" spans="2:51" s="11" customFormat="1" ht="13.5">
      <c r="B245" s="206"/>
      <c r="C245" s="207"/>
      <c r="D245" s="203" t="s">
        <v>165</v>
      </c>
      <c r="E245" s="208" t="s">
        <v>21</v>
      </c>
      <c r="F245" s="209" t="s">
        <v>1924</v>
      </c>
      <c r="G245" s="207"/>
      <c r="H245" s="210">
        <v>254.7</v>
      </c>
      <c r="I245" s="211"/>
      <c r="J245" s="207"/>
      <c r="K245" s="207"/>
      <c r="L245" s="212"/>
      <c r="M245" s="213"/>
      <c r="N245" s="214"/>
      <c r="O245" s="214"/>
      <c r="P245" s="214"/>
      <c r="Q245" s="214"/>
      <c r="R245" s="214"/>
      <c r="S245" s="214"/>
      <c r="T245" s="215"/>
      <c r="AT245" s="216" t="s">
        <v>165</v>
      </c>
      <c r="AU245" s="216" t="s">
        <v>85</v>
      </c>
      <c r="AV245" s="11" t="s">
        <v>85</v>
      </c>
      <c r="AW245" s="11" t="s">
        <v>38</v>
      </c>
      <c r="AX245" s="11" t="s">
        <v>75</v>
      </c>
      <c r="AY245" s="216" t="s">
        <v>154</v>
      </c>
    </row>
    <row r="246" spans="2:51" s="12" customFormat="1" ht="13.5">
      <c r="B246" s="227"/>
      <c r="C246" s="228"/>
      <c r="D246" s="203" t="s">
        <v>165</v>
      </c>
      <c r="E246" s="229" t="s">
        <v>21</v>
      </c>
      <c r="F246" s="230" t="s">
        <v>241</v>
      </c>
      <c r="G246" s="228"/>
      <c r="H246" s="231">
        <v>291.5</v>
      </c>
      <c r="I246" s="232"/>
      <c r="J246" s="228"/>
      <c r="K246" s="228"/>
      <c r="L246" s="233"/>
      <c r="M246" s="234"/>
      <c r="N246" s="235"/>
      <c r="O246" s="235"/>
      <c r="P246" s="235"/>
      <c r="Q246" s="235"/>
      <c r="R246" s="235"/>
      <c r="S246" s="235"/>
      <c r="T246" s="236"/>
      <c r="AT246" s="237" t="s">
        <v>165</v>
      </c>
      <c r="AU246" s="237" t="s">
        <v>85</v>
      </c>
      <c r="AV246" s="12" t="s">
        <v>161</v>
      </c>
      <c r="AW246" s="12" t="s">
        <v>38</v>
      </c>
      <c r="AX246" s="12" t="s">
        <v>83</v>
      </c>
      <c r="AY246" s="237" t="s">
        <v>154</v>
      </c>
    </row>
    <row r="247" spans="2:65" s="1" customFormat="1" ht="16.5" customHeight="1">
      <c r="B247" s="40"/>
      <c r="C247" s="217" t="s">
        <v>305</v>
      </c>
      <c r="D247" s="217" t="s">
        <v>189</v>
      </c>
      <c r="E247" s="218" t="s">
        <v>1925</v>
      </c>
      <c r="F247" s="219" t="s">
        <v>1926</v>
      </c>
      <c r="G247" s="220" t="s">
        <v>192</v>
      </c>
      <c r="H247" s="221">
        <v>583</v>
      </c>
      <c r="I247" s="222"/>
      <c r="J247" s="223">
        <f>ROUND(I247*H247,2)</f>
        <v>0</v>
      </c>
      <c r="K247" s="219" t="s">
        <v>160</v>
      </c>
      <c r="L247" s="224"/>
      <c r="M247" s="225" t="s">
        <v>21</v>
      </c>
      <c r="N247" s="226" t="s">
        <v>46</v>
      </c>
      <c r="O247" s="41"/>
      <c r="P247" s="200">
        <f>O247*H247</f>
        <v>0</v>
      </c>
      <c r="Q247" s="200">
        <v>1</v>
      </c>
      <c r="R247" s="200">
        <f>Q247*H247</f>
        <v>583</v>
      </c>
      <c r="S247" s="200">
        <v>0</v>
      </c>
      <c r="T247" s="201">
        <f>S247*H247</f>
        <v>0</v>
      </c>
      <c r="AR247" s="23" t="s">
        <v>193</v>
      </c>
      <c r="AT247" s="23" t="s">
        <v>189</v>
      </c>
      <c r="AU247" s="23" t="s">
        <v>85</v>
      </c>
      <c r="AY247" s="23" t="s">
        <v>154</v>
      </c>
      <c r="BE247" s="202">
        <f>IF(N247="základní",J247,0)</f>
        <v>0</v>
      </c>
      <c r="BF247" s="202">
        <f>IF(N247="snížená",J247,0)</f>
        <v>0</v>
      </c>
      <c r="BG247" s="202">
        <f>IF(N247="zákl. přenesená",J247,0)</f>
        <v>0</v>
      </c>
      <c r="BH247" s="202">
        <f>IF(N247="sníž. přenesená",J247,0)</f>
        <v>0</v>
      </c>
      <c r="BI247" s="202">
        <f>IF(N247="nulová",J247,0)</f>
        <v>0</v>
      </c>
      <c r="BJ247" s="23" t="s">
        <v>83</v>
      </c>
      <c r="BK247" s="202">
        <f>ROUND(I247*H247,2)</f>
        <v>0</v>
      </c>
      <c r="BL247" s="23" t="s">
        <v>161</v>
      </c>
      <c r="BM247" s="23" t="s">
        <v>1927</v>
      </c>
    </row>
    <row r="248" spans="2:51" s="11" customFormat="1" ht="13.5">
      <c r="B248" s="206"/>
      <c r="C248" s="207"/>
      <c r="D248" s="203" t="s">
        <v>165</v>
      </c>
      <c r="E248" s="207"/>
      <c r="F248" s="209" t="s">
        <v>1928</v>
      </c>
      <c r="G248" s="207"/>
      <c r="H248" s="210">
        <v>583</v>
      </c>
      <c r="I248" s="211"/>
      <c r="J248" s="207"/>
      <c r="K248" s="207"/>
      <c r="L248" s="212"/>
      <c r="M248" s="213"/>
      <c r="N248" s="214"/>
      <c r="O248" s="214"/>
      <c r="P248" s="214"/>
      <c r="Q248" s="214"/>
      <c r="R248" s="214"/>
      <c r="S248" s="214"/>
      <c r="T248" s="215"/>
      <c r="AT248" s="216" t="s">
        <v>165</v>
      </c>
      <c r="AU248" s="216" t="s">
        <v>85</v>
      </c>
      <c r="AV248" s="11" t="s">
        <v>85</v>
      </c>
      <c r="AW248" s="11" t="s">
        <v>6</v>
      </c>
      <c r="AX248" s="11" t="s">
        <v>83</v>
      </c>
      <c r="AY248" s="216" t="s">
        <v>154</v>
      </c>
    </row>
    <row r="249" spans="2:65" s="1" customFormat="1" ht="38.25" customHeight="1">
      <c r="B249" s="40"/>
      <c r="C249" s="191" t="s">
        <v>309</v>
      </c>
      <c r="D249" s="191" t="s">
        <v>156</v>
      </c>
      <c r="E249" s="192" t="s">
        <v>1929</v>
      </c>
      <c r="F249" s="193" t="s">
        <v>1930</v>
      </c>
      <c r="G249" s="194" t="s">
        <v>237</v>
      </c>
      <c r="H249" s="195">
        <v>583</v>
      </c>
      <c r="I249" s="196"/>
      <c r="J249" s="197">
        <f>ROUND(I249*H249,2)</f>
        <v>0</v>
      </c>
      <c r="K249" s="193" t="s">
        <v>160</v>
      </c>
      <c r="L249" s="60"/>
      <c r="M249" s="198" t="s">
        <v>21</v>
      </c>
      <c r="N249" s="199" t="s">
        <v>46</v>
      </c>
      <c r="O249" s="41"/>
      <c r="P249" s="200">
        <f>O249*H249</f>
        <v>0</v>
      </c>
      <c r="Q249" s="200">
        <v>0</v>
      </c>
      <c r="R249" s="200">
        <f>Q249*H249</f>
        <v>0</v>
      </c>
      <c r="S249" s="200">
        <v>0</v>
      </c>
      <c r="T249" s="201">
        <f>S249*H249</f>
        <v>0</v>
      </c>
      <c r="AR249" s="23" t="s">
        <v>161</v>
      </c>
      <c r="AT249" s="23" t="s">
        <v>156</v>
      </c>
      <c r="AU249" s="23" t="s">
        <v>85</v>
      </c>
      <c r="AY249" s="23" t="s">
        <v>154</v>
      </c>
      <c r="BE249" s="202">
        <f>IF(N249="základní",J249,0)</f>
        <v>0</v>
      </c>
      <c r="BF249" s="202">
        <f>IF(N249="snížená",J249,0)</f>
        <v>0</v>
      </c>
      <c r="BG249" s="202">
        <f>IF(N249="zákl. přenesená",J249,0)</f>
        <v>0</v>
      </c>
      <c r="BH249" s="202">
        <f>IF(N249="sníž. přenesená",J249,0)</f>
        <v>0</v>
      </c>
      <c r="BI249" s="202">
        <f>IF(N249="nulová",J249,0)</f>
        <v>0</v>
      </c>
      <c r="BJ249" s="23" t="s">
        <v>83</v>
      </c>
      <c r="BK249" s="202">
        <f>ROUND(I249*H249,2)</f>
        <v>0</v>
      </c>
      <c r="BL249" s="23" t="s">
        <v>161</v>
      </c>
      <c r="BM249" s="23" t="s">
        <v>1931</v>
      </c>
    </row>
    <row r="250" spans="2:47" s="1" customFormat="1" ht="94.5">
      <c r="B250" s="40"/>
      <c r="C250" s="62"/>
      <c r="D250" s="203" t="s">
        <v>163</v>
      </c>
      <c r="E250" s="62"/>
      <c r="F250" s="204" t="s">
        <v>1932</v>
      </c>
      <c r="G250" s="62"/>
      <c r="H250" s="62"/>
      <c r="I250" s="162"/>
      <c r="J250" s="62"/>
      <c r="K250" s="62"/>
      <c r="L250" s="60"/>
      <c r="M250" s="205"/>
      <c r="N250" s="41"/>
      <c r="O250" s="41"/>
      <c r="P250" s="41"/>
      <c r="Q250" s="41"/>
      <c r="R250" s="41"/>
      <c r="S250" s="41"/>
      <c r="T250" s="77"/>
      <c r="AT250" s="23" t="s">
        <v>163</v>
      </c>
      <c r="AU250" s="23" t="s">
        <v>85</v>
      </c>
    </row>
    <row r="251" spans="2:51" s="11" customFormat="1" ht="13.5">
      <c r="B251" s="206"/>
      <c r="C251" s="207"/>
      <c r="D251" s="203" t="s">
        <v>165</v>
      </c>
      <c r="E251" s="208" t="s">
        <v>21</v>
      </c>
      <c r="F251" s="209" t="s">
        <v>1933</v>
      </c>
      <c r="G251" s="207"/>
      <c r="H251" s="210">
        <v>583</v>
      </c>
      <c r="I251" s="211"/>
      <c r="J251" s="207"/>
      <c r="K251" s="207"/>
      <c r="L251" s="212"/>
      <c r="M251" s="213"/>
      <c r="N251" s="214"/>
      <c r="O251" s="214"/>
      <c r="P251" s="214"/>
      <c r="Q251" s="214"/>
      <c r="R251" s="214"/>
      <c r="S251" s="214"/>
      <c r="T251" s="215"/>
      <c r="AT251" s="216" t="s">
        <v>165</v>
      </c>
      <c r="AU251" s="216" t="s">
        <v>85</v>
      </c>
      <c r="AV251" s="11" t="s">
        <v>85</v>
      </c>
      <c r="AW251" s="11" t="s">
        <v>38</v>
      </c>
      <c r="AX251" s="11" t="s">
        <v>83</v>
      </c>
      <c r="AY251" s="216" t="s">
        <v>154</v>
      </c>
    </row>
    <row r="252" spans="2:65" s="1" customFormat="1" ht="25.5" customHeight="1">
      <c r="B252" s="40"/>
      <c r="C252" s="191" t="s">
        <v>314</v>
      </c>
      <c r="D252" s="191" t="s">
        <v>156</v>
      </c>
      <c r="E252" s="192" t="s">
        <v>1934</v>
      </c>
      <c r="F252" s="193" t="s">
        <v>1935</v>
      </c>
      <c r="G252" s="194" t="s">
        <v>237</v>
      </c>
      <c r="H252" s="195">
        <v>583</v>
      </c>
      <c r="I252" s="196"/>
      <c r="J252" s="197">
        <f>ROUND(I252*H252,2)</f>
        <v>0</v>
      </c>
      <c r="K252" s="193" t="s">
        <v>160</v>
      </c>
      <c r="L252" s="60"/>
      <c r="M252" s="198" t="s">
        <v>21</v>
      </c>
      <c r="N252" s="199" t="s">
        <v>46</v>
      </c>
      <c r="O252" s="41"/>
      <c r="P252" s="200">
        <f>O252*H252</f>
        <v>0</v>
      </c>
      <c r="Q252" s="200">
        <v>0</v>
      </c>
      <c r="R252" s="200">
        <f>Q252*H252</f>
        <v>0</v>
      </c>
      <c r="S252" s="200">
        <v>0</v>
      </c>
      <c r="T252" s="201">
        <f>S252*H252</f>
        <v>0</v>
      </c>
      <c r="AR252" s="23" t="s">
        <v>161</v>
      </c>
      <c r="AT252" s="23" t="s">
        <v>156</v>
      </c>
      <c r="AU252" s="23" t="s">
        <v>85</v>
      </c>
      <c r="AY252" s="23" t="s">
        <v>154</v>
      </c>
      <c r="BE252" s="202">
        <f>IF(N252="základní",J252,0)</f>
        <v>0</v>
      </c>
      <c r="BF252" s="202">
        <f>IF(N252="snížená",J252,0)</f>
        <v>0</v>
      </c>
      <c r="BG252" s="202">
        <f>IF(N252="zákl. přenesená",J252,0)</f>
        <v>0</v>
      </c>
      <c r="BH252" s="202">
        <f>IF(N252="sníž. přenesená",J252,0)</f>
        <v>0</v>
      </c>
      <c r="BI252" s="202">
        <f>IF(N252="nulová",J252,0)</f>
        <v>0</v>
      </c>
      <c r="BJ252" s="23" t="s">
        <v>83</v>
      </c>
      <c r="BK252" s="202">
        <f>ROUND(I252*H252,2)</f>
        <v>0</v>
      </c>
      <c r="BL252" s="23" t="s">
        <v>161</v>
      </c>
      <c r="BM252" s="23" t="s">
        <v>1936</v>
      </c>
    </row>
    <row r="253" spans="2:47" s="1" customFormat="1" ht="121.5">
      <c r="B253" s="40"/>
      <c r="C253" s="62"/>
      <c r="D253" s="203" t="s">
        <v>163</v>
      </c>
      <c r="E253" s="62"/>
      <c r="F253" s="204" t="s">
        <v>1937</v>
      </c>
      <c r="G253" s="62"/>
      <c r="H253" s="62"/>
      <c r="I253" s="162"/>
      <c r="J253" s="62"/>
      <c r="K253" s="62"/>
      <c r="L253" s="60"/>
      <c r="M253" s="205"/>
      <c r="N253" s="41"/>
      <c r="O253" s="41"/>
      <c r="P253" s="41"/>
      <c r="Q253" s="41"/>
      <c r="R253" s="41"/>
      <c r="S253" s="41"/>
      <c r="T253" s="77"/>
      <c r="AT253" s="23" t="s">
        <v>163</v>
      </c>
      <c r="AU253" s="23" t="s">
        <v>85</v>
      </c>
    </row>
    <row r="254" spans="2:65" s="1" customFormat="1" ht="16.5" customHeight="1">
      <c r="B254" s="40"/>
      <c r="C254" s="217" t="s">
        <v>318</v>
      </c>
      <c r="D254" s="217" t="s">
        <v>189</v>
      </c>
      <c r="E254" s="218" t="s">
        <v>1938</v>
      </c>
      <c r="F254" s="219" t="s">
        <v>1939</v>
      </c>
      <c r="G254" s="220" t="s">
        <v>192</v>
      </c>
      <c r="H254" s="221">
        <v>43.725</v>
      </c>
      <c r="I254" s="222"/>
      <c r="J254" s="223">
        <f>ROUND(I254*H254,2)</f>
        <v>0</v>
      </c>
      <c r="K254" s="219" t="s">
        <v>160</v>
      </c>
      <c r="L254" s="224"/>
      <c r="M254" s="225" t="s">
        <v>21</v>
      </c>
      <c r="N254" s="226" t="s">
        <v>46</v>
      </c>
      <c r="O254" s="41"/>
      <c r="P254" s="200">
        <f>O254*H254</f>
        <v>0</v>
      </c>
      <c r="Q254" s="200">
        <v>1</v>
      </c>
      <c r="R254" s="200">
        <f>Q254*H254</f>
        <v>43.725</v>
      </c>
      <c r="S254" s="200">
        <v>0</v>
      </c>
      <c r="T254" s="201">
        <f>S254*H254</f>
        <v>0</v>
      </c>
      <c r="AR254" s="23" t="s">
        <v>193</v>
      </c>
      <c r="AT254" s="23" t="s">
        <v>189</v>
      </c>
      <c r="AU254" s="23" t="s">
        <v>85</v>
      </c>
      <c r="AY254" s="23" t="s">
        <v>154</v>
      </c>
      <c r="BE254" s="202">
        <f>IF(N254="základní",J254,0)</f>
        <v>0</v>
      </c>
      <c r="BF254" s="202">
        <f>IF(N254="snížená",J254,0)</f>
        <v>0</v>
      </c>
      <c r="BG254" s="202">
        <f>IF(N254="zákl. přenesená",J254,0)</f>
        <v>0</v>
      </c>
      <c r="BH254" s="202">
        <f>IF(N254="sníž. přenesená",J254,0)</f>
        <v>0</v>
      </c>
      <c r="BI254" s="202">
        <f>IF(N254="nulová",J254,0)</f>
        <v>0</v>
      </c>
      <c r="BJ254" s="23" t="s">
        <v>83</v>
      </c>
      <c r="BK254" s="202">
        <f>ROUND(I254*H254,2)</f>
        <v>0</v>
      </c>
      <c r="BL254" s="23" t="s">
        <v>161</v>
      </c>
      <c r="BM254" s="23" t="s">
        <v>1940</v>
      </c>
    </row>
    <row r="255" spans="2:51" s="11" customFormat="1" ht="13.5">
      <c r="B255" s="206"/>
      <c r="C255" s="207"/>
      <c r="D255" s="203" t="s">
        <v>165</v>
      </c>
      <c r="E255" s="208" t="s">
        <v>21</v>
      </c>
      <c r="F255" s="209" t="s">
        <v>1941</v>
      </c>
      <c r="G255" s="207"/>
      <c r="H255" s="210">
        <v>43.725</v>
      </c>
      <c r="I255" s="211"/>
      <c r="J255" s="207"/>
      <c r="K255" s="207"/>
      <c r="L255" s="212"/>
      <c r="M255" s="213"/>
      <c r="N255" s="214"/>
      <c r="O255" s="214"/>
      <c r="P255" s="214"/>
      <c r="Q255" s="214"/>
      <c r="R255" s="214"/>
      <c r="S255" s="214"/>
      <c r="T255" s="215"/>
      <c r="AT255" s="216" t="s">
        <v>165</v>
      </c>
      <c r="AU255" s="216" t="s">
        <v>85</v>
      </c>
      <c r="AV255" s="11" t="s">
        <v>85</v>
      </c>
      <c r="AW255" s="11" t="s">
        <v>38</v>
      </c>
      <c r="AX255" s="11" t="s">
        <v>83</v>
      </c>
      <c r="AY255" s="216" t="s">
        <v>154</v>
      </c>
    </row>
    <row r="256" spans="2:65" s="1" customFormat="1" ht="25.5" customHeight="1">
      <c r="B256" s="40"/>
      <c r="C256" s="191" t="s">
        <v>325</v>
      </c>
      <c r="D256" s="191" t="s">
        <v>156</v>
      </c>
      <c r="E256" s="192" t="s">
        <v>1942</v>
      </c>
      <c r="F256" s="193" t="s">
        <v>1943</v>
      </c>
      <c r="G256" s="194" t="s">
        <v>237</v>
      </c>
      <c r="H256" s="195">
        <v>583</v>
      </c>
      <c r="I256" s="196"/>
      <c r="J256" s="197">
        <f>ROUND(I256*H256,2)</f>
        <v>0</v>
      </c>
      <c r="K256" s="193" t="s">
        <v>160</v>
      </c>
      <c r="L256" s="60"/>
      <c r="M256" s="198" t="s">
        <v>21</v>
      </c>
      <c r="N256" s="199" t="s">
        <v>46</v>
      </c>
      <c r="O256" s="41"/>
      <c r="P256" s="200">
        <f>O256*H256</f>
        <v>0</v>
      </c>
      <c r="Q256" s="200">
        <v>0</v>
      </c>
      <c r="R256" s="200">
        <f>Q256*H256</f>
        <v>0</v>
      </c>
      <c r="S256" s="200">
        <v>0</v>
      </c>
      <c r="T256" s="201">
        <f>S256*H256</f>
        <v>0</v>
      </c>
      <c r="AR256" s="23" t="s">
        <v>161</v>
      </c>
      <c r="AT256" s="23" t="s">
        <v>156</v>
      </c>
      <c r="AU256" s="23" t="s">
        <v>85</v>
      </c>
      <c r="AY256" s="23" t="s">
        <v>154</v>
      </c>
      <c r="BE256" s="202">
        <f>IF(N256="základní",J256,0)</f>
        <v>0</v>
      </c>
      <c r="BF256" s="202">
        <f>IF(N256="snížená",J256,0)</f>
        <v>0</v>
      </c>
      <c r="BG256" s="202">
        <f>IF(N256="zákl. přenesená",J256,0)</f>
        <v>0</v>
      </c>
      <c r="BH256" s="202">
        <f>IF(N256="sníž. přenesená",J256,0)</f>
        <v>0</v>
      </c>
      <c r="BI256" s="202">
        <f>IF(N256="nulová",J256,0)</f>
        <v>0</v>
      </c>
      <c r="BJ256" s="23" t="s">
        <v>83</v>
      </c>
      <c r="BK256" s="202">
        <f>ROUND(I256*H256,2)</f>
        <v>0</v>
      </c>
      <c r="BL256" s="23" t="s">
        <v>161</v>
      </c>
      <c r="BM256" s="23" t="s">
        <v>1944</v>
      </c>
    </row>
    <row r="257" spans="2:47" s="1" customFormat="1" ht="121.5">
      <c r="B257" s="40"/>
      <c r="C257" s="62"/>
      <c r="D257" s="203" t="s">
        <v>163</v>
      </c>
      <c r="E257" s="62"/>
      <c r="F257" s="204" t="s">
        <v>1945</v>
      </c>
      <c r="G257" s="62"/>
      <c r="H257" s="62"/>
      <c r="I257" s="162"/>
      <c r="J257" s="62"/>
      <c r="K257" s="62"/>
      <c r="L257" s="60"/>
      <c r="M257" s="205"/>
      <c r="N257" s="41"/>
      <c r="O257" s="41"/>
      <c r="P257" s="41"/>
      <c r="Q257" s="41"/>
      <c r="R257" s="41"/>
      <c r="S257" s="41"/>
      <c r="T257" s="77"/>
      <c r="AT257" s="23" t="s">
        <v>163</v>
      </c>
      <c r="AU257" s="23" t="s">
        <v>85</v>
      </c>
    </row>
    <row r="258" spans="2:65" s="1" customFormat="1" ht="16.5" customHeight="1">
      <c r="B258" s="40"/>
      <c r="C258" s="217" t="s">
        <v>331</v>
      </c>
      <c r="D258" s="217" t="s">
        <v>189</v>
      </c>
      <c r="E258" s="218" t="s">
        <v>1946</v>
      </c>
      <c r="F258" s="219" t="s">
        <v>1947</v>
      </c>
      <c r="G258" s="220" t="s">
        <v>880</v>
      </c>
      <c r="H258" s="221">
        <v>8.745</v>
      </c>
      <c r="I258" s="222"/>
      <c r="J258" s="223">
        <f>ROUND(I258*H258,2)</f>
        <v>0</v>
      </c>
      <c r="K258" s="219" t="s">
        <v>160</v>
      </c>
      <c r="L258" s="224"/>
      <c r="M258" s="225" t="s">
        <v>21</v>
      </c>
      <c r="N258" s="226" t="s">
        <v>46</v>
      </c>
      <c r="O258" s="41"/>
      <c r="P258" s="200">
        <f>O258*H258</f>
        <v>0</v>
      </c>
      <c r="Q258" s="200">
        <v>0.001</v>
      </c>
      <c r="R258" s="200">
        <f>Q258*H258</f>
        <v>0.008745</v>
      </c>
      <c r="S258" s="200">
        <v>0</v>
      </c>
      <c r="T258" s="201">
        <f>S258*H258</f>
        <v>0</v>
      </c>
      <c r="AR258" s="23" t="s">
        <v>193</v>
      </c>
      <c r="AT258" s="23" t="s">
        <v>189</v>
      </c>
      <c r="AU258" s="23" t="s">
        <v>85</v>
      </c>
      <c r="AY258" s="23" t="s">
        <v>154</v>
      </c>
      <c r="BE258" s="202">
        <f>IF(N258="základní",J258,0)</f>
        <v>0</v>
      </c>
      <c r="BF258" s="202">
        <f>IF(N258="snížená",J258,0)</f>
        <v>0</v>
      </c>
      <c r="BG258" s="202">
        <f>IF(N258="zákl. přenesená",J258,0)</f>
        <v>0</v>
      </c>
      <c r="BH258" s="202">
        <f>IF(N258="sníž. přenesená",J258,0)</f>
        <v>0</v>
      </c>
      <c r="BI258" s="202">
        <f>IF(N258="nulová",J258,0)</f>
        <v>0</v>
      </c>
      <c r="BJ258" s="23" t="s">
        <v>83</v>
      </c>
      <c r="BK258" s="202">
        <f>ROUND(I258*H258,2)</f>
        <v>0</v>
      </c>
      <c r="BL258" s="23" t="s">
        <v>161</v>
      </c>
      <c r="BM258" s="23" t="s">
        <v>1948</v>
      </c>
    </row>
    <row r="259" spans="2:51" s="11" customFormat="1" ht="13.5">
      <c r="B259" s="206"/>
      <c r="C259" s="207"/>
      <c r="D259" s="203" t="s">
        <v>165</v>
      </c>
      <c r="E259" s="207"/>
      <c r="F259" s="209" t="s">
        <v>1949</v>
      </c>
      <c r="G259" s="207"/>
      <c r="H259" s="210">
        <v>8.745</v>
      </c>
      <c r="I259" s="211"/>
      <c r="J259" s="207"/>
      <c r="K259" s="207"/>
      <c r="L259" s="212"/>
      <c r="M259" s="213"/>
      <c r="N259" s="214"/>
      <c r="O259" s="214"/>
      <c r="P259" s="214"/>
      <c r="Q259" s="214"/>
      <c r="R259" s="214"/>
      <c r="S259" s="214"/>
      <c r="T259" s="215"/>
      <c r="AT259" s="216" t="s">
        <v>165</v>
      </c>
      <c r="AU259" s="216" t="s">
        <v>85</v>
      </c>
      <c r="AV259" s="11" t="s">
        <v>85</v>
      </c>
      <c r="AW259" s="11" t="s">
        <v>6</v>
      </c>
      <c r="AX259" s="11" t="s">
        <v>83</v>
      </c>
      <c r="AY259" s="216" t="s">
        <v>154</v>
      </c>
    </row>
    <row r="260" spans="2:65" s="1" customFormat="1" ht="25.5" customHeight="1">
      <c r="B260" s="40"/>
      <c r="C260" s="191" t="s">
        <v>336</v>
      </c>
      <c r="D260" s="191" t="s">
        <v>156</v>
      </c>
      <c r="E260" s="192" t="s">
        <v>1950</v>
      </c>
      <c r="F260" s="193" t="s">
        <v>1951</v>
      </c>
      <c r="G260" s="194" t="s">
        <v>237</v>
      </c>
      <c r="H260" s="195">
        <v>874.5</v>
      </c>
      <c r="I260" s="196"/>
      <c r="J260" s="197">
        <f>ROUND(I260*H260,2)</f>
        <v>0</v>
      </c>
      <c r="K260" s="193" t="s">
        <v>160</v>
      </c>
      <c r="L260" s="60"/>
      <c r="M260" s="198" t="s">
        <v>21</v>
      </c>
      <c r="N260" s="199" t="s">
        <v>46</v>
      </c>
      <c r="O260" s="41"/>
      <c r="P260" s="200">
        <f>O260*H260</f>
        <v>0</v>
      </c>
      <c r="Q260" s="200">
        <v>0</v>
      </c>
      <c r="R260" s="200">
        <f>Q260*H260</f>
        <v>0</v>
      </c>
      <c r="S260" s="200">
        <v>0</v>
      </c>
      <c r="T260" s="201">
        <f>S260*H260</f>
        <v>0</v>
      </c>
      <c r="AR260" s="23" t="s">
        <v>161</v>
      </c>
      <c r="AT260" s="23" t="s">
        <v>156</v>
      </c>
      <c r="AU260" s="23" t="s">
        <v>85</v>
      </c>
      <c r="AY260" s="23" t="s">
        <v>154</v>
      </c>
      <c r="BE260" s="202">
        <f>IF(N260="základní",J260,0)</f>
        <v>0</v>
      </c>
      <c r="BF260" s="202">
        <f>IF(N260="snížená",J260,0)</f>
        <v>0</v>
      </c>
      <c r="BG260" s="202">
        <f>IF(N260="zákl. přenesená",J260,0)</f>
        <v>0</v>
      </c>
      <c r="BH260" s="202">
        <f>IF(N260="sníž. přenesená",J260,0)</f>
        <v>0</v>
      </c>
      <c r="BI260" s="202">
        <f>IF(N260="nulová",J260,0)</f>
        <v>0</v>
      </c>
      <c r="BJ260" s="23" t="s">
        <v>83</v>
      </c>
      <c r="BK260" s="202">
        <f>ROUND(I260*H260,2)</f>
        <v>0</v>
      </c>
      <c r="BL260" s="23" t="s">
        <v>161</v>
      </c>
      <c r="BM260" s="23" t="s">
        <v>1952</v>
      </c>
    </row>
    <row r="261" spans="2:47" s="1" customFormat="1" ht="81">
      <c r="B261" s="40"/>
      <c r="C261" s="62"/>
      <c r="D261" s="203" t="s">
        <v>163</v>
      </c>
      <c r="E261" s="62"/>
      <c r="F261" s="204" t="s">
        <v>1953</v>
      </c>
      <c r="G261" s="62"/>
      <c r="H261" s="62"/>
      <c r="I261" s="162"/>
      <c r="J261" s="62"/>
      <c r="K261" s="62"/>
      <c r="L261" s="60"/>
      <c r="M261" s="205"/>
      <c r="N261" s="41"/>
      <c r="O261" s="41"/>
      <c r="P261" s="41"/>
      <c r="Q261" s="41"/>
      <c r="R261" s="41"/>
      <c r="S261" s="41"/>
      <c r="T261" s="77"/>
      <c r="AT261" s="23" t="s">
        <v>163</v>
      </c>
      <c r="AU261" s="23" t="s">
        <v>85</v>
      </c>
    </row>
    <row r="262" spans="2:51" s="11" customFormat="1" ht="13.5">
      <c r="B262" s="206"/>
      <c r="C262" s="207"/>
      <c r="D262" s="203" t="s">
        <v>165</v>
      </c>
      <c r="E262" s="208" t="s">
        <v>21</v>
      </c>
      <c r="F262" s="209" t="s">
        <v>1954</v>
      </c>
      <c r="G262" s="207"/>
      <c r="H262" s="210">
        <v>874.5</v>
      </c>
      <c r="I262" s="211"/>
      <c r="J262" s="207"/>
      <c r="K262" s="207"/>
      <c r="L262" s="212"/>
      <c r="M262" s="213"/>
      <c r="N262" s="214"/>
      <c r="O262" s="214"/>
      <c r="P262" s="214"/>
      <c r="Q262" s="214"/>
      <c r="R262" s="214"/>
      <c r="S262" s="214"/>
      <c r="T262" s="215"/>
      <c r="AT262" s="216" t="s">
        <v>165</v>
      </c>
      <c r="AU262" s="216" t="s">
        <v>85</v>
      </c>
      <c r="AV262" s="11" t="s">
        <v>85</v>
      </c>
      <c r="AW262" s="11" t="s">
        <v>38</v>
      </c>
      <c r="AX262" s="11" t="s">
        <v>83</v>
      </c>
      <c r="AY262" s="216" t="s">
        <v>154</v>
      </c>
    </row>
    <row r="263" spans="2:63" s="10" customFormat="1" ht="29.85" customHeight="1">
      <c r="B263" s="175"/>
      <c r="C263" s="176"/>
      <c r="D263" s="177" t="s">
        <v>74</v>
      </c>
      <c r="E263" s="189" t="s">
        <v>170</v>
      </c>
      <c r="F263" s="189" t="s">
        <v>217</v>
      </c>
      <c r="G263" s="176"/>
      <c r="H263" s="176"/>
      <c r="I263" s="179"/>
      <c r="J263" s="190">
        <f>BK263</f>
        <v>0</v>
      </c>
      <c r="K263" s="176"/>
      <c r="L263" s="181"/>
      <c r="M263" s="182"/>
      <c r="N263" s="183"/>
      <c r="O263" s="183"/>
      <c r="P263" s="184">
        <f>SUM(P264:P267)</f>
        <v>0</v>
      </c>
      <c r="Q263" s="183"/>
      <c r="R263" s="184">
        <f>SUM(R264:R267)</f>
        <v>0</v>
      </c>
      <c r="S263" s="183"/>
      <c r="T263" s="185">
        <f>SUM(T264:T267)</f>
        <v>14.990800000000002</v>
      </c>
      <c r="AR263" s="186" t="s">
        <v>83</v>
      </c>
      <c r="AT263" s="187" t="s">
        <v>74</v>
      </c>
      <c r="AU263" s="187" t="s">
        <v>83</v>
      </c>
      <c r="AY263" s="186" t="s">
        <v>154</v>
      </c>
      <c r="BK263" s="188">
        <f>SUM(BK264:BK267)</f>
        <v>0</v>
      </c>
    </row>
    <row r="264" spans="2:65" s="1" customFormat="1" ht="25.5" customHeight="1">
      <c r="B264" s="40"/>
      <c r="C264" s="191" t="s">
        <v>341</v>
      </c>
      <c r="D264" s="191" t="s">
        <v>156</v>
      </c>
      <c r="E264" s="192" t="s">
        <v>1955</v>
      </c>
      <c r="F264" s="193" t="s">
        <v>1956</v>
      </c>
      <c r="G264" s="194" t="s">
        <v>159</v>
      </c>
      <c r="H264" s="195">
        <v>6.814</v>
      </c>
      <c r="I264" s="196"/>
      <c r="J264" s="197">
        <f>ROUND(I264*H264,2)</f>
        <v>0</v>
      </c>
      <c r="K264" s="193" t="s">
        <v>160</v>
      </c>
      <c r="L264" s="60"/>
      <c r="M264" s="198" t="s">
        <v>21</v>
      </c>
      <c r="N264" s="199" t="s">
        <v>46</v>
      </c>
      <c r="O264" s="41"/>
      <c r="P264" s="200">
        <f>O264*H264</f>
        <v>0</v>
      </c>
      <c r="Q264" s="200">
        <v>0</v>
      </c>
      <c r="R264" s="200">
        <f>Q264*H264</f>
        <v>0</v>
      </c>
      <c r="S264" s="200">
        <v>2.2</v>
      </c>
      <c r="T264" s="201">
        <f>S264*H264</f>
        <v>14.990800000000002</v>
      </c>
      <c r="AR264" s="23" t="s">
        <v>161</v>
      </c>
      <c r="AT264" s="23" t="s">
        <v>156</v>
      </c>
      <c r="AU264" s="23" t="s">
        <v>85</v>
      </c>
      <c r="AY264" s="23" t="s">
        <v>154</v>
      </c>
      <c r="BE264" s="202">
        <f>IF(N264="základní",J264,0)</f>
        <v>0</v>
      </c>
      <c r="BF264" s="202">
        <f>IF(N264="snížená",J264,0)</f>
        <v>0</v>
      </c>
      <c r="BG264" s="202">
        <f>IF(N264="zákl. přenesená",J264,0)</f>
        <v>0</v>
      </c>
      <c r="BH264" s="202">
        <f>IF(N264="sníž. přenesená",J264,0)</f>
        <v>0</v>
      </c>
      <c r="BI264" s="202">
        <f>IF(N264="nulová",J264,0)</f>
        <v>0</v>
      </c>
      <c r="BJ264" s="23" t="s">
        <v>83</v>
      </c>
      <c r="BK264" s="202">
        <f>ROUND(I264*H264,2)</f>
        <v>0</v>
      </c>
      <c r="BL264" s="23" t="s">
        <v>161</v>
      </c>
      <c r="BM264" s="23" t="s">
        <v>1957</v>
      </c>
    </row>
    <row r="265" spans="2:51" s="11" customFormat="1" ht="13.5">
      <c r="B265" s="206"/>
      <c r="C265" s="207"/>
      <c r="D265" s="203" t="s">
        <v>165</v>
      </c>
      <c r="E265" s="208" t="s">
        <v>21</v>
      </c>
      <c r="F265" s="209" t="s">
        <v>1958</v>
      </c>
      <c r="G265" s="207"/>
      <c r="H265" s="210">
        <v>5.014</v>
      </c>
      <c r="I265" s="211"/>
      <c r="J265" s="207"/>
      <c r="K265" s="207"/>
      <c r="L265" s="212"/>
      <c r="M265" s="213"/>
      <c r="N265" s="214"/>
      <c r="O265" s="214"/>
      <c r="P265" s="214"/>
      <c r="Q265" s="214"/>
      <c r="R265" s="214"/>
      <c r="S265" s="214"/>
      <c r="T265" s="215"/>
      <c r="AT265" s="216" t="s">
        <v>165</v>
      </c>
      <c r="AU265" s="216" t="s">
        <v>85</v>
      </c>
      <c r="AV265" s="11" t="s">
        <v>85</v>
      </c>
      <c r="AW265" s="11" t="s">
        <v>38</v>
      </c>
      <c r="AX265" s="11" t="s">
        <v>75</v>
      </c>
      <c r="AY265" s="216" t="s">
        <v>154</v>
      </c>
    </row>
    <row r="266" spans="2:51" s="11" customFormat="1" ht="13.5">
      <c r="B266" s="206"/>
      <c r="C266" s="207"/>
      <c r="D266" s="203" t="s">
        <v>165</v>
      </c>
      <c r="E266" s="208" t="s">
        <v>21</v>
      </c>
      <c r="F266" s="209" t="s">
        <v>1959</v>
      </c>
      <c r="G266" s="207"/>
      <c r="H266" s="210">
        <v>1.8</v>
      </c>
      <c r="I266" s="211"/>
      <c r="J266" s="207"/>
      <c r="K266" s="207"/>
      <c r="L266" s="212"/>
      <c r="M266" s="213"/>
      <c r="N266" s="214"/>
      <c r="O266" s="214"/>
      <c r="P266" s="214"/>
      <c r="Q266" s="214"/>
      <c r="R266" s="214"/>
      <c r="S266" s="214"/>
      <c r="T266" s="215"/>
      <c r="AT266" s="216" t="s">
        <v>165</v>
      </c>
      <c r="AU266" s="216" t="s">
        <v>85</v>
      </c>
      <c r="AV266" s="11" t="s">
        <v>85</v>
      </c>
      <c r="AW266" s="11" t="s">
        <v>38</v>
      </c>
      <c r="AX266" s="11" t="s">
        <v>75</v>
      </c>
      <c r="AY266" s="216" t="s">
        <v>154</v>
      </c>
    </row>
    <row r="267" spans="2:51" s="12" customFormat="1" ht="13.5">
      <c r="B267" s="227"/>
      <c r="C267" s="228"/>
      <c r="D267" s="203" t="s">
        <v>165</v>
      </c>
      <c r="E267" s="229" t="s">
        <v>21</v>
      </c>
      <c r="F267" s="230" t="s">
        <v>241</v>
      </c>
      <c r="G267" s="228"/>
      <c r="H267" s="231">
        <v>6.814</v>
      </c>
      <c r="I267" s="232"/>
      <c r="J267" s="228"/>
      <c r="K267" s="228"/>
      <c r="L267" s="233"/>
      <c r="M267" s="234"/>
      <c r="N267" s="235"/>
      <c r="O267" s="235"/>
      <c r="P267" s="235"/>
      <c r="Q267" s="235"/>
      <c r="R267" s="235"/>
      <c r="S267" s="235"/>
      <c r="T267" s="236"/>
      <c r="AT267" s="237" t="s">
        <v>165</v>
      </c>
      <c r="AU267" s="237" t="s">
        <v>85</v>
      </c>
      <c r="AV267" s="12" t="s">
        <v>161</v>
      </c>
      <c r="AW267" s="12" t="s">
        <v>38</v>
      </c>
      <c r="AX267" s="12" t="s">
        <v>83</v>
      </c>
      <c r="AY267" s="237" t="s">
        <v>154</v>
      </c>
    </row>
    <row r="268" spans="2:63" s="10" customFormat="1" ht="29.85" customHeight="1">
      <c r="B268" s="175"/>
      <c r="C268" s="176"/>
      <c r="D268" s="177" t="s">
        <v>74</v>
      </c>
      <c r="E268" s="189" t="s">
        <v>178</v>
      </c>
      <c r="F268" s="189" t="s">
        <v>1960</v>
      </c>
      <c r="G268" s="176"/>
      <c r="H268" s="176"/>
      <c r="I268" s="179"/>
      <c r="J268" s="190">
        <f>BK268</f>
        <v>0</v>
      </c>
      <c r="K268" s="176"/>
      <c r="L268" s="181"/>
      <c r="M268" s="182"/>
      <c r="N268" s="183"/>
      <c r="O268" s="183"/>
      <c r="P268" s="184">
        <f>SUM(P269:P315)</f>
        <v>0</v>
      </c>
      <c r="Q268" s="183"/>
      <c r="R268" s="184">
        <f>SUM(R269:R315)</f>
        <v>59.97417</v>
      </c>
      <c r="S268" s="183"/>
      <c r="T268" s="185">
        <f>SUM(T269:T315)</f>
        <v>0</v>
      </c>
      <c r="AR268" s="186" t="s">
        <v>83</v>
      </c>
      <c r="AT268" s="187" t="s">
        <v>74</v>
      </c>
      <c r="AU268" s="187" t="s">
        <v>83</v>
      </c>
      <c r="AY268" s="186" t="s">
        <v>154</v>
      </c>
      <c r="BK268" s="188">
        <f>SUM(BK269:BK315)</f>
        <v>0</v>
      </c>
    </row>
    <row r="269" spans="2:65" s="1" customFormat="1" ht="25.5" customHeight="1">
      <c r="B269" s="40"/>
      <c r="C269" s="191" t="s">
        <v>345</v>
      </c>
      <c r="D269" s="191" t="s">
        <v>156</v>
      </c>
      <c r="E269" s="192" t="s">
        <v>1961</v>
      </c>
      <c r="F269" s="193" t="s">
        <v>1962</v>
      </c>
      <c r="G269" s="194" t="s">
        <v>237</v>
      </c>
      <c r="H269" s="195">
        <v>30</v>
      </c>
      <c r="I269" s="196"/>
      <c r="J269" s="197">
        <f>ROUND(I269*H269,2)</f>
        <v>0</v>
      </c>
      <c r="K269" s="193" t="s">
        <v>160</v>
      </c>
      <c r="L269" s="60"/>
      <c r="M269" s="198" t="s">
        <v>21</v>
      </c>
      <c r="N269" s="199" t="s">
        <v>46</v>
      </c>
      <c r="O269" s="41"/>
      <c r="P269" s="200">
        <f>O269*H269</f>
        <v>0</v>
      </c>
      <c r="Q269" s="200">
        <v>0.18907</v>
      </c>
      <c r="R269" s="200">
        <f>Q269*H269</f>
        <v>5.6720999999999995</v>
      </c>
      <c r="S269" s="200">
        <v>0</v>
      </c>
      <c r="T269" s="201">
        <f>S269*H269</f>
        <v>0</v>
      </c>
      <c r="AR269" s="23" t="s">
        <v>161</v>
      </c>
      <c r="AT269" s="23" t="s">
        <v>156</v>
      </c>
      <c r="AU269" s="23" t="s">
        <v>85</v>
      </c>
      <c r="AY269" s="23" t="s">
        <v>154</v>
      </c>
      <c r="BE269" s="202">
        <f>IF(N269="základní",J269,0)</f>
        <v>0</v>
      </c>
      <c r="BF269" s="202">
        <f>IF(N269="snížená",J269,0)</f>
        <v>0</v>
      </c>
      <c r="BG269" s="202">
        <f>IF(N269="zákl. přenesená",J269,0)</f>
        <v>0</v>
      </c>
      <c r="BH269" s="202">
        <f>IF(N269="sníž. přenesená",J269,0)</f>
        <v>0</v>
      </c>
      <c r="BI269" s="202">
        <f>IF(N269="nulová",J269,0)</f>
        <v>0</v>
      </c>
      <c r="BJ269" s="23" t="s">
        <v>83</v>
      </c>
      <c r="BK269" s="202">
        <f>ROUND(I269*H269,2)</f>
        <v>0</v>
      </c>
      <c r="BL269" s="23" t="s">
        <v>161</v>
      </c>
      <c r="BM269" s="23" t="s">
        <v>1963</v>
      </c>
    </row>
    <row r="270" spans="2:47" s="1" customFormat="1" ht="81">
      <c r="B270" s="40"/>
      <c r="C270" s="62"/>
      <c r="D270" s="203" t="s">
        <v>163</v>
      </c>
      <c r="E270" s="62"/>
      <c r="F270" s="204" t="s">
        <v>1964</v>
      </c>
      <c r="G270" s="62"/>
      <c r="H270" s="62"/>
      <c r="I270" s="162"/>
      <c r="J270" s="62"/>
      <c r="K270" s="62"/>
      <c r="L270" s="60"/>
      <c r="M270" s="205"/>
      <c r="N270" s="41"/>
      <c r="O270" s="41"/>
      <c r="P270" s="41"/>
      <c r="Q270" s="41"/>
      <c r="R270" s="41"/>
      <c r="S270" s="41"/>
      <c r="T270" s="77"/>
      <c r="AT270" s="23" t="s">
        <v>163</v>
      </c>
      <c r="AU270" s="23" t="s">
        <v>85</v>
      </c>
    </row>
    <row r="271" spans="2:51" s="11" customFormat="1" ht="13.5">
      <c r="B271" s="206"/>
      <c r="C271" s="207"/>
      <c r="D271" s="203" t="s">
        <v>165</v>
      </c>
      <c r="E271" s="208" t="s">
        <v>21</v>
      </c>
      <c r="F271" s="209" t="s">
        <v>1797</v>
      </c>
      <c r="G271" s="207"/>
      <c r="H271" s="210">
        <v>10</v>
      </c>
      <c r="I271" s="211"/>
      <c r="J271" s="207"/>
      <c r="K271" s="207"/>
      <c r="L271" s="212"/>
      <c r="M271" s="213"/>
      <c r="N271" s="214"/>
      <c r="O271" s="214"/>
      <c r="P271" s="214"/>
      <c r="Q271" s="214"/>
      <c r="R271" s="214"/>
      <c r="S271" s="214"/>
      <c r="T271" s="215"/>
      <c r="AT271" s="216" t="s">
        <v>165</v>
      </c>
      <c r="AU271" s="216" t="s">
        <v>85</v>
      </c>
      <c r="AV271" s="11" t="s">
        <v>85</v>
      </c>
      <c r="AW271" s="11" t="s">
        <v>38</v>
      </c>
      <c r="AX271" s="11" t="s">
        <v>75</v>
      </c>
      <c r="AY271" s="216" t="s">
        <v>154</v>
      </c>
    </row>
    <row r="272" spans="2:51" s="11" customFormat="1" ht="13.5">
      <c r="B272" s="206"/>
      <c r="C272" s="207"/>
      <c r="D272" s="203" t="s">
        <v>165</v>
      </c>
      <c r="E272" s="208" t="s">
        <v>21</v>
      </c>
      <c r="F272" s="209" t="s">
        <v>1799</v>
      </c>
      <c r="G272" s="207"/>
      <c r="H272" s="210">
        <v>8</v>
      </c>
      <c r="I272" s="211"/>
      <c r="J272" s="207"/>
      <c r="K272" s="207"/>
      <c r="L272" s="212"/>
      <c r="M272" s="213"/>
      <c r="N272" s="214"/>
      <c r="O272" s="214"/>
      <c r="P272" s="214"/>
      <c r="Q272" s="214"/>
      <c r="R272" s="214"/>
      <c r="S272" s="214"/>
      <c r="T272" s="215"/>
      <c r="AT272" s="216" t="s">
        <v>165</v>
      </c>
      <c r="AU272" s="216" t="s">
        <v>85</v>
      </c>
      <c r="AV272" s="11" t="s">
        <v>85</v>
      </c>
      <c r="AW272" s="11" t="s">
        <v>38</v>
      </c>
      <c r="AX272" s="11" t="s">
        <v>75</v>
      </c>
      <c r="AY272" s="216" t="s">
        <v>154</v>
      </c>
    </row>
    <row r="273" spans="2:51" s="11" customFormat="1" ht="13.5">
      <c r="B273" s="206"/>
      <c r="C273" s="207"/>
      <c r="D273" s="203" t="s">
        <v>165</v>
      </c>
      <c r="E273" s="208" t="s">
        <v>21</v>
      </c>
      <c r="F273" s="209" t="s">
        <v>1965</v>
      </c>
      <c r="G273" s="207"/>
      <c r="H273" s="210">
        <v>12</v>
      </c>
      <c r="I273" s="211"/>
      <c r="J273" s="207"/>
      <c r="K273" s="207"/>
      <c r="L273" s="212"/>
      <c r="M273" s="213"/>
      <c r="N273" s="214"/>
      <c r="O273" s="214"/>
      <c r="P273" s="214"/>
      <c r="Q273" s="214"/>
      <c r="R273" s="214"/>
      <c r="S273" s="214"/>
      <c r="T273" s="215"/>
      <c r="AT273" s="216" t="s">
        <v>165</v>
      </c>
      <c r="AU273" s="216" t="s">
        <v>85</v>
      </c>
      <c r="AV273" s="11" t="s">
        <v>85</v>
      </c>
      <c r="AW273" s="11" t="s">
        <v>38</v>
      </c>
      <c r="AX273" s="11" t="s">
        <v>75</v>
      </c>
      <c r="AY273" s="216" t="s">
        <v>154</v>
      </c>
    </row>
    <row r="274" spans="2:51" s="12" customFormat="1" ht="13.5">
      <c r="B274" s="227"/>
      <c r="C274" s="228"/>
      <c r="D274" s="203" t="s">
        <v>165</v>
      </c>
      <c r="E274" s="229" t="s">
        <v>21</v>
      </c>
      <c r="F274" s="230" t="s">
        <v>241</v>
      </c>
      <c r="G274" s="228"/>
      <c r="H274" s="231">
        <v>30</v>
      </c>
      <c r="I274" s="232"/>
      <c r="J274" s="228"/>
      <c r="K274" s="228"/>
      <c r="L274" s="233"/>
      <c r="M274" s="234"/>
      <c r="N274" s="235"/>
      <c r="O274" s="235"/>
      <c r="P274" s="235"/>
      <c r="Q274" s="235"/>
      <c r="R274" s="235"/>
      <c r="S274" s="235"/>
      <c r="T274" s="236"/>
      <c r="AT274" s="237" t="s">
        <v>165</v>
      </c>
      <c r="AU274" s="237" t="s">
        <v>85</v>
      </c>
      <c r="AV274" s="12" t="s">
        <v>161</v>
      </c>
      <c r="AW274" s="12" t="s">
        <v>38</v>
      </c>
      <c r="AX274" s="12" t="s">
        <v>83</v>
      </c>
      <c r="AY274" s="237" t="s">
        <v>154</v>
      </c>
    </row>
    <row r="275" spans="2:65" s="1" customFormat="1" ht="25.5" customHeight="1">
      <c r="B275" s="40"/>
      <c r="C275" s="191" t="s">
        <v>355</v>
      </c>
      <c r="D275" s="191" t="s">
        <v>156</v>
      </c>
      <c r="E275" s="192" t="s">
        <v>1966</v>
      </c>
      <c r="F275" s="193" t="s">
        <v>1967</v>
      </c>
      <c r="G275" s="194" t="s">
        <v>237</v>
      </c>
      <c r="H275" s="195">
        <v>39</v>
      </c>
      <c r="I275" s="196"/>
      <c r="J275" s="197">
        <f>ROUND(I275*H275,2)</f>
        <v>0</v>
      </c>
      <c r="K275" s="193" t="s">
        <v>160</v>
      </c>
      <c r="L275" s="60"/>
      <c r="M275" s="198" t="s">
        <v>21</v>
      </c>
      <c r="N275" s="199" t="s">
        <v>46</v>
      </c>
      <c r="O275" s="41"/>
      <c r="P275" s="200">
        <f>O275*H275</f>
        <v>0</v>
      </c>
      <c r="Q275" s="200">
        <v>0.27994</v>
      </c>
      <c r="R275" s="200">
        <f>Q275*H275</f>
        <v>10.917660000000001</v>
      </c>
      <c r="S275" s="200">
        <v>0</v>
      </c>
      <c r="T275" s="201">
        <f>S275*H275</f>
        <v>0</v>
      </c>
      <c r="AR275" s="23" t="s">
        <v>161</v>
      </c>
      <c r="AT275" s="23" t="s">
        <v>156</v>
      </c>
      <c r="AU275" s="23" t="s">
        <v>85</v>
      </c>
      <c r="AY275" s="23" t="s">
        <v>154</v>
      </c>
      <c r="BE275" s="202">
        <f>IF(N275="základní",J275,0)</f>
        <v>0</v>
      </c>
      <c r="BF275" s="202">
        <f>IF(N275="snížená",J275,0)</f>
        <v>0</v>
      </c>
      <c r="BG275" s="202">
        <f>IF(N275="zákl. přenesená",J275,0)</f>
        <v>0</v>
      </c>
      <c r="BH275" s="202">
        <f>IF(N275="sníž. přenesená",J275,0)</f>
        <v>0</v>
      </c>
      <c r="BI275" s="202">
        <f>IF(N275="nulová",J275,0)</f>
        <v>0</v>
      </c>
      <c r="BJ275" s="23" t="s">
        <v>83</v>
      </c>
      <c r="BK275" s="202">
        <f>ROUND(I275*H275,2)</f>
        <v>0</v>
      </c>
      <c r="BL275" s="23" t="s">
        <v>161</v>
      </c>
      <c r="BM275" s="23" t="s">
        <v>1968</v>
      </c>
    </row>
    <row r="276" spans="2:47" s="1" customFormat="1" ht="81">
      <c r="B276" s="40"/>
      <c r="C276" s="62"/>
      <c r="D276" s="203" t="s">
        <v>163</v>
      </c>
      <c r="E276" s="62"/>
      <c r="F276" s="204" t="s">
        <v>1964</v>
      </c>
      <c r="G276" s="62"/>
      <c r="H276" s="62"/>
      <c r="I276" s="162"/>
      <c r="J276" s="62"/>
      <c r="K276" s="62"/>
      <c r="L276" s="60"/>
      <c r="M276" s="205"/>
      <c r="N276" s="41"/>
      <c r="O276" s="41"/>
      <c r="P276" s="41"/>
      <c r="Q276" s="41"/>
      <c r="R276" s="41"/>
      <c r="S276" s="41"/>
      <c r="T276" s="77"/>
      <c r="AT276" s="23" t="s">
        <v>163</v>
      </c>
      <c r="AU276" s="23" t="s">
        <v>85</v>
      </c>
    </row>
    <row r="277" spans="2:51" s="11" customFormat="1" ht="13.5">
      <c r="B277" s="206"/>
      <c r="C277" s="207"/>
      <c r="D277" s="203" t="s">
        <v>165</v>
      </c>
      <c r="E277" s="208" t="s">
        <v>21</v>
      </c>
      <c r="F277" s="209" t="s">
        <v>1787</v>
      </c>
      <c r="G277" s="207"/>
      <c r="H277" s="210">
        <v>3</v>
      </c>
      <c r="I277" s="211"/>
      <c r="J277" s="207"/>
      <c r="K277" s="207"/>
      <c r="L277" s="212"/>
      <c r="M277" s="213"/>
      <c r="N277" s="214"/>
      <c r="O277" s="214"/>
      <c r="P277" s="214"/>
      <c r="Q277" s="214"/>
      <c r="R277" s="214"/>
      <c r="S277" s="214"/>
      <c r="T277" s="215"/>
      <c r="AT277" s="216" t="s">
        <v>165</v>
      </c>
      <c r="AU277" s="216" t="s">
        <v>85</v>
      </c>
      <c r="AV277" s="11" t="s">
        <v>85</v>
      </c>
      <c r="AW277" s="11" t="s">
        <v>38</v>
      </c>
      <c r="AX277" s="11" t="s">
        <v>75</v>
      </c>
      <c r="AY277" s="216" t="s">
        <v>154</v>
      </c>
    </row>
    <row r="278" spans="2:51" s="11" customFormat="1" ht="13.5">
      <c r="B278" s="206"/>
      <c r="C278" s="207"/>
      <c r="D278" s="203" t="s">
        <v>165</v>
      </c>
      <c r="E278" s="208" t="s">
        <v>21</v>
      </c>
      <c r="F278" s="209" t="s">
        <v>1969</v>
      </c>
      <c r="G278" s="207"/>
      <c r="H278" s="210">
        <v>9</v>
      </c>
      <c r="I278" s="211"/>
      <c r="J278" s="207"/>
      <c r="K278" s="207"/>
      <c r="L278" s="212"/>
      <c r="M278" s="213"/>
      <c r="N278" s="214"/>
      <c r="O278" s="214"/>
      <c r="P278" s="214"/>
      <c r="Q278" s="214"/>
      <c r="R278" s="214"/>
      <c r="S278" s="214"/>
      <c r="T278" s="215"/>
      <c r="AT278" s="216" t="s">
        <v>165</v>
      </c>
      <c r="AU278" s="216" t="s">
        <v>85</v>
      </c>
      <c r="AV278" s="11" t="s">
        <v>85</v>
      </c>
      <c r="AW278" s="11" t="s">
        <v>38</v>
      </c>
      <c r="AX278" s="11" t="s">
        <v>75</v>
      </c>
      <c r="AY278" s="216" t="s">
        <v>154</v>
      </c>
    </row>
    <row r="279" spans="2:51" s="11" customFormat="1" ht="13.5">
      <c r="B279" s="206"/>
      <c r="C279" s="207"/>
      <c r="D279" s="203" t="s">
        <v>165</v>
      </c>
      <c r="E279" s="208" t="s">
        <v>21</v>
      </c>
      <c r="F279" s="209" t="s">
        <v>1786</v>
      </c>
      <c r="G279" s="207"/>
      <c r="H279" s="210">
        <v>27</v>
      </c>
      <c r="I279" s="211"/>
      <c r="J279" s="207"/>
      <c r="K279" s="207"/>
      <c r="L279" s="212"/>
      <c r="M279" s="213"/>
      <c r="N279" s="214"/>
      <c r="O279" s="214"/>
      <c r="P279" s="214"/>
      <c r="Q279" s="214"/>
      <c r="R279" s="214"/>
      <c r="S279" s="214"/>
      <c r="T279" s="215"/>
      <c r="AT279" s="216" t="s">
        <v>165</v>
      </c>
      <c r="AU279" s="216" t="s">
        <v>85</v>
      </c>
      <c r="AV279" s="11" t="s">
        <v>85</v>
      </c>
      <c r="AW279" s="11" t="s">
        <v>38</v>
      </c>
      <c r="AX279" s="11" t="s">
        <v>75</v>
      </c>
      <c r="AY279" s="216" t="s">
        <v>154</v>
      </c>
    </row>
    <row r="280" spans="2:51" s="12" customFormat="1" ht="13.5">
      <c r="B280" s="227"/>
      <c r="C280" s="228"/>
      <c r="D280" s="203" t="s">
        <v>165</v>
      </c>
      <c r="E280" s="229" t="s">
        <v>21</v>
      </c>
      <c r="F280" s="230" t="s">
        <v>241</v>
      </c>
      <c r="G280" s="228"/>
      <c r="H280" s="231">
        <v>39</v>
      </c>
      <c r="I280" s="232"/>
      <c r="J280" s="228"/>
      <c r="K280" s="228"/>
      <c r="L280" s="233"/>
      <c r="M280" s="234"/>
      <c r="N280" s="235"/>
      <c r="O280" s="235"/>
      <c r="P280" s="235"/>
      <c r="Q280" s="235"/>
      <c r="R280" s="235"/>
      <c r="S280" s="235"/>
      <c r="T280" s="236"/>
      <c r="AT280" s="237" t="s">
        <v>165</v>
      </c>
      <c r="AU280" s="237" t="s">
        <v>85</v>
      </c>
      <c r="AV280" s="12" t="s">
        <v>161</v>
      </c>
      <c r="AW280" s="12" t="s">
        <v>38</v>
      </c>
      <c r="AX280" s="12" t="s">
        <v>83</v>
      </c>
      <c r="AY280" s="237" t="s">
        <v>154</v>
      </c>
    </row>
    <row r="281" spans="2:65" s="1" customFormat="1" ht="25.5" customHeight="1">
      <c r="B281" s="40"/>
      <c r="C281" s="191" t="s">
        <v>363</v>
      </c>
      <c r="D281" s="191" t="s">
        <v>156</v>
      </c>
      <c r="E281" s="192" t="s">
        <v>1970</v>
      </c>
      <c r="F281" s="193" t="s">
        <v>1971</v>
      </c>
      <c r="G281" s="194" t="s">
        <v>237</v>
      </c>
      <c r="H281" s="195">
        <v>30</v>
      </c>
      <c r="I281" s="196"/>
      <c r="J281" s="197">
        <f>ROUND(I281*H281,2)</f>
        <v>0</v>
      </c>
      <c r="K281" s="193" t="s">
        <v>160</v>
      </c>
      <c r="L281" s="60"/>
      <c r="M281" s="198" t="s">
        <v>21</v>
      </c>
      <c r="N281" s="199" t="s">
        <v>46</v>
      </c>
      <c r="O281" s="41"/>
      <c r="P281" s="200">
        <f>O281*H281</f>
        <v>0</v>
      </c>
      <c r="Q281" s="200">
        <v>0.34763</v>
      </c>
      <c r="R281" s="200">
        <f>Q281*H281</f>
        <v>10.4289</v>
      </c>
      <c r="S281" s="200">
        <v>0</v>
      </c>
      <c r="T281" s="201">
        <f>S281*H281</f>
        <v>0</v>
      </c>
      <c r="AR281" s="23" t="s">
        <v>161</v>
      </c>
      <c r="AT281" s="23" t="s">
        <v>156</v>
      </c>
      <c r="AU281" s="23" t="s">
        <v>85</v>
      </c>
      <c r="AY281" s="23" t="s">
        <v>154</v>
      </c>
      <c r="BE281" s="202">
        <f>IF(N281="základní",J281,0)</f>
        <v>0</v>
      </c>
      <c r="BF281" s="202">
        <f>IF(N281="snížená",J281,0)</f>
        <v>0</v>
      </c>
      <c r="BG281" s="202">
        <f>IF(N281="zákl. přenesená",J281,0)</f>
        <v>0</v>
      </c>
      <c r="BH281" s="202">
        <f>IF(N281="sníž. přenesená",J281,0)</f>
        <v>0</v>
      </c>
      <c r="BI281" s="202">
        <f>IF(N281="nulová",J281,0)</f>
        <v>0</v>
      </c>
      <c r="BJ281" s="23" t="s">
        <v>83</v>
      </c>
      <c r="BK281" s="202">
        <f>ROUND(I281*H281,2)</f>
        <v>0</v>
      </c>
      <c r="BL281" s="23" t="s">
        <v>161</v>
      </c>
      <c r="BM281" s="23" t="s">
        <v>1972</v>
      </c>
    </row>
    <row r="282" spans="2:47" s="1" customFormat="1" ht="81">
      <c r="B282" s="40"/>
      <c r="C282" s="62"/>
      <c r="D282" s="203" t="s">
        <v>163</v>
      </c>
      <c r="E282" s="62"/>
      <c r="F282" s="204" t="s">
        <v>1964</v>
      </c>
      <c r="G282" s="62"/>
      <c r="H282" s="62"/>
      <c r="I282" s="162"/>
      <c r="J282" s="62"/>
      <c r="K282" s="62"/>
      <c r="L282" s="60"/>
      <c r="M282" s="205"/>
      <c r="N282" s="41"/>
      <c r="O282" s="41"/>
      <c r="P282" s="41"/>
      <c r="Q282" s="41"/>
      <c r="R282" s="41"/>
      <c r="S282" s="41"/>
      <c r="T282" s="77"/>
      <c r="AT282" s="23" t="s">
        <v>163</v>
      </c>
      <c r="AU282" s="23" t="s">
        <v>85</v>
      </c>
    </row>
    <row r="283" spans="2:65" s="1" customFormat="1" ht="25.5" customHeight="1">
      <c r="B283" s="40"/>
      <c r="C283" s="191" t="s">
        <v>369</v>
      </c>
      <c r="D283" s="191" t="s">
        <v>156</v>
      </c>
      <c r="E283" s="192" t="s">
        <v>1973</v>
      </c>
      <c r="F283" s="193" t="s">
        <v>1974</v>
      </c>
      <c r="G283" s="194" t="s">
        <v>237</v>
      </c>
      <c r="H283" s="195">
        <v>30</v>
      </c>
      <c r="I283" s="196"/>
      <c r="J283" s="197">
        <f>ROUND(I283*H283,2)</f>
        <v>0</v>
      </c>
      <c r="K283" s="193" t="s">
        <v>160</v>
      </c>
      <c r="L283" s="60"/>
      <c r="M283" s="198" t="s">
        <v>21</v>
      </c>
      <c r="N283" s="199" t="s">
        <v>46</v>
      </c>
      <c r="O283" s="41"/>
      <c r="P283" s="200">
        <f>O283*H283</f>
        <v>0</v>
      </c>
      <c r="Q283" s="200">
        <v>0.26376</v>
      </c>
      <c r="R283" s="200">
        <f>Q283*H283</f>
        <v>7.9128</v>
      </c>
      <c r="S283" s="200">
        <v>0</v>
      </c>
      <c r="T283" s="201">
        <f>S283*H283</f>
        <v>0</v>
      </c>
      <c r="AR283" s="23" t="s">
        <v>161</v>
      </c>
      <c r="AT283" s="23" t="s">
        <v>156</v>
      </c>
      <c r="AU283" s="23" t="s">
        <v>85</v>
      </c>
      <c r="AY283" s="23" t="s">
        <v>154</v>
      </c>
      <c r="BE283" s="202">
        <f>IF(N283="základní",J283,0)</f>
        <v>0</v>
      </c>
      <c r="BF283" s="202">
        <f>IF(N283="snížená",J283,0)</f>
        <v>0</v>
      </c>
      <c r="BG283" s="202">
        <f>IF(N283="zákl. přenesená",J283,0)</f>
        <v>0</v>
      </c>
      <c r="BH283" s="202">
        <f>IF(N283="sníž. přenesená",J283,0)</f>
        <v>0</v>
      </c>
      <c r="BI283" s="202">
        <f>IF(N283="nulová",J283,0)</f>
        <v>0</v>
      </c>
      <c r="BJ283" s="23" t="s">
        <v>83</v>
      </c>
      <c r="BK283" s="202">
        <f>ROUND(I283*H283,2)</f>
        <v>0</v>
      </c>
      <c r="BL283" s="23" t="s">
        <v>161</v>
      </c>
      <c r="BM283" s="23" t="s">
        <v>1975</v>
      </c>
    </row>
    <row r="284" spans="2:47" s="1" customFormat="1" ht="81">
      <c r="B284" s="40"/>
      <c r="C284" s="62"/>
      <c r="D284" s="203" t="s">
        <v>163</v>
      </c>
      <c r="E284" s="62"/>
      <c r="F284" s="204" t="s">
        <v>1964</v>
      </c>
      <c r="G284" s="62"/>
      <c r="H284" s="62"/>
      <c r="I284" s="162"/>
      <c r="J284" s="62"/>
      <c r="K284" s="62"/>
      <c r="L284" s="60"/>
      <c r="M284" s="205"/>
      <c r="N284" s="41"/>
      <c r="O284" s="41"/>
      <c r="P284" s="41"/>
      <c r="Q284" s="41"/>
      <c r="R284" s="41"/>
      <c r="S284" s="41"/>
      <c r="T284" s="77"/>
      <c r="AT284" s="23" t="s">
        <v>163</v>
      </c>
      <c r="AU284" s="23" t="s">
        <v>85</v>
      </c>
    </row>
    <row r="285" spans="2:51" s="11" customFormat="1" ht="13.5">
      <c r="B285" s="206"/>
      <c r="C285" s="207"/>
      <c r="D285" s="203" t="s">
        <v>165</v>
      </c>
      <c r="E285" s="208" t="s">
        <v>21</v>
      </c>
      <c r="F285" s="209" t="s">
        <v>1797</v>
      </c>
      <c r="G285" s="207"/>
      <c r="H285" s="210">
        <v>10</v>
      </c>
      <c r="I285" s="211"/>
      <c r="J285" s="207"/>
      <c r="K285" s="207"/>
      <c r="L285" s="212"/>
      <c r="M285" s="213"/>
      <c r="N285" s="214"/>
      <c r="O285" s="214"/>
      <c r="P285" s="214"/>
      <c r="Q285" s="214"/>
      <c r="R285" s="214"/>
      <c r="S285" s="214"/>
      <c r="T285" s="215"/>
      <c r="AT285" s="216" t="s">
        <v>165</v>
      </c>
      <c r="AU285" s="216" t="s">
        <v>85</v>
      </c>
      <c r="AV285" s="11" t="s">
        <v>85</v>
      </c>
      <c r="AW285" s="11" t="s">
        <v>38</v>
      </c>
      <c r="AX285" s="11" t="s">
        <v>75</v>
      </c>
      <c r="AY285" s="216" t="s">
        <v>154</v>
      </c>
    </row>
    <row r="286" spans="2:51" s="11" customFormat="1" ht="13.5">
      <c r="B286" s="206"/>
      <c r="C286" s="207"/>
      <c r="D286" s="203" t="s">
        <v>165</v>
      </c>
      <c r="E286" s="208" t="s">
        <v>21</v>
      </c>
      <c r="F286" s="209" t="s">
        <v>1799</v>
      </c>
      <c r="G286" s="207"/>
      <c r="H286" s="210">
        <v>8</v>
      </c>
      <c r="I286" s="211"/>
      <c r="J286" s="207"/>
      <c r="K286" s="207"/>
      <c r="L286" s="212"/>
      <c r="M286" s="213"/>
      <c r="N286" s="214"/>
      <c r="O286" s="214"/>
      <c r="P286" s="214"/>
      <c r="Q286" s="214"/>
      <c r="R286" s="214"/>
      <c r="S286" s="214"/>
      <c r="T286" s="215"/>
      <c r="AT286" s="216" t="s">
        <v>165</v>
      </c>
      <c r="AU286" s="216" t="s">
        <v>85</v>
      </c>
      <c r="AV286" s="11" t="s">
        <v>85</v>
      </c>
      <c r="AW286" s="11" t="s">
        <v>38</v>
      </c>
      <c r="AX286" s="11" t="s">
        <v>75</v>
      </c>
      <c r="AY286" s="216" t="s">
        <v>154</v>
      </c>
    </row>
    <row r="287" spans="2:51" s="11" customFormat="1" ht="13.5">
      <c r="B287" s="206"/>
      <c r="C287" s="207"/>
      <c r="D287" s="203" t="s">
        <v>165</v>
      </c>
      <c r="E287" s="208" t="s">
        <v>21</v>
      </c>
      <c r="F287" s="209" t="s">
        <v>1965</v>
      </c>
      <c r="G287" s="207"/>
      <c r="H287" s="210">
        <v>12</v>
      </c>
      <c r="I287" s="211"/>
      <c r="J287" s="207"/>
      <c r="K287" s="207"/>
      <c r="L287" s="212"/>
      <c r="M287" s="213"/>
      <c r="N287" s="214"/>
      <c r="O287" s="214"/>
      <c r="P287" s="214"/>
      <c r="Q287" s="214"/>
      <c r="R287" s="214"/>
      <c r="S287" s="214"/>
      <c r="T287" s="215"/>
      <c r="AT287" s="216" t="s">
        <v>165</v>
      </c>
      <c r="AU287" s="216" t="s">
        <v>85</v>
      </c>
      <c r="AV287" s="11" t="s">
        <v>85</v>
      </c>
      <c r="AW287" s="11" t="s">
        <v>38</v>
      </c>
      <c r="AX287" s="11" t="s">
        <v>75</v>
      </c>
      <c r="AY287" s="216" t="s">
        <v>154</v>
      </c>
    </row>
    <row r="288" spans="2:51" s="12" customFormat="1" ht="13.5">
      <c r="B288" s="227"/>
      <c r="C288" s="228"/>
      <c r="D288" s="203" t="s">
        <v>165</v>
      </c>
      <c r="E288" s="229" t="s">
        <v>21</v>
      </c>
      <c r="F288" s="230" t="s">
        <v>241</v>
      </c>
      <c r="G288" s="228"/>
      <c r="H288" s="231">
        <v>30</v>
      </c>
      <c r="I288" s="232"/>
      <c r="J288" s="228"/>
      <c r="K288" s="228"/>
      <c r="L288" s="233"/>
      <c r="M288" s="234"/>
      <c r="N288" s="235"/>
      <c r="O288" s="235"/>
      <c r="P288" s="235"/>
      <c r="Q288" s="235"/>
      <c r="R288" s="235"/>
      <c r="S288" s="235"/>
      <c r="T288" s="236"/>
      <c r="AT288" s="237" t="s">
        <v>165</v>
      </c>
      <c r="AU288" s="237" t="s">
        <v>85</v>
      </c>
      <c r="AV288" s="12" t="s">
        <v>161</v>
      </c>
      <c r="AW288" s="12" t="s">
        <v>38</v>
      </c>
      <c r="AX288" s="12" t="s">
        <v>83</v>
      </c>
      <c r="AY288" s="237" t="s">
        <v>154</v>
      </c>
    </row>
    <row r="289" spans="2:65" s="1" customFormat="1" ht="38.25" customHeight="1">
      <c r="B289" s="40"/>
      <c r="C289" s="191" t="s">
        <v>373</v>
      </c>
      <c r="D289" s="191" t="s">
        <v>156</v>
      </c>
      <c r="E289" s="192" t="s">
        <v>1976</v>
      </c>
      <c r="F289" s="193" t="s">
        <v>1977</v>
      </c>
      <c r="G289" s="194" t="s">
        <v>237</v>
      </c>
      <c r="H289" s="195">
        <v>30</v>
      </c>
      <c r="I289" s="196"/>
      <c r="J289" s="197">
        <f>ROUND(I289*H289,2)</f>
        <v>0</v>
      </c>
      <c r="K289" s="193" t="s">
        <v>160</v>
      </c>
      <c r="L289" s="60"/>
      <c r="M289" s="198" t="s">
        <v>21</v>
      </c>
      <c r="N289" s="199" t="s">
        <v>46</v>
      </c>
      <c r="O289" s="41"/>
      <c r="P289" s="200">
        <f>O289*H289</f>
        <v>0</v>
      </c>
      <c r="Q289" s="200">
        <v>0.25008</v>
      </c>
      <c r="R289" s="200">
        <f>Q289*H289</f>
        <v>7.502400000000001</v>
      </c>
      <c r="S289" s="200">
        <v>0</v>
      </c>
      <c r="T289" s="201">
        <f>S289*H289</f>
        <v>0</v>
      </c>
      <c r="AR289" s="23" t="s">
        <v>161</v>
      </c>
      <c r="AT289" s="23" t="s">
        <v>156</v>
      </c>
      <c r="AU289" s="23" t="s">
        <v>85</v>
      </c>
      <c r="AY289" s="23" t="s">
        <v>154</v>
      </c>
      <c r="BE289" s="202">
        <f>IF(N289="základní",J289,0)</f>
        <v>0</v>
      </c>
      <c r="BF289" s="202">
        <f>IF(N289="snížená",J289,0)</f>
        <v>0</v>
      </c>
      <c r="BG289" s="202">
        <f>IF(N289="zákl. přenesená",J289,0)</f>
        <v>0</v>
      </c>
      <c r="BH289" s="202">
        <f>IF(N289="sníž. přenesená",J289,0)</f>
        <v>0</v>
      </c>
      <c r="BI289" s="202">
        <f>IF(N289="nulová",J289,0)</f>
        <v>0</v>
      </c>
      <c r="BJ289" s="23" t="s">
        <v>83</v>
      </c>
      <c r="BK289" s="202">
        <f>ROUND(I289*H289,2)</f>
        <v>0</v>
      </c>
      <c r="BL289" s="23" t="s">
        <v>161</v>
      </c>
      <c r="BM289" s="23" t="s">
        <v>1978</v>
      </c>
    </row>
    <row r="290" spans="2:47" s="1" customFormat="1" ht="81">
      <c r="B290" s="40"/>
      <c r="C290" s="62"/>
      <c r="D290" s="203" t="s">
        <v>163</v>
      </c>
      <c r="E290" s="62"/>
      <c r="F290" s="204" t="s">
        <v>1964</v>
      </c>
      <c r="G290" s="62"/>
      <c r="H290" s="62"/>
      <c r="I290" s="162"/>
      <c r="J290" s="62"/>
      <c r="K290" s="62"/>
      <c r="L290" s="60"/>
      <c r="M290" s="205"/>
      <c r="N290" s="41"/>
      <c r="O290" s="41"/>
      <c r="P290" s="41"/>
      <c r="Q290" s="41"/>
      <c r="R290" s="41"/>
      <c r="S290" s="41"/>
      <c r="T290" s="77"/>
      <c r="AT290" s="23" t="s">
        <v>163</v>
      </c>
      <c r="AU290" s="23" t="s">
        <v>85</v>
      </c>
    </row>
    <row r="291" spans="2:51" s="11" customFormat="1" ht="13.5">
      <c r="B291" s="206"/>
      <c r="C291" s="207"/>
      <c r="D291" s="203" t="s">
        <v>165</v>
      </c>
      <c r="E291" s="208" t="s">
        <v>21</v>
      </c>
      <c r="F291" s="209" t="s">
        <v>1787</v>
      </c>
      <c r="G291" s="207"/>
      <c r="H291" s="210">
        <v>3</v>
      </c>
      <c r="I291" s="211"/>
      <c r="J291" s="207"/>
      <c r="K291" s="207"/>
      <c r="L291" s="212"/>
      <c r="M291" s="213"/>
      <c r="N291" s="214"/>
      <c r="O291" s="214"/>
      <c r="P291" s="214"/>
      <c r="Q291" s="214"/>
      <c r="R291" s="214"/>
      <c r="S291" s="214"/>
      <c r="T291" s="215"/>
      <c r="AT291" s="216" t="s">
        <v>165</v>
      </c>
      <c r="AU291" s="216" t="s">
        <v>85</v>
      </c>
      <c r="AV291" s="11" t="s">
        <v>85</v>
      </c>
      <c r="AW291" s="11" t="s">
        <v>38</v>
      </c>
      <c r="AX291" s="11" t="s">
        <v>75</v>
      </c>
      <c r="AY291" s="216" t="s">
        <v>154</v>
      </c>
    </row>
    <row r="292" spans="2:51" s="11" customFormat="1" ht="13.5">
      <c r="B292" s="206"/>
      <c r="C292" s="207"/>
      <c r="D292" s="203" t="s">
        <v>165</v>
      </c>
      <c r="E292" s="208" t="s">
        <v>21</v>
      </c>
      <c r="F292" s="209" t="s">
        <v>1786</v>
      </c>
      <c r="G292" s="207"/>
      <c r="H292" s="210">
        <v>27</v>
      </c>
      <c r="I292" s="211"/>
      <c r="J292" s="207"/>
      <c r="K292" s="207"/>
      <c r="L292" s="212"/>
      <c r="M292" s="213"/>
      <c r="N292" s="214"/>
      <c r="O292" s="214"/>
      <c r="P292" s="214"/>
      <c r="Q292" s="214"/>
      <c r="R292" s="214"/>
      <c r="S292" s="214"/>
      <c r="T292" s="215"/>
      <c r="AT292" s="216" t="s">
        <v>165</v>
      </c>
      <c r="AU292" s="216" t="s">
        <v>85</v>
      </c>
      <c r="AV292" s="11" t="s">
        <v>85</v>
      </c>
      <c r="AW292" s="11" t="s">
        <v>38</v>
      </c>
      <c r="AX292" s="11" t="s">
        <v>75</v>
      </c>
      <c r="AY292" s="216" t="s">
        <v>154</v>
      </c>
    </row>
    <row r="293" spans="2:51" s="12" customFormat="1" ht="13.5">
      <c r="B293" s="227"/>
      <c r="C293" s="228"/>
      <c r="D293" s="203" t="s">
        <v>165</v>
      </c>
      <c r="E293" s="229" t="s">
        <v>21</v>
      </c>
      <c r="F293" s="230" t="s">
        <v>241</v>
      </c>
      <c r="G293" s="228"/>
      <c r="H293" s="231">
        <v>30</v>
      </c>
      <c r="I293" s="232"/>
      <c r="J293" s="228"/>
      <c r="K293" s="228"/>
      <c r="L293" s="233"/>
      <c r="M293" s="234"/>
      <c r="N293" s="235"/>
      <c r="O293" s="235"/>
      <c r="P293" s="235"/>
      <c r="Q293" s="235"/>
      <c r="R293" s="235"/>
      <c r="S293" s="235"/>
      <c r="T293" s="236"/>
      <c r="AT293" s="237" t="s">
        <v>165</v>
      </c>
      <c r="AU293" s="237" t="s">
        <v>85</v>
      </c>
      <c r="AV293" s="12" t="s">
        <v>161</v>
      </c>
      <c r="AW293" s="12" t="s">
        <v>38</v>
      </c>
      <c r="AX293" s="12" t="s">
        <v>83</v>
      </c>
      <c r="AY293" s="237" t="s">
        <v>154</v>
      </c>
    </row>
    <row r="294" spans="2:65" s="1" customFormat="1" ht="38.25" customHeight="1">
      <c r="B294" s="40"/>
      <c r="C294" s="191" t="s">
        <v>377</v>
      </c>
      <c r="D294" s="191" t="s">
        <v>156</v>
      </c>
      <c r="E294" s="192" t="s">
        <v>1979</v>
      </c>
      <c r="F294" s="193" t="s">
        <v>1980</v>
      </c>
      <c r="G294" s="194" t="s">
        <v>237</v>
      </c>
      <c r="H294" s="195">
        <v>30</v>
      </c>
      <c r="I294" s="196"/>
      <c r="J294" s="197">
        <f>ROUND(I294*H294,2)</f>
        <v>0</v>
      </c>
      <c r="K294" s="193" t="s">
        <v>160</v>
      </c>
      <c r="L294" s="60"/>
      <c r="M294" s="198" t="s">
        <v>21</v>
      </c>
      <c r="N294" s="199" t="s">
        <v>46</v>
      </c>
      <c r="O294" s="41"/>
      <c r="P294" s="200">
        <f>O294*H294</f>
        <v>0</v>
      </c>
      <c r="Q294" s="200">
        <v>0.37536</v>
      </c>
      <c r="R294" s="200">
        <f>Q294*H294</f>
        <v>11.260800000000001</v>
      </c>
      <c r="S294" s="200">
        <v>0</v>
      </c>
      <c r="T294" s="201">
        <f>S294*H294</f>
        <v>0</v>
      </c>
      <c r="AR294" s="23" t="s">
        <v>161</v>
      </c>
      <c r="AT294" s="23" t="s">
        <v>156</v>
      </c>
      <c r="AU294" s="23" t="s">
        <v>85</v>
      </c>
      <c r="AY294" s="23" t="s">
        <v>154</v>
      </c>
      <c r="BE294" s="202">
        <f>IF(N294="základní",J294,0)</f>
        <v>0</v>
      </c>
      <c r="BF294" s="202">
        <f>IF(N294="snížená",J294,0)</f>
        <v>0</v>
      </c>
      <c r="BG294" s="202">
        <f>IF(N294="zákl. přenesená",J294,0)</f>
        <v>0</v>
      </c>
      <c r="BH294" s="202">
        <f>IF(N294="sníž. přenesená",J294,0)</f>
        <v>0</v>
      </c>
      <c r="BI294" s="202">
        <f>IF(N294="nulová",J294,0)</f>
        <v>0</v>
      </c>
      <c r="BJ294" s="23" t="s">
        <v>83</v>
      </c>
      <c r="BK294" s="202">
        <f>ROUND(I294*H294,2)</f>
        <v>0</v>
      </c>
      <c r="BL294" s="23" t="s">
        <v>161</v>
      </c>
      <c r="BM294" s="23" t="s">
        <v>1981</v>
      </c>
    </row>
    <row r="295" spans="2:47" s="1" customFormat="1" ht="81">
      <c r="B295" s="40"/>
      <c r="C295" s="62"/>
      <c r="D295" s="203" t="s">
        <v>163</v>
      </c>
      <c r="E295" s="62"/>
      <c r="F295" s="204" t="s">
        <v>1964</v>
      </c>
      <c r="G295" s="62"/>
      <c r="H295" s="62"/>
      <c r="I295" s="162"/>
      <c r="J295" s="62"/>
      <c r="K295" s="62"/>
      <c r="L295" s="60"/>
      <c r="M295" s="205"/>
      <c r="N295" s="41"/>
      <c r="O295" s="41"/>
      <c r="P295" s="41"/>
      <c r="Q295" s="41"/>
      <c r="R295" s="41"/>
      <c r="S295" s="41"/>
      <c r="T295" s="77"/>
      <c r="AT295" s="23" t="s">
        <v>163</v>
      </c>
      <c r="AU295" s="23" t="s">
        <v>85</v>
      </c>
    </row>
    <row r="296" spans="2:51" s="11" customFormat="1" ht="13.5">
      <c r="B296" s="206"/>
      <c r="C296" s="207"/>
      <c r="D296" s="203" t="s">
        <v>165</v>
      </c>
      <c r="E296" s="208" t="s">
        <v>21</v>
      </c>
      <c r="F296" s="209" t="s">
        <v>1797</v>
      </c>
      <c r="G296" s="207"/>
      <c r="H296" s="210">
        <v>10</v>
      </c>
      <c r="I296" s="211"/>
      <c r="J296" s="207"/>
      <c r="K296" s="207"/>
      <c r="L296" s="212"/>
      <c r="M296" s="213"/>
      <c r="N296" s="214"/>
      <c r="O296" s="214"/>
      <c r="P296" s="214"/>
      <c r="Q296" s="214"/>
      <c r="R296" s="214"/>
      <c r="S296" s="214"/>
      <c r="T296" s="215"/>
      <c r="AT296" s="216" t="s">
        <v>165</v>
      </c>
      <c r="AU296" s="216" t="s">
        <v>85</v>
      </c>
      <c r="AV296" s="11" t="s">
        <v>85</v>
      </c>
      <c r="AW296" s="11" t="s">
        <v>38</v>
      </c>
      <c r="AX296" s="11" t="s">
        <v>75</v>
      </c>
      <c r="AY296" s="216" t="s">
        <v>154</v>
      </c>
    </row>
    <row r="297" spans="2:51" s="11" customFormat="1" ht="13.5">
      <c r="B297" s="206"/>
      <c r="C297" s="207"/>
      <c r="D297" s="203" t="s">
        <v>165</v>
      </c>
      <c r="E297" s="208" t="s">
        <v>21</v>
      </c>
      <c r="F297" s="209" t="s">
        <v>1799</v>
      </c>
      <c r="G297" s="207"/>
      <c r="H297" s="210">
        <v>8</v>
      </c>
      <c r="I297" s="211"/>
      <c r="J297" s="207"/>
      <c r="K297" s="207"/>
      <c r="L297" s="212"/>
      <c r="M297" s="213"/>
      <c r="N297" s="214"/>
      <c r="O297" s="214"/>
      <c r="P297" s="214"/>
      <c r="Q297" s="214"/>
      <c r="R297" s="214"/>
      <c r="S297" s="214"/>
      <c r="T297" s="215"/>
      <c r="AT297" s="216" t="s">
        <v>165</v>
      </c>
      <c r="AU297" s="216" t="s">
        <v>85</v>
      </c>
      <c r="AV297" s="11" t="s">
        <v>85</v>
      </c>
      <c r="AW297" s="11" t="s">
        <v>38</v>
      </c>
      <c r="AX297" s="11" t="s">
        <v>75</v>
      </c>
      <c r="AY297" s="216" t="s">
        <v>154</v>
      </c>
    </row>
    <row r="298" spans="2:51" s="11" customFormat="1" ht="13.5">
      <c r="B298" s="206"/>
      <c r="C298" s="207"/>
      <c r="D298" s="203" t="s">
        <v>165</v>
      </c>
      <c r="E298" s="208" t="s">
        <v>21</v>
      </c>
      <c r="F298" s="209" t="s">
        <v>1965</v>
      </c>
      <c r="G298" s="207"/>
      <c r="H298" s="210">
        <v>12</v>
      </c>
      <c r="I298" s="211"/>
      <c r="J298" s="207"/>
      <c r="K298" s="207"/>
      <c r="L298" s="212"/>
      <c r="M298" s="213"/>
      <c r="N298" s="214"/>
      <c r="O298" s="214"/>
      <c r="P298" s="214"/>
      <c r="Q298" s="214"/>
      <c r="R298" s="214"/>
      <c r="S298" s="214"/>
      <c r="T298" s="215"/>
      <c r="AT298" s="216" t="s">
        <v>165</v>
      </c>
      <c r="AU298" s="216" t="s">
        <v>85</v>
      </c>
      <c r="AV298" s="11" t="s">
        <v>85</v>
      </c>
      <c r="AW298" s="11" t="s">
        <v>38</v>
      </c>
      <c r="AX298" s="11" t="s">
        <v>75</v>
      </c>
      <c r="AY298" s="216" t="s">
        <v>154</v>
      </c>
    </row>
    <row r="299" spans="2:51" s="12" customFormat="1" ht="13.5">
      <c r="B299" s="227"/>
      <c r="C299" s="228"/>
      <c r="D299" s="203" t="s">
        <v>165</v>
      </c>
      <c r="E299" s="229" t="s">
        <v>21</v>
      </c>
      <c r="F299" s="230" t="s">
        <v>241</v>
      </c>
      <c r="G299" s="228"/>
      <c r="H299" s="231">
        <v>30</v>
      </c>
      <c r="I299" s="232"/>
      <c r="J299" s="228"/>
      <c r="K299" s="228"/>
      <c r="L299" s="233"/>
      <c r="M299" s="234"/>
      <c r="N299" s="235"/>
      <c r="O299" s="235"/>
      <c r="P299" s="235"/>
      <c r="Q299" s="235"/>
      <c r="R299" s="235"/>
      <c r="S299" s="235"/>
      <c r="T299" s="236"/>
      <c r="AT299" s="237" t="s">
        <v>165</v>
      </c>
      <c r="AU299" s="237" t="s">
        <v>85</v>
      </c>
      <c r="AV299" s="12" t="s">
        <v>161</v>
      </c>
      <c r="AW299" s="12" t="s">
        <v>38</v>
      </c>
      <c r="AX299" s="12" t="s">
        <v>83</v>
      </c>
      <c r="AY299" s="237" t="s">
        <v>154</v>
      </c>
    </row>
    <row r="300" spans="2:65" s="1" customFormat="1" ht="25.5" customHeight="1">
      <c r="B300" s="40"/>
      <c r="C300" s="191" t="s">
        <v>383</v>
      </c>
      <c r="D300" s="191" t="s">
        <v>156</v>
      </c>
      <c r="E300" s="192" t="s">
        <v>1982</v>
      </c>
      <c r="F300" s="193" t="s">
        <v>1983</v>
      </c>
      <c r="G300" s="194" t="s">
        <v>237</v>
      </c>
      <c r="H300" s="195">
        <v>30</v>
      </c>
      <c r="I300" s="196"/>
      <c r="J300" s="197">
        <f>ROUND(I300*H300,2)</f>
        <v>0</v>
      </c>
      <c r="K300" s="193" t="s">
        <v>160</v>
      </c>
      <c r="L300" s="60"/>
      <c r="M300" s="198" t="s">
        <v>21</v>
      </c>
      <c r="N300" s="199" t="s">
        <v>46</v>
      </c>
      <c r="O300" s="41"/>
      <c r="P300" s="200">
        <f>O300*H300</f>
        <v>0</v>
      </c>
      <c r="Q300" s="200">
        <v>0.12966</v>
      </c>
      <c r="R300" s="200">
        <f>Q300*H300</f>
        <v>3.8898</v>
      </c>
      <c r="S300" s="200">
        <v>0</v>
      </c>
      <c r="T300" s="201">
        <f>S300*H300</f>
        <v>0</v>
      </c>
      <c r="AR300" s="23" t="s">
        <v>161</v>
      </c>
      <c r="AT300" s="23" t="s">
        <v>156</v>
      </c>
      <c r="AU300" s="23" t="s">
        <v>85</v>
      </c>
      <c r="AY300" s="23" t="s">
        <v>154</v>
      </c>
      <c r="BE300" s="202">
        <f>IF(N300="základní",J300,0)</f>
        <v>0</v>
      </c>
      <c r="BF300" s="202">
        <f>IF(N300="snížená",J300,0)</f>
        <v>0</v>
      </c>
      <c r="BG300" s="202">
        <f>IF(N300="zákl. přenesená",J300,0)</f>
        <v>0</v>
      </c>
      <c r="BH300" s="202">
        <f>IF(N300="sníž. přenesená",J300,0)</f>
        <v>0</v>
      </c>
      <c r="BI300" s="202">
        <f>IF(N300="nulová",J300,0)</f>
        <v>0</v>
      </c>
      <c r="BJ300" s="23" t="s">
        <v>83</v>
      </c>
      <c r="BK300" s="202">
        <f>ROUND(I300*H300,2)</f>
        <v>0</v>
      </c>
      <c r="BL300" s="23" t="s">
        <v>161</v>
      </c>
      <c r="BM300" s="23" t="s">
        <v>1984</v>
      </c>
    </row>
    <row r="301" spans="2:47" s="1" customFormat="1" ht="121.5">
      <c r="B301" s="40"/>
      <c r="C301" s="62"/>
      <c r="D301" s="203" t="s">
        <v>163</v>
      </c>
      <c r="E301" s="62"/>
      <c r="F301" s="204" t="s">
        <v>1985</v>
      </c>
      <c r="G301" s="62"/>
      <c r="H301" s="62"/>
      <c r="I301" s="162"/>
      <c r="J301" s="62"/>
      <c r="K301" s="62"/>
      <c r="L301" s="60"/>
      <c r="M301" s="205"/>
      <c r="N301" s="41"/>
      <c r="O301" s="41"/>
      <c r="P301" s="41"/>
      <c r="Q301" s="41"/>
      <c r="R301" s="41"/>
      <c r="S301" s="41"/>
      <c r="T301" s="77"/>
      <c r="AT301" s="23" t="s">
        <v>163</v>
      </c>
      <c r="AU301" s="23" t="s">
        <v>85</v>
      </c>
    </row>
    <row r="302" spans="2:65" s="1" customFormat="1" ht="25.5" customHeight="1">
      <c r="B302" s="40"/>
      <c r="C302" s="191" t="s">
        <v>390</v>
      </c>
      <c r="D302" s="191" t="s">
        <v>156</v>
      </c>
      <c r="E302" s="192" t="s">
        <v>1986</v>
      </c>
      <c r="F302" s="193" t="s">
        <v>1987</v>
      </c>
      <c r="G302" s="194" t="s">
        <v>237</v>
      </c>
      <c r="H302" s="195">
        <v>3</v>
      </c>
      <c r="I302" s="196"/>
      <c r="J302" s="197">
        <f>ROUND(I302*H302,2)</f>
        <v>0</v>
      </c>
      <c r="K302" s="193" t="s">
        <v>160</v>
      </c>
      <c r="L302" s="60"/>
      <c r="M302" s="198" t="s">
        <v>21</v>
      </c>
      <c r="N302" s="199" t="s">
        <v>46</v>
      </c>
      <c r="O302" s="41"/>
      <c r="P302" s="200">
        <f>O302*H302</f>
        <v>0</v>
      </c>
      <c r="Q302" s="200">
        <v>0.09792</v>
      </c>
      <c r="R302" s="200">
        <f>Q302*H302</f>
        <v>0.29375999999999997</v>
      </c>
      <c r="S302" s="200">
        <v>0</v>
      </c>
      <c r="T302" s="201">
        <f>S302*H302</f>
        <v>0</v>
      </c>
      <c r="AR302" s="23" t="s">
        <v>161</v>
      </c>
      <c r="AT302" s="23" t="s">
        <v>156</v>
      </c>
      <c r="AU302" s="23" t="s">
        <v>85</v>
      </c>
      <c r="AY302" s="23" t="s">
        <v>154</v>
      </c>
      <c r="BE302" s="202">
        <f>IF(N302="základní",J302,0)</f>
        <v>0</v>
      </c>
      <c r="BF302" s="202">
        <f>IF(N302="snížená",J302,0)</f>
        <v>0</v>
      </c>
      <c r="BG302" s="202">
        <f>IF(N302="zákl. přenesená",J302,0)</f>
        <v>0</v>
      </c>
      <c r="BH302" s="202">
        <f>IF(N302="sníž. přenesená",J302,0)</f>
        <v>0</v>
      </c>
      <c r="BI302" s="202">
        <f>IF(N302="nulová",J302,0)</f>
        <v>0</v>
      </c>
      <c r="BJ302" s="23" t="s">
        <v>83</v>
      </c>
      <c r="BK302" s="202">
        <f>ROUND(I302*H302,2)</f>
        <v>0</v>
      </c>
      <c r="BL302" s="23" t="s">
        <v>161</v>
      </c>
      <c r="BM302" s="23" t="s">
        <v>1988</v>
      </c>
    </row>
    <row r="303" spans="2:47" s="1" customFormat="1" ht="121.5">
      <c r="B303" s="40"/>
      <c r="C303" s="62"/>
      <c r="D303" s="203" t="s">
        <v>163</v>
      </c>
      <c r="E303" s="62"/>
      <c r="F303" s="204" t="s">
        <v>1985</v>
      </c>
      <c r="G303" s="62"/>
      <c r="H303" s="62"/>
      <c r="I303" s="162"/>
      <c r="J303" s="62"/>
      <c r="K303" s="62"/>
      <c r="L303" s="60"/>
      <c r="M303" s="205"/>
      <c r="N303" s="41"/>
      <c r="O303" s="41"/>
      <c r="P303" s="41"/>
      <c r="Q303" s="41"/>
      <c r="R303" s="41"/>
      <c r="S303" s="41"/>
      <c r="T303" s="77"/>
      <c r="AT303" s="23" t="s">
        <v>163</v>
      </c>
      <c r="AU303" s="23" t="s">
        <v>85</v>
      </c>
    </row>
    <row r="304" spans="2:51" s="11" customFormat="1" ht="13.5">
      <c r="B304" s="206"/>
      <c r="C304" s="207"/>
      <c r="D304" s="203" t="s">
        <v>165</v>
      </c>
      <c r="E304" s="208" t="s">
        <v>21</v>
      </c>
      <c r="F304" s="209" t="s">
        <v>1787</v>
      </c>
      <c r="G304" s="207"/>
      <c r="H304" s="210">
        <v>3</v>
      </c>
      <c r="I304" s="211"/>
      <c r="J304" s="207"/>
      <c r="K304" s="207"/>
      <c r="L304" s="212"/>
      <c r="M304" s="213"/>
      <c r="N304" s="214"/>
      <c r="O304" s="214"/>
      <c r="P304" s="214"/>
      <c r="Q304" s="214"/>
      <c r="R304" s="214"/>
      <c r="S304" s="214"/>
      <c r="T304" s="215"/>
      <c r="AT304" s="216" t="s">
        <v>165</v>
      </c>
      <c r="AU304" s="216" t="s">
        <v>85</v>
      </c>
      <c r="AV304" s="11" t="s">
        <v>85</v>
      </c>
      <c r="AW304" s="11" t="s">
        <v>38</v>
      </c>
      <c r="AX304" s="11" t="s">
        <v>83</v>
      </c>
      <c r="AY304" s="216" t="s">
        <v>154</v>
      </c>
    </row>
    <row r="305" spans="2:65" s="1" customFormat="1" ht="25.5" customHeight="1">
      <c r="B305" s="40"/>
      <c r="C305" s="191" t="s">
        <v>397</v>
      </c>
      <c r="D305" s="191" t="s">
        <v>156</v>
      </c>
      <c r="E305" s="192" t="s">
        <v>1989</v>
      </c>
      <c r="F305" s="193" t="s">
        <v>1990</v>
      </c>
      <c r="G305" s="194" t="s">
        <v>237</v>
      </c>
      <c r="H305" s="195">
        <v>30</v>
      </c>
      <c r="I305" s="196"/>
      <c r="J305" s="197">
        <f>ROUND(I305*H305,2)</f>
        <v>0</v>
      </c>
      <c r="K305" s="193" t="s">
        <v>160</v>
      </c>
      <c r="L305" s="60"/>
      <c r="M305" s="198" t="s">
        <v>21</v>
      </c>
      <c r="N305" s="199" t="s">
        <v>46</v>
      </c>
      <c r="O305" s="41"/>
      <c r="P305" s="200">
        <f>O305*H305</f>
        <v>0</v>
      </c>
      <c r="Q305" s="200">
        <v>0.00081</v>
      </c>
      <c r="R305" s="200">
        <f>Q305*H305</f>
        <v>0.0243</v>
      </c>
      <c r="S305" s="200">
        <v>0</v>
      </c>
      <c r="T305" s="201">
        <f>S305*H305</f>
        <v>0</v>
      </c>
      <c r="AR305" s="23" t="s">
        <v>161</v>
      </c>
      <c r="AT305" s="23" t="s">
        <v>156</v>
      </c>
      <c r="AU305" s="23" t="s">
        <v>85</v>
      </c>
      <c r="AY305" s="23" t="s">
        <v>154</v>
      </c>
      <c r="BE305" s="202">
        <f>IF(N305="základní",J305,0)</f>
        <v>0</v>
      </c>
      <c r="BF305" s="202">
        <f>IF(N305="snížená",J305,0)</f>
        <v>0</v>
      </c>
      <c r="BG305" s="202">
        <f>IF(N305="zákl. přenesená",J305,0)</f>
        <v>0</v>
      </c>
      <c r="BH305" s="202">
        <f>IF(N305="sníž. přenesená",J305,0)</f>
        <v>0</v>
      </c>
      <c r="BI305" s="202">
        <f>IF(N305="nulová",J305,0)</f>
        <v>0</v>
      </c>
      <c r="BJ305" s="23" t="s">
        <v>83</v>
      </c>
      <c r="BK305" s="202">
        <f>ROUND(I305*H305,2)</f>
        <v>0</v>
      </c>
      <c r="BL305" s="23" t="s">
        <v>161</v>
      </c>
      <c r="BM305" s="23" t="s">
        <v>1991</v>
      </c>
    </row>
    <row r="306" spans="2:51" s="11" customFormat="1" ht="13.5">
      <c r="B306" s="206"/>
      <c r="C306" s="207"/>
      <c r="D306" s="203" t="s">
        <v>165</v>
      </c>
      <c r="E306" s="208" t="s">
        <v>21</v>
      </c>
      <c r="F306" s="209" t="s">
        <v>1797</v>
      </c>
      <c r="G306" s="207"/>
      <c r="H306" s="210">
        <v>10</v>
      </c>
      <c r="I306" s="211"/>
      <c r="J306" s="207"/>
      <c r="K306" s="207"/>
      <c r="L306" s="212"/>
      <c r="M306" s="213"/>
      <c r="N306" s="214"/>
      <c r="O306" s="214"/>
      <c r="P306" s="214"/>
      <c r="Q306" s="214"/>
      <c r="R306" s="214"/>
      <c r="S306" s="214"/>
      <c r="T306" s="215"/>
      <c r="AT306" s="216" t="s">
        <v>165</v>
      </c>
      <c r="AU306" s="216" t="s">
        <v>85</v>
      </c>
      <c r="AV306" s="11" t="s">
        <v>85</v>
      </c>
      <c r="AW306" s="11" t="s">
        <v>38</v>
      </c>
      <c r="AX306" s="11" t="s">
        <v>75</v>
      </c>
      <c r="AY306" s="216" t="s">
        <v>154</v>
      </c>
    </row>
    <row r="307" spans="2:51" s="11" customFormat="1" ht="13.5">
      <c r="B307" s="206"/>
      <c r="C307" s="207"/>
      <c r="D307" s="203" t="s">
        <v>165</v>
      </c>
      <c r="E307" s="208" t="s">
        <v>21</v>
      </c>
      <c r="F307" s="209" t="s">
        <v>1799</v>
      </c>
      <c r="G307" s="207"/>
      <c r="H307" s="210">
        <v>8</v>
      </c>
      <c r="I307" s="211"/>
      <c r="J307" s="207"/>
      <c r="K307" s="207"/>
      <c r="L307" s="212"/>
      <c r="M307" s="213"/>
      <c r="N307" s="214"/>
      <c r="O307" s="214"/>
      <c r="P307" s="214"/>
      <c r="Q307" s="214"/>
      <c r="R307" s="214"/>
      <c r="S307" s="214"/>
      <c r="T307" s="215"/>
      <c r="AT307" s="216" t="s">
        <v>165</v>
      </c>
      <c r="AU307" s="216" t="s">
        <v>85</v>
      </c>
      <c r="AV307" s="11" t="s">
        <v>85</v>
      </c>
      <c r="AW307" s="11" t="s">
        <v>38</v>
      </c>
      <c r="AX307" s="11" t="s">
        <v>75</v>
      </c>
      <c r="AY307" s="216" t="s">
        <v>154</v>
      </c>
    </row>
    <row r="308" spans="2:51" s="11" customFormat="1" ht="13.5">
      <c r="B308" s="206"/>
      <c r="C308" s="207"/>
      <c r="D308" s="203" t="s">
        <v>165</v>
      </c>
      <c r="E308" s="208" t="s">
        <v>21</v>
      </c>
      <c r="F308" s="209" t="s">
        <v>1965</v>
      </c>
      <c r="G308" s="207"/>
      <c r="H308" s="210">
        <v>12</v>
      </c>
      <c r="I308" s="211"/>
      <c r="J308" s="207"/>
      <c r="K308" s="207"/>
      <c r="L308" s="212"/>
      <c r="M308" s="213"/>
      <c r="N308" s="214"/>
      <c r="O308" s="214"/>
      <c r="P308" s="214"/>
      <c r="Q308" s="214"/>
      <c r="R308" s="214"/>
      <c r="S308" s="214"/>
      <c r="T308" s="215"/>
      <c r="AT308" s="216" t="s">
        <v>165</v>
      </c>
      <c r="AU308" s="216" t="s">
        <v>85</v>
      </c>
      <c r="AV308" s="11" t="s">
        <v>85</v>
      </c>
      <c r="AW308" s="11" t="s">
        <v>38</v>
      </c>
      <c r="AX308" s="11" t="s">
        <v>75</v>
      </c>
      <c r="AY308" s="216" t="s">
        <v>154</v>
      </c>
    </row>
    <row r="309" spans="2:51" s="12" customFormat="1" ht="13.5">
      <c r="B309" s="227"/>
      <c r="C309" s="228"/>
      <c r="D309" s="203" t="s">
        <v>165</v>
      </c>
      <c r="E309" s="229" t="s">
        <v>21</v>
      </c>
      <c r="F309" s="230" t="s">
        <v>241</v>
      </c>
      <c r="G309" s="228"/>
      <c r="H309" s="231">
        <v>30</v>
      </c>
      <c r="I309" s="232"/>
      <c r="J309" s="228"/>
      <c r="K309" s="228"/>
      <c r="L309" s="233"/>
      <c r="M309" s="234"/>
      <c r="N309" s="235"/>
      <c r="O309" s="235"/>
      <c r="P309" s="235"/>
      <c r="Q309" s="235"/>
      <c r="R309" s="235"/>
      <c r="S309" s="235"/>
      <c r="T309" s="236"/>
      <c r="AT309" s="237" t="s">
        <v>165</v>
      </c>
      <c r="AU309" s="237" t="s">
        <v>85</v>
      </c>
      <c r="AV309" s="12" t="s">
        <v>161</v>
      </c>
      <c r="AW309" s="12" t="s">
        <v>38</v>
      </c>
      <c r="AX309" s="12" t="s">
        <v>83</v>
      </c>
      <c r="AY309" s="237" t="s">
        <v>154</v>
      </c>
    </row>
    <row r="310" spans="2:65" s="1" customFormat="1" ht="51" customHeight="1">
      <c r="B310" s="40"/>
      <c r="C310" s="191" t="s">
        <v>402</v>
      </c>
      <c r="D310" s="191" t="s">
        <v>156</v>
      </c>
      <c r="E310" s="192" t="s">
        <v>1992</v>
      </c>
      <c r="F310" s="193" t="s">
        <v>1993</v>
      </c>
      <c r="G310" s="194" t="s">
        <v>237</v>
      </c>
      <c r="H310" s="195">
        <v>9</v>
      </c>
      <c r="I310" s="196"/>
      <c r="J310" s="197">
        <f>ROUND(I310*H310,2)</f>
        <v>0</v>
      </c>
      <c r="K310" s="193" t="s">
        <v>160</v>
      </c>
      <c r="L310" s="60"/>
      <c r="M310" s="198" t="s">
        <v>21</v>
      </c>
      <c r="N310" s="199" t="s">
        <v>46</v>
      </c>
      <c r="O310" s="41"/>
      <c r="P310" s="200">
        <f>O310*H310</f>
        <v>0</v>
      </c>
      <c r="Q310" s="200">
        <v>0.08425</v>
      </c>
      <c r="R310" s="200">
        <f>Q310*H310</f>
        <v>0.7582500000000001</v>
      </c>
      <c r="S310" s="200">
        <v>0</v>
      </c>
      <c r="T310" s="201">
        <f>S310*H310</f>
        <v>0</v>
      </c>
      <c r="AR310" s="23" t="s">
        <v>161</v>
      </c>
      <c r="AT310" s="23" t="s">
        <v>156</v>
      </c>
      <c r="AU310" s="23" t="s">
        <v>85</v>
      </c>
      <c r="AY310" s="23" t="s">
        <v>154</v>
      </c>
      <c r="BE310" s="202">
        <f>IF(N310="základní",J310,0)</f>
        <v>0</v>
      </c>
      <c r="BF310" s="202">
        <f>IF(N310="snížená",J310,0)</f>
        <v>0</v>
      </c>
      <c r="BG310" s="202">
        <f>IF(N310="zákl. přenesená",J310,0)</f>
        <v>0</v>
      </c>
      <c r="BH310" s="202">
        <f>IF(N310="sníž. přenesená",J310,0)</f>
        <v>0</v>
      </c>
      <c r="BI310" s="202">
        <f>IF(N310="nulová",J310,0)</f>
        <v>0</v>
      </c>
      <c r="BJ310" s="23" t="s">
        <v>83</v>
      </c>
      <c r="BK310" s="202">
        <f>ROUND(I310*H310,2)</f>
        <v>0</v>
      </c>
      <c r="BL310" s="23" t="s">
        <v>161</v>
      </c>
      <c r="BM310" s="23" t="s">
        <v>1994</v>
      </c>
    </row>
    <row r="311" spans="2:47" s="1" customFormat="1" ht="121.5">
      <c r="B311" s="40"/>
      <c r="C311" s="62"/>
      <c r="D311" s="203" t="s">
        <v>163</v>
      </c>
      <c r="E311" s="62"/>
      <c r="F311" s="204" t="s">
        <v>1995</v>
      </c>
      <c r="G311" s="62"/>
      <c r="H311" s="62"/>
      <c r="I311" s="162"/>
      <c r="J311" s="62"/>
      <c r="K311" s="62"/>
      <c r="L311" s="60"/>
      <c r="M311" s="205"/>
      <c r="N311" s="41"/>
      <c r="O311" s="41"/>
      <c r="P311" s="41"/>
      <c r="Q311" s="41"/>
      <c r="R311" s="41"/>
      <c r="S311" s="41"/>
      <c r="T311" s="77"/>
      <c r="AT311" s="23" t="s">
        <v>163</v>
      </c>
      <c r="AU311" s="23" t="s">
        <v>85</v>
      </c>
    </row>
    <row r="312" spans="2:51" s="11" customFormat="1" ht="13.5">
      <c r="B312" s="206"/>
      <c r="C312" s="207"/>
      <c r="D312" s="203" t="s">
        <v>165</v>
      </c>
      <c r="E312" s="208" t="s">
        <v>21</v>
      </c>
      <c r="F312" s="209" t="s">
        <v>1969</v>
      </c>
      <c r="G312" s="207"/>
      <c r="H312" s="210">
        <v>9</v>
      </c>
      <c r="I312" s="211"/>
      <c r="J312" s="207"/>
      <c r="K312" s="207"/>
      <c r="L312" s="212"/>
      <c r="M312" s="213"/>
      <c r="N312" s="214"/>
      <c r="O312" s="214"/>
      <c r="P312" s="214"/>
      <c r="Q312" s="214"/>
      <c r="R312" s="214"/>
      <c r="S312" s="214"/>
      <c r="T312" s="215"/>
      <c r="AT312" s="216" t="s">
        <v>165</v>
      </c>
      <c r="AU312" s="216" t="s">
        <v>85</v>
      </c>
      <c r="AV312" s="11" t="s">
        <v>85</v>
      </c>
      <c r="AW312" s="11" t="s">
        <v>38</v>
      </c>
      <c r="AX312" s="11" t="s">
        <v>83</v>
      </c>
      <c r="AY312" s="216" t="s">
        <v>154</v>
      </c>
    </row>
    <row r="313" spans="2:65" s="1" customFormat="1" ht="16.5" customHeight="1">
      <c r="B313" s="40"/>
      <c r="C313" s="217" t="s">
        <v>406</v>
      </c>
      <c r="D313" s="217" t="s">
        <v>189</v>
      </c>
      <c r="E313" s="218" t="s">
        <v>1996</v>
      </c>
      <c r="F313" s="219" t="s">
        <v>1997</v>
      </c>
      <c r="G313" s="220" t="s">
        <v>237</v>
      </c>
      <c r="H313" s="221">
        <v>9</v>
      </c>
      <c r="I313" s="222"/>
      <c r="J313" s="223">
        <f>ROUND(I313*H313,2)</f>
        <v>0</v>
      </c>
      <c r="K313" s="219" t="s">
        <v>160</v>
      </c>
      <c r="L313" s="224"/>
      <c r="M313" s="225" t="s">
        <v>21</v>
      </c>
      <c r="N313" s="226" t="s">
        <v>46</v>
      </c>
      <c r="O313" s="41"/>
      <c r="P313" s="200">
        <f>O313*H313</f>
        <v>0</v>
      </c>
      <c r="Q313" s="200">
        <v>0.131</v>
      </c>
      <c r="R313" s="200">
        <f>Q313*H313</f>
        <v>1.179</v>
      </c>
      <c r="S313" s="200">
        <v>0</v>
      </c>
      <c r="T313" s="201">
        <f>S313*H313</f>
        <v>0</v>
      </c>
      <c r="AR313" s="23" t="s">
        <v>193</v>
      </c>
      <c r="AT313" s="23" t="s">
        <v>189</v>
      </c>
      <c r="AU313" s="23" t="s">
        <v>85</v>
      </c>
      <c r="AY313" s="23" t="s">
        <v>154</v>
      </c>
      <c r="BE313" s="202">
        <f>IF(N313="základní",J313,0)</f>
        <v>0</v>
      </c>
      <c r="BF313" s="202">
        <f>IF(N313="snížená",J313,0)</f>
        <v>0</v>
      </c>
      <c r="BG313" s="202">
        <f>IF(N313="zákl. přenesená",J313,0)</f>
        <v>0</v>
      </c>
      <c r="BH313" s="202">
        <f>IF(N313="sníž. přenesená",J313,0)</f>
        <v>0</v>
      </c>
      <c r="BI313" s="202">
        <f>IF(N313="nulová",J313,0)</f>
        <v>0</v>
      </c>
      <c r="BJ313" s="23" t="s">
        <v>83</v>
      </c>
      <c r="BK313" s="202">
        <f>ROUND(I313*H313,2)</f>
        <v>0</v>
      </c>
      <c r="BL313" s="23" t="s">
        <v>161</v>
      </c>
      <c r="BM313" s="23" t="s">
        <v>1998</v>
      </c>
    </row>
    <row r="314" spans="2:65" s="1" customFormat="1" ht="25.5" customHeight="1">
      <c r="B314" s="40"/>
      <c r="C314" s="191" t="s">
        <v>410</v>
      </c>
      <c r="D314" s="191" t="s">
        <v>156</v>
      </c>
      <c r="E314" s="192" t="s">
        <v>1999</v>
      </c>
      <c r="F314" s="193" t="s">
        <v>2000</v>
      </c>
      <c r="G314" s="194" t="s">
        <v>245</v>
      </c>
      <c r="H314" s="195">
        <v>60</v>
      </c>
      <c r="I314" s="196"/>
      <c r="J314" s="197">
        <f>ROUND(I314*H314,2)</f>
        <v>0</v>
      </c>
      <c r="K314" s="193" t="s">
        <v>160</v>
      </c>
      <c r="L314" s="60"/>
      <c r="M314" s="198" t="s">
        <v>21</v>
      </c>
      <c r="N314" s="199" t="s">
        <v>46</v>
      </c>
      <c r="O314" s="41"/>
      <c r="P314" s="200">
        <f>O314*H314</f>
        <v>0</v>
      </c>
      <c r="Q314" s="200">
        <v>0.00224</v>
      </c>
      <c r="R314" s="200">
        <f>Q314*H314</f>
        <v>0.1344</v>
      </c>
      <c r="S314" s="200">
        <v>0</v>
      </c>
      <c r="T314" s="201">
        <f>S314*H314</f>
        <v>0</v>
      </c>
      <c r="AR314" s="23" t="s">
        <v>161</v>
      </c>
      <c r="AT314" s="23" t="s">
        <v>156</v>
      </c>
      <c r="AU314" s="23" t="s">
        <v>85</v>
      </c>
      <c r="AY314" s="23" t="s">
        <v>154</v>
      </c>
      <c r="BE314" s="202">
        <f>IF(N314="základní",J314,0)</f>
        <v>0</v>
      </c>
      <c r="BF314" s="202">
        <f>IF(N314="snížená",J314,0)</f>
        <v>0</v>
      </c>
      <c r="BG314" s="202">
        <f>IF(N314="zákl. přenesená",J314,0)</f>
        <v>0</v>
      </c>
      <c r="BH314" s="202">
        <f>IF(N314="sníž. přenesená",J314,0)</f>
        <v>0</v>
      </c>
      <c r="BI314" s="202">
        <f>IF(N314="nulová",J314,0)</f>
        <v>0</v>
      </c>
      <c r="BJ314" s="23" t="s">
        <v>83</v>
      </c>
      <c r="BK314" s="202">
        <f>ROUND(I314*H314,2)</f>
        <v>0</v>
      </c>
      <c r="BL314" s="23" t="s">
        <v>161</v>
      </c>
      <c r="BM314" s="23" t="s">
        <v>2001</v>
      </c>
    </row>
    <row r="315" spans="2:47" s="1" customFormat="1" ht="54">
      <c r="B315" s="40"/>
      <c r="C315" s="62"/>
      <c r="D315" s="203" t="s">
        <v>163</v>
      </c>
      <c r="E315" s="62"/>
      <c r="F315" s="204" t="s">
        <v>2002</v>
      </c>
      <c r="G315" s="62"/>
      <c r="H315" s="62"/>
      <c r="I315" s="162"/>
      <c r="J315" s="62"/>
      <c r="K315" s="62"/>
      <c r="L315" s="60"/>
      <c r="M315" s="205"/>
      <c r="N315" s="41"/>
      <c r="O315" s="41"/>
      <c r="P315" s="41"/>
      <c r="Q315" s="41"/>
      <c r="R315" s="41"/>
      <c r="S315" s="41"/>
      <c r="T315" s="77"/>
      <c r="AT315" s="23" t="s">
        <v>163</v>
      </c>
      <c r="AU315" s="23" t="s">
        <v>85</v>
      </c>
    </row>
    <row r="316" spans="2:63" s="10" customFormat="1" ht="29.85" customHeight="1">
      <c r="B316" s="175"/>
      <c r="C316" s="176"/>
      <c r="D316" s="177" t="s">
        <v>74</v>
      </c>
      <c r="E316" s="189" t="s">
        <v>353</v>
      </c>
      <c r="F316" s="189" t="s">
        <v>354</v>
      </c>
      <c r="G316" s="176"/>
      <c r="H316" s="176"/>
      <c r="I316" s="179"/>
      <c r="J316" s="190">
        <f>BK316</f>
        <v>0</v>
      </c>
      <c r="K316" s="176"/>
      <c r="L316" s="181"/>
      <c r="M316" s="182"/>
      <c r="N316" s="183"/>
      <c r="O316" s="183"/>
      <c r="P316" s="184">
        <f>SUM(P317:P319)</f>
        <v>0</v>
      </c>
      <c r="Q316" s="183"/>
      <c r="R316" s="184">
        <f>SUM(R317:R319)</f>
        <v>6.204934999999999</v>
      </c>
      <c r="S316" s="183"/>
      <c r="T316" s="185">
        <f>SUM(T317:T319)</f>
        <v>0</v>
      </c>
      <c r="AR316" s="186" t="s">
        <v>83</v>
      </c>
      <c r="AT316" s="187" t="s">
        <v>74</v>
      </c>
      <c r="AU316" s="187" t="s">
        <v>83</v>
      </c>
      <c r="AY316" s="186" t="s">
        <v>154</v>
      </c>
      <c r="BK316" s="188">
        <f>SUM(BK317:BK319)</f>
        <v>0</v>
      </c>
    </row>
    <row r="317" spans="2:65" s="1" customFormat="1" ht="25.5" customHeight="1">
      <c r="B317" s="40"/>
      <c r="C317" s="191" t="s">
        <v>414</v>
      </c>
      <c r="D317" s="191" t="s">
        <v>156</v>
      </c>
      <c r="E317" s="192" t="s">
        <v>356</v>
      </c>
      <c r="F317" s="193" t="s">
        <v>357</v>
      </c>
      <c r="G317" s="194" t="s">
        <v>159</v>
      </c>
      <c r="H317" s="195">
        <v>2.75</v>
      </c>
      <c r="I317" s="196"/>
      <c r="J317" s="197">
        <f>ROUND(I317*H317,2)</f>
        <v>0</v>
      </c>
      <c r="K317" s="193" t="s">
        <v>160</v>
      </c>
      <c r="L317" s="60"/>
      <c r="M317" s="198" t="s">
        <v>21</v>
      </c>
      <c r="N317" s="199" t="s">
        <v>46</v>
      </c>
      <c r="O317" s="41"/>
      <c r="P317" s="200">
        <f>O317*H317</f>
        <v>0</v>
      </c>
      <c r="Q317" s="200">
        <v>2.25634</v>
      </c>
      <c r="R317" s="200">
        <f>Q317*H317</f>
        <v>6.204934999999999</v>
      </c>
      <c r="S317" s="200">
        <v>0</v>
      </c>
      <c r="T317" s="201">
        <f>S317*H317</f>
        <v>0</v>
      </c>
      <c r="AR317" s="23" t="s">
        <v>161</v>
      </c>
      <c r="AT317" s="23" t="s">
        <v>156</v>
      </c>
      <c r="AU317" s="23" t="s">
        <v>85</v>
      </c>
      <c r="AY317" s="23" t="s">
        <v>154</v>
      </c>
      <c r="BE317" s="202">
        <f>IF(N317="základní",J317,0)</f>
        <v>0</v>
      </c>
      <c r="BF317" s="202">
        <f>IF(N317="snížená",J317,0)</f>
        <v>0</v>
      </c>
      <c r="BG317" s="202">
        <f>IF(N317="zákl. přenesená",J317,0)</f>
        <v>0</v>
      </c>
      <c r="BH317" s="202">
        <f>IF(N317="sníž. přenesená",J317,0)</f>
        <v>0</v>
      </c>
      <c r="BI317" s="202">
        <f>IF(N317="nulová",J317,0)</f>
        <v>0</v>
      </c>
      <c r="BJ317" s="23" t="s">
        <v>83</v>
      </c>
      <c r="BK317" s="202">
        <f>ROUND(I317*H317,2)</f>
        <v>0</v>
      </c>
      <c r="BL317" s="23" t="s">
        <v>161</v>
      </c>
      <c r="BM317" s="23" t="s">
        <v>2003</v>
      </c>
    </row>
    <row r="318" spans="2:47" s="1" customFormat="1" ht="27">
      <c r="B318" s="40"/>
      <c r="C318" s="62"/>
      <c r="D318" s="203" t="s">
        <v>538</v>
      </c>
      <c r="E318" s="62"/>
      <c r="F318" s="204" t="s">
        <v>2004</v>
      </c>
      <c r="G318" s="62"/>
      <c r="H318" s="62"/>
      <c r="I318" s="162"/>
      <c r="J318" s="62"/>
      <c r="K318" s="62"/>
      <c r="L318" s="60"/>
      <c r="M318" s="205"/>
      <c r="N318" s="41"/>
      <c r="O318" s="41"/>
      <c r="P318" s="41"/>
      <c r="Q318" s="41"/>
      <c r="R318" s="41"/>
      <c r="S318" s="41"/>
      <c r="T318" s="77"/>
      <c r="AT318" s="23" t="s">
        <v>538</v>
      </c>
      <c r="AU318" s="23" t="s">
        <v>85</v>
      </c>
    </row>
    <row r="319" spans="2:51" s="11" customFormat="1" ht="13.5">
      <c r="B319" s="206"/>
      <c r="C319" s="207"/>
      <c r="D319" s="203" t="s">
        <v>165</v>
      </c>
      <c r="E319" s="208" t="s">
        <v>21</v>
      </c>
      <c r="F319" s="209" t="s">
        <v>2005</v>
      </c>
      <c r="G319" s="207"/>
      <c r="H319" s="210">
        <v>2.75</v>
      </c>
      <c r="I319" s="211"/>
      <c r="J319" s="207"/>
      <c r="K319" s="207"/>
      <c r="L319" s="212"/>
      <c r="M319" s="213"/>
      <c r="N319" s="214"/>
      <c r="O319" s="214"/>
      <c r="P319" s="214"/>
      <c r="Q319" s="214"/>
      <c r="R319" s="214"/>
      <c r="S319" s="214"/>
      <c r="T319" s="215"/>
      <c r="AT319" s="216" t="s">
        <v>165</v>
      </c>
      <c r="AU319" s="216" t="s">
        <v>85</v>
      </c>
      <c r="AV319" s="11" t="s">
        <v>85</v>
      </c>
      <c r="AW319" s="11" t="s">
        <v>38</v>
      </c>
      <c r="AX319" s="11" t="s">
        <v>83</v>
      </c>
      <c r="AY319" s="216" t="s">
        <v>154</v>
      </c>
    </row>
    <row r="320" spans="2:63" s="10" customFormat="1" ht="29.85" customHeight="1">
      <c r="B320" s="175"/>
      <c r="C320" s="176"/>
      <c r="D320" s="177" t="s">
        <v>74</v>
      </c>
      <c r="E320" s="189" t="s">
        <v>193</v>
      </c>
      <c r="F320" s="189" t="s">
        <v>1143</v>
      </c>
      <c r="G320" s="176"/>
      <c r="H320" s="176"/>
      <c r="I320" s="179"/>
      <c r="J320" s="190">
        <f>BK320</f>
        <v>0</v>
      </c>
      <c r="K320" s="176"/>
      <c r="L320" s="181"/>
      <c r="M320" s="182"/>
      <c r="N320" s="183"/>
      <c r="O320" s="183"/>
      <c r="P320" s="184">
        <f>SUM(P321:P393)</f>
        <v>0</v>
      </c>
      <c r="Q320" s="183"/>
      <c r="R320" s="184">
        <f>SUM(R321:R393)</f>
        <v>91.94059250000001</v>
      </c>
      <c r="S320" s="183"/>
      <c r="T320" s="185">
        <f>SUM(T321:T393)</f>
        <v>0.6000000000000001</v>
      </c>
      <c r="AR320" s="186" t="s">
        <v>83</v>
      </c>
      <c r="AT320" s="187" t="s">
        <v>74</v>
      </c>
      <c r="AU320" s="187" t="s">
        <v>83</v>
      </c>
      <c r="AY320" s="186" t="s">
        <v>154</v>
      </c>
      <c r="BK320" s="188">
        <f>SUM(BK321:BK393)</f>
        <v>0</v>
      </c>
    </row>
    <row r="321" spans="2:65" s="1" customFormat="1" ht="25.5" customHeight="1">
      <c r="B321" s="40"/>
      <c r="C321" s="191" t="s">
        <v>418</v>
      </c>
      <c r="D321" s="191" t="s">
        <v>156</v>
      </c>
      <c r="E321" s="192" t="s">
        <v>2006</v>
      </c>
      <c r="F321" s="193" t="s">
        <v>2007</v>
      </c>
      <c r="G321" s="194" t="s">
        <v>245</v>
      </c>
      <c r="H321" s="195">
        <v>50</v>
      </c>
      <c r="I321" s="196"/>
      <c r="J321" s="197">
        <f>ROUND(I321*H321,2)</f>
        <v>0</v>
      </c>
      <c r="K321" s="193" t="s">
        <v>160</v>
      </c>
      <c r="L321" s="60"/>
      <c r="M321" s="198" t="s">
        <v>21</v>
      </c>
      <c r="N321" s="199" t="s">
        <v>46</v>
      </c>
      <c r="O321" s="41"/>
      <c r="P321" s="200">
        <f>O321*H321</f>
        <v>0</v>
      </c>
      <c r="Q321" s="200">
        <v>0.00178</v>
      </c>
      <c r="R321" s="200">
        <f>Q321*H321</f>
        <v>0.089</v>
      </c>
      <c r="S321" s="200">
        <v>0</v>
      </c>
      <c r="T321" s="201">
        <f>S321*H321</f>
        <v>0</v>
      </c>
      <c r="AR321" s="23" t="s">
        <v>161</v>
      </c>
      <c r="AT321" s="23" t="s">
        <v>156</v>
      </c>
      <c r="AU321" s="23" t="s">
        <v>85</v>
      </c>
      <c r="AY321" s="23" t="s">
        <v>154</v>
      </c>
      <c r="BE321" s="202">
        <f>IF(N321="základní",J321,0)</f>
        <v>0</v>
      </c>
      <c r="BF321" s="202">
        <f>IF(N321="snížená",J321,0)</f>
        <v>0</v>
      </c>
      <c r="BG321" s="202">
        <f>IF(N321="zákl. přenesená",J321,0)</f>
        <v>0</v>
      </c>
      <c r="BH321" s="202">
        <f>IF(N321="sníž. přenesená",J321,0)</f>
        <v>0</v>
      </c>
      <c r="BI321" s="202">
        <f>IF(N321="nulová",J321,0)</f>
        <v>0</v>
      </c>
      <c r="BJ321" s="23" t="s">
        <v>83</v>
      </c>
      <c r="BK321" s="202">
        <f>ROUND(I321*H321,2)</f>
        <v>0</v>
      </c>
      <c r="BL321" s="23" t="s">
        <v>161</v>
      </c>
      <c r="BM321" s="23" t="s">
        <v>2008</v>
      </c>
    </row>
    <row r="322" spans="2:47" s="1" customFormat="1" ht="108">
      <c r="B322" s="40"/>
      <c r="C322" s="62"/>
      <c r="D322" s="203" t="s">
        <v>163</v>
      </c>
      <c r="E322" s="62"/>
      <c r="F322" s="204" t="s">
        <v>2009</v>
      </c>
      <c r="G322" s="62"/>
      <c r="H322" s="62"/>
      <c r="I322" s="162"/>
      <c r="J322" s="62"/>
      <c r="K322" s="62"/>
      <c r="L322" s="60"/>
      <c r="M322" s="205"/>
      <c r="N322" s="41"/>
      <c r="O322" s="41"/>
      <c r="P322" s="41"/>
      <c r="Q322" s="41"/>
      <c r="R322" s="41"/>
      <c r="S322" s="41"/>
      <c r="T322" s="77"/>
      <c r="AT322" s="23" t="s">
        <v>163</v>
      </c>
      <c r="AU322" s="23" t="s">
        <v>85</v>
      </c>
    </row>
    <row r="323" spans="2:65" s="1" customFormat="1" ht="25.5" customHeight="1">
      <c r="B323" s="40"/>
      <c r="C323" s="191" t="s">
        <v>423</v>
      </c>
      <c r="D323" s="191" t="s">
        <v>156</v>
      </c>
      <c r="E323" s="192" t="s">
        <v>2010</v>
      </c>
      <c r="F323" s="193" t="s">
        <v>2011</v>
      </c>
      <c r="G323" s="194" t="s">
        <v>245</v>
      </c>
      <c r="H323" s="195">
        <v>65</v>
      </c>
      <c r="I323" s="196"/>
      <c r="J323" s="197">
        <f>ROUND(I323*H323,2)</f>
        <v>0</v>
      </c>
      <c r="K323" s="193" t="s">
        <v>160</v>
      </c>
      <c r="L323" s="60"/>
      <c r="M323" s="198" t="s">
        <v>21</v>
      </c>
      <c r="N323" s="199" t="s">
        <v>46</v>
      </c>
      <c r="O323" s="41"/>
      <c r="P323" s="200">
        <f>O323*H323</f>
        <v>0</v>
      </c>
      <c r="Q323" s="200">
        <v>0.00274</v>
      </c>
      <c r="R323" s="200">
        <f>Q323*H323</f>
        <v>0.17809999999999998</v>
      </c>
      <c r="S323" s="200">
        <v>0</v>
      </c>
      <c r="T323" s="201">
        <f>S323*H323</f>
        <v>0</v>
      </c>
      <c r="AR323" s="23" t="s">
        <v>161</v>
      </c>
      <c r="AT323" s="23" t="s">
        <v>156</v>
      </c>
      <c r="AU323" s="23" t="s">
        <v>85</v>
      </c>
      <c r="AY323" s="23" t="s">
        <v>154</v>
      </c>
      <c r="BE323" s="202">
        <f>IF(N323="základní",J323,0)</f>
        <v>0</v>
      </c>
      <c r="BF323" s="202">
        <f>IF(N323="snížená",J323,0)</f>
        <v>0</v>
      </c>
      <c r="BG323" s="202">
        <f>IF(N323="zákl. přenesená",J323,0)</f>
        <v>0</v>
      </c>
      <c r="BH323" s="202">
        <f>IF(N323="sníž. přenesená",J323,0)</f>
        <v>0</v>
      </c>
      <c r="BI323" s="202">
        <f>IF(N323="nulová",J323,0)</f>
        <v>0</v>
      </c>
      <c r="BJ323" s="23" t="s">
        <v>83</v>
      </c>
      <c r="BK323" s="202">
        <f>ROUND(I323*H323,2)</f>
        <v>0</v>
      </c>
      <c r="BL323" s="23" t="s">
        <v>161</v>
      </c>
      <c r="BM323" s="23" t="s">
        <v>2012</v>
      </c>
    </row>
    <row r="324" spans="2:47" s="1" customFormat="1" ht="108">
      <c r="B324" s="40"/>
      <c r="C324" s="62"/>
      <c r="D324" s="203" t="s">
        <v>163</v>
      </c>
      <c r="E324" s="62"/>
      <c r="F324" s="204" t="s">
        <v>2009</v>
      </c>
      <c r="G324" s="62"/>
      <c r="H324" s="62"/>
      <c r="I324" s="162"/>
      <c r="J324" s="62"/>
      <c r="K324" s="62"/>
      <c r="L324" s="60"/>
      <c r="M324" s="205"/>
      <c r="N324" s="41"/>
      <c r="O324" s="41"/>
      <c r="P324" s="41"/>
      <c r="Q324" s="41"/>
      <c r="R324" s="41"/>
      <c r="S324" s="41"/>
      <c r="T324" s="77"/>
      <c r="AT324" s="23" t="s">
        <v>163</v>
      </c>
      <c r="AU324" s="23" t="s">
        <v>85</v>
      </c>
    </row>
    <row r="325" spans="2:65" s="1" customFormat="1" ht="25.5" customHeight="1">
      <c r="B325" s="40"/>
      <c r="C325" s="191" t="s">
        <v>429</v>
      </c>
      <c r="D325" s="191" t="s">
        <v>156</v>
      </c>
      <c r="E325" s="192" t="s">
        <v>2013</v>
      </c>
      <c r="F325" s="193" t="s">
        <v>2014</v>
      </c>
      <c r="G325" s="194" t="s">
        <v>245</v>
      </c>
      <c r="H325" s="195">
        <v>305</v>
      </c>
      <c r="I325" s="196"/>
      <c r="J325" s="197">
        <f>ROUND(I325*H325,2)</f>
        <v>0</v>
      </c>
      <c r="K325" s="193" t="s">
        <v>160</v>
      </c>
      <c r="L325" s="60"/>
      <c r="M325" s="198" t="s">
        <v>21</v>
      </c>
      <c r="N325" s="199" t="s">
        <v>46</v>
      </c>
      <c r="O325" s="41"/>
      <c r="P325" s="200">
        <f>O325*H325</f>
        <v>0</v>
      </c>
      <c r="Q325" s="200">
        <v>0.00428</v>
      </c>
      <c r="R325" s="200">
        <f>Q325*H325</f>
        <v>1.3054</v>
      </c>
      <c r="S325" s="200">
        <v>0</v>
      </c>
      <c r="T325" s="201">
        <f>S325*H325</f>
        <v>0</v>
      </c>
      <c r="AR325" s="23" t="s">
        <v>161</v>
      </c>
      <c r="AT325" s="23" t="s">
        <v>156</v>
      </c>
      <c r="AU325" s="23" t="s">
        <v>85</v>
      </c>
      <c r="AY325" s="23" t="s">
        <v>154</v>
      </c>
      <c r="BE325" s="202">
        <f>IF(N325="základní",J325,0)</f>
        <v>0</v>
      </c>
      <c r="BF325" s="202">
        <f>IF(N325="snížená",J325,0)</f>
        <v>0</v>
      </c>
      <c r="BG325" s="202">
        <f>IF(N325="zákl. přenesená",J325,0)</f>
        <v>0</v>
      </c>
      <c r="BH325" s="202">
        <f>IF(N325="sníž. přenesená",J325,0)</f>
        <v>0</v>
      </c>
      <c r="BI325" s="202">
        <f>IF(N325="nulová",J325,0)</f>
        <v>0</v>
      </c>
      <c r="BJ325" s="23" t="s">
        <v>83</v>
      </c>
      <c r="BK325" s="202">
        <f>ROUND(I325*H325,2)</f>
        <v>0</v>
      </c>
      <c r="BL325" s="23" t="s">
        <v>161</v>
      </c>
      <c r="BM325" s="23" t="s">
        <v>2015</v>
      </c>
    </row>
    <row r="326" spans="2:47" s="1" customFormat="1" ht="108">
      <c r="B326" s="40"/>
      <c r="C326" s="62"/>
      <c r="D326" s="203" t="s">
        <v>163</v>
      </c>
      <c r="E326" s="62"/>
      <c r="F326" s="204" t="s">
        <v>2009</v>
      </c>
      <c r="G326" s="62"/>
      <c r="H326" s="62"/>
      <c r="I326" s="162"/>
      <c r="J326" s="62"/>
      <c r="K326" s="62"/>
      <c r="L326" s="60"/>
      <c r="M326" s="205"/>
      <c r="N326" s="41"/>
      <c r="O326" s="41"/>
      <c r="P326" s="41"/>
      <c r="Q326" s="41"/>
      <c r="R326" s="41"/>
      <c r="S326" s="41"/>
      <c r="T326" s="77"/>
      <c r="AT326" s="23" t="s">
        <v>163</v>
      </c>
      <c r="AU326" s="23" t="s">
        <v>85</v>
      </c>
    </row>
    <row r="327" spans="2:65" s="1" customFormat="1" ht="25.5" customHeight="1">
      <c r="B327" s="40"/>
      <c r="C327" s="191" t="s">
        <v>434</v>
      </c>
      <c r="D327" s="191" t="s">
        <v>156</v>
      </c>
      <c r="E327" s="192" t="s">
        <v>2016</v>
      </c>
      <c r="F327" s="193" t="s">
        <v>2017</v>
      </c>
      <c r="G327" s="194" t="s">
        <v>245</v>
      </c>
      <c r="H327" s="195">
        <v>236</v>
      </c>
      <c r="I327" s="196"/>
      <c r="J327" s="197">
        <f>ROUND(I327*H327,2)</f>
        <v>0</v>
      </c>
      <c r="K327" s="193" t="s">
        <v>160</v>
      </c>
      <c r="L327" s="60"/>
      <c r="M327" s="198" t="s">
        <v>21</v>
      </c>
      <c r="N327" s="199" t="s">
        <v>46</v>
      </c>
      <c r="O327" s="41"/>
      <c r="P327" s="200">
        <f>O327*H327</f>
        <v>0</v>
      </c>
      <c r="Q327" s="200">
        <v>0.00726</v>
      </c>
      <c r="R327" s="200">
        <f>Q327*H327</f>
        <v>1.71336</v>
      </c>
      <c r="S327" s="200">
        <v>0</v>
      </c>
      <c r="T327" s="201">
        <f>S327*H327</f>
        <v>0</v>
      </c>
      <c r="AR327" s="23" t="s">
        <v>161</v>
      </c>
      <c r="AT327" s="23" t="s">
        <v>156</v>
      </c>
      <c r="AU327" s="23" t="s">
        <v>85</v>
      </c>
      <c r="AY327" s="23" t="s">
        <v>154</v>
      </c>
      <c r="BE327" s="202">
        <f>IF(N327="základní",J327,0)</f>
        <v>0</v>
      </c>
      <c r="BF327" s="202">
        <f>IF(N327="snížená",J327,0)</f>
        <v>0</v>
      </c>
      <c r="BG327" s="202">
        <f>IF(N327="zákl. přenesená",J327,0)</f>
        <v>0</v>
      </c>
      <c r="BH327" s="202">
        <f>IF(N327="sníž. přenesená",J327,0)</f>
        <v>0</v>
      </c>
      <c r="BI327" s="202">
        <f>IF(N327="nulová",J327,0)</f>
        <v>0</v>
      </c>
      <c r="BJ327" s="23" t="s">
        <v>83</v>
      </c>
      <c r="BK327" s="202">
        <f>ROUND(I327*H327,2)</f>
        <v>0</v>
      </c>
      <c r="BL327" s="23" t="s">
        <v>161</v>
      </c>
      <c r="BM327" s="23" t="s">
        <v>485</v>
      </c>
    </row>
    <row r="328" spans="2:47" s="1" customFormat="1" ht="108">
      <c r="B328" s="40"/>
      <c r="C328" s="62"/>
      <c r="D328" s="203" t="s">
        <v>163</v>
      </c>
      <c r="E328" s="62"/>
      <c r="F328" s="204" t="s">
        <v>2009</v>
      </c>
      <c r="G328" s="62"/>
      <c r="H328" s="62"/>
      <c r="I328" s="162"/>
      <c r="J328" s="62"/>
      <c r="K328" s="62"/>
      <c r="L328" s="60"/>
      <c r="M328" s="205"/>
      <c r="N328" s="41"/>
      <c r="O328" s="41"/>
      <c r="P328" s="41"/>
      <c r="Q328" s="41"/>
      <c r="R328" s="41"/>
      <c r="S328" s="41"/>
      <c r="T328" s="77"/>
      <c r="AT328" s="23" t="s">
        <v>163</v>
      </c>
      <c r="AU328" s="23" t="s">
        <v>85</v>
      </c>
    </row>
    <row r="329" spans="2:65" s="1" customFormat="1" ht="25.5" customHeight="1">
      <c r="B329" s="40"/>
      <c r="C329" s="191" t="s">
        <v>439</v>
      </c>
      <c r="D329" s="191" t="s">
        <v>156</v>
      </c>
      <c r="E329" s="192" t="s">
        <v>2018</v>
      </c>
      <c r="F329" s="193" t="s">
        <v>2019</v>
      </c>
      <c r="G329" s="194" t="s">
        <v>245</v>
      </c>
      <c r="H329" s="195">
        <v>25</v>
      </c>
      <c r="I329" s="196"/>
      <c r="J329" s="197">
        <f>ROUND(I329*H329,2)</f>
        <v>0</v>
      </c>
      <c r="K329" s="193" t="s">
        <v>160</v>
      </c>
      <c r="L329" s="60"/>
      <c r="M329" s="198" t="s">
        <v>21</v>
      </c>
      <c r="N329" s="199" t="s">
        <v>46</v>
      </c>
      <c r="O329" s="41"/>
      <c r="P329" s="200">
        <f>O329*H329</f>
        <v>0</v>
      </c>
      <c r="Q329" s="200">
        <v>0.00726</v>
      </c>
      <c r="R329" s="200">
        <f>Q329*H329</f>
        <v>0.1815</v>
      </c>
      <c r="S329" s="200">
        <v>0</v>
      </c>
      <c r="T329" s="201">
        <f>S329*H329</f>
        <v>0</v>
      </c>
      <c r="AR329" s="23" t="s">
        <v>161</v>
      </c>
      <c r="AT329" s="23" t="s">
        <v>156</v>
      </c>
      <c r="AU329" s="23" t="s">
        <v>85</v>
      </c>
      <c r="AY329" s="23" t="s">
        <v>154</v>
      </c>
      <c r="BE329" s="202">
        <f>IF(N329="základní",J329,0)</f>
        <v>0</v>
      </c>
      <c r="BF329" s="202">
        <f>IF(N329="snížená",J329,0)</f>
        <v>0</v>
      </c>
      <c r="BG329" s="202">
        <f>IF(N329="zákl. přenesená",J329,0)</f>
        <v>0</v>
      </c>
      <c r="BH329" s="202">
        <f>IF(N329="sníž. přenesená",J329,0)</f>
        <v>0</v>
      </c>
      <c r="BI329" s="202">
        <f>IF(N329="nulová",J329,0)</f>
        <v>0</v>
      </c>
      <c r="BJ329" s="23" t="s">
        <v>83</v>
      </c>
      <c r="BK329" s="202">
        <f>ROUND(I329*H329,2)</f>
        <v>0</v>
      </c>
      <c r="BL329" s="23" t="s">
        <v>161</v>
      </c>
      <c r="BM329" s="23" t="s">
        <v>2020</v>
      </c>
    </row>
    <row r="330" spans="2:47" s="1" customFormat="1" ht="108">
      <c r="B330" s="40"/>
      <c r="C330" s="62"/>
      <c r="D330" s="203" t="s">
        <v>163</v>
      </c>
      <c r="E330" s="62"/>
      <c r="F330" s="204" t="s">
        <v>2009</v>
      </c>
      <c r="G330" s="62"/>
      <c r="H330" s="62"/>
      <c r="I330" s="162"/>
      <c r="J330" s="62"/>
      <c r="K330" s="62"/>
      <c r="L330" s="60"/>
      <c r="M330" s="205"/>
      <c r="N330" s="41"/>
      <c r="O330" s="41"/>
      <c r="P330" s="41"/>
      <c r="Q330" s="41"/>
      <c r="R330" s="41"/>
      <c r="S330" s="41"/>
      <c r="T330" s="77"/>
      <c r="AT330" s="23" t="s">
        <v>163</v>
      </c>
      <c r="AU330" s="23" t="s">
        <v>85</v>
      </c>
    </row>
    <row r="331" spans="2:65" s="1" customFormat="1" ht="16.5" customHeight="1">
      <c r="B331" s="40"/>
      <c r="C331" s="191" t="s">
        <v>446</v>
      </c>
      <c r="D331" s="191" t="s">
        <v>156</v>
      </c>
      <c r="E331" s="192" t="s">
        <v>2021</v>
      </c>
      <c r="F331" s="193" t="s">
        <v>2022</v>
      </c>
      <c r="G331" s="194" t="s">
        <v>366</v>
      </c>
      <c r="H331" s="195">
        <v>3</v>
      </c>
      <c r="I331" s="196"/>
      <c r="J331" s="197">
        <f>ROUND(I331*H331,2)</f>
        <v>0</v>
      </c>
      <c r="K331" s="193" t="s">
        <v>567</v>
      </c>
      <c r="L331" s="60"/>
      <c r="M331" s="198" t="s">
        <v>21</v>
      </c>
      <c r="N331" s="199" t="s">
        <v>46</v>
      </c>
      <c r="O331" s="41"/>
      <c r="P331" s="200">
        <f>O331*H331</f>
        <v>0</v>
      </c>
      <c r="Q331" s="200">
        <v>0</v>
      </c>
      <c r="R331" s="200">
        <f>Q331*H331</f>
        <v>0</v>
      </c>
      <c r="S331" s="200">
        <v>0</v>
      </c>
      <c r="T331" s="201">
        <f>S331*H331</f>
        <v>0</v>
      </c>
      <c r="AR331" s="23" t="s">
        <v>161</v>
      </c>
      <c r="AT331" s="23" t="s">
        <v>156</v>
      </c>
      <c r="AU331" s="23" t="s">
        <v>85</v>
      </c>
      <c r="AY331" s="23" t="s">
        <v>154</v>
      </c>
      <c r="BE331" s="202">
        <f>IF(N331="základní",J331,0)</f>
        <v>0</v>
      </c>
      <c r="BF331" s="202">
        <f>IF(N331="snížená",J331,0)</f>
        <v>0</v>
      </c>
      <c r="BG331" s="202">
        <f>IF(N331="zákl. přenesená",J331,0)</f>
        <v>0</v>
      </c>
      <c r="BH331" s="202">
        <f>IF(N331="sníž. přenesená",J331,0)</f>
        <v>0</v>
      </c>
      <c r="BI331" s="202">
        <f>IF(N331="nulová",J331,0)</f>
        <v>0</v>
      </c>
      <c r="BJ331" s="23" t="s">
        <v>83</v>
      </c>
      <c r="BK331" s="202">
        <f>ROUND(I331*H331,2)</f>
        <v>0</v>
      </c>
      <c r="BL331" s="23" t="s">
        <v>161</v>
      </c>
      <c r="BM331" s="23" t="s">
        <v>2023</v>
      </c>
    </row>
    <row r="332" spans="2:65" s="1" customFormat="1" ht="16.5" customHeight="1">
      <c r="B332" s="40"/>
      <c r="C332" s="191" t="s">
        <v>451</v>
      </c>
      <c r="D332" s="191" t="s">
        <v>156</v>
      </c>
      <c r="E332" s="192" t="s">
        <v>2024</v>
      </c>
      <c r="F332" s="193" t="s">
        <v>2025</v>
      </c>
      <c r="G332" s="194" t="s">
        <v>366</v>
      </c>
      <c r="H332" s="195">
        <v>1</v>
      </c>
      <c r="I332" s="196"/>
      <c r="J332" s="197">
        <f>ROUND(I332*H332,2)</f>
        <v>0</v>
      </c>
      <c r="K332" s="193" t="s">
        <v>567</v>
      </c>
      <c r="L332" s="60"/>
      <c r="M332" s="198" t="s">
        <v>21</v>
      </c>
      <c r="N332" s="199" t="s">
        <v>46</v>
      </c>
      <c r="O332" s="41"/>
      <c r="P332" s="200">
        <f>O332*H332</f>
        <v>0</v>
      </c>
      <c r="Q332" s="200">
        <v>0</v>
      </c>
      <c r="R332" s="200">
        <f>Q332*H332</f>
        <v>0</v>
      </c>
      <c r="S332" s="200">
        <v>0</v>
      </c>
      <c r="T332" s="201">
        <f>S332*H332</f>
        <v>0</v>
      </c>
      <c r="AR332" s="23" t="s">
        <v>161</v>
      </c>
      <c r="AT332" s="23" t="s">
        <v>156</v>
      </c>
      <c r="AU332" s="23" t="s">
        <v>85</v>
      </c>
      <c r="AY332" s="23" t="s">
        <v>154</v>
      </c>
      <c r="BE332" s="202">
        <f>IF(N332="základní",J332,0)</f>
        <v>0</v>
      </c>
      <c r="BF332" s="202">
        <f>IF(N332="snížená",J332,0)</f>
        <v>0</v>
      </c>
      <c r="BG332" s="202">
        <f>IF(N332="zákl. přenesená",J332,0)</f>
        <v>0</v>
      </c>
      <c r="BH332" s="202">
        <f>IF(N332="sníž. přenesená",J332,0)</f>
        <v>0</v>
      </c>
      <c r="BI332" s="202">
        <f>IF(N332="nulová",J332,0)</f>
        <v>0</v>
      </c>
      <c r="BJ332" s="23" t="s">
        <v>83</v>
      </c>
      <c r="BK332" s="202">
        <f>ROUND(I332*H332,2)</f>
        <v>0</v>
      </c>
      <c r="BL332" s="23" t="s">
        <v>161</v>
      </c>
      <c r="BM332" s="23" t="s">
        <v>2026</v>
      </c>
    </row>
    <row r="333" spans="2:65" s="1" customFormat="1" ht="16.5" customHeight="1">
      <c r="B333" s="40"/>
      <c r="C333" s="191" t="s">
        <v>456</v>
      </c>
      <c r="D333" s="191" t="s">
        <v>156</v>
      </c>
      <c r="E333" s="192" t="s">
        <v>2027</v>
      </c>
      <c r="F333" s="193" t="s">
        <v>2028</v>
      </c>
      <c r="G333" s="194" t="s">
        <v>366</v>
      </c>
      <c r="H333" s="195">
        <v>10</v>
      </c>
      <c r="I333" s="196"/>
      <c r="J333" s="197">
        <f>ROUND(I333*H333,2)</f>
        <v>0</v>
      </c>
      <c r="K333" s="193" t="s">
        <v>567</v>
      </c>
      <c r="L333" s="60"/>
      <c r="M333" s="198" t="s">
        <v>21</v>
      </c>
      <c r="N333" s="199" t="s">
        <v>46</v>
      </c>
      <c r="O333" s="41"/>
      <c r="P333" s="200">
        <f>O333*H333</f>
        <v>0</v>
      </c>
      <c r="Q333" s="200">
        <v>0</v>
      </c>
      <c r="R333" s="200">
        <f>Q333*H333</f>
        <v>0</v>
      </c>
      <c r="S333" s="200">
        <v>0</v>
      </c>
      <c r="T333" s="201">
        <f>S333*H333</f>
        <v>0</v>
      </c>
      <c r="AR333" s="23" t="s">
        <v>161</v>
      </c>
      <c r="AT333" s="23" t="s">
        <v>156</v>
      </c>
      <c r="AU333" s="23" t="s">
        <v>85</v>
      </c>
      <c r="AY333" s="23" t="s">
        <v>154</v>
      </c>
      <c r="BE333" s="202">
        <f>IF(N333="základní",J333,0)</f>
        <v>0</v>
      </c>
      <c r="BF333" s="202">
        <f>IF(N333="snížená",J333,0)</f>
        <v>0</v>
      </c>
      <c r="BG333" s="202">
        <f>IF(N333="zákl. přenesená",J333,0)</f>
        <v>0</v>
      </c>
      <c r="BH333" s="202">
        <f>IF(N333="sníž. přenesená",J333,0)</f>
        <v>0</v>
      </c>
      <c r="BI333" s="202">
        <f>IF(N333="nulová",J333,0)</f>
        <v>0</v>
      </c>
      <c r="BJ333" s="23" t="s">
        <v>83</v>
      </c>
      <c r="BK333" s="202">
        <f>ROUND(I333*H333,2)</f>
        <v>0</v>
      </c>
      <c r="BL333" s="23" t="s">
        <v>161</v>
      </c>
      <c r="BM333" s="23" t="s">
        <v>2029</v>
      </c>
    </row>
    <row r="334" spans="2:65" s="1" customFormat="1" ht="16.5" customHeight="1">
      <c r="B334" s="40"/>
      <c r="C334" s="191" t="s">
        <v>460</v>
      </c>
      <c r="D334" s="191" t="s">
        <v>156</v>
      </c>
      <c r="E334" s="192" t="s">
        <v>2030</v>
      </c>
      <c r="F334" s="193" t="s">
        <v>2031</v>
      </c>
      <c r="G334" s="194" t="s">
        <v>366</v>
      </c>
      <c r="H334" s="195">
        <v>1</v>
      </c>
      <c r="I334" s="196"/>
      <c r="J334" s="197">
        <f>ROUND(I334*H334,2)</f>
        <v>0</v>
      </c>
      <c r="K334" s="193" t="s">
        <v>567</v>
      </c>
      <c r="L334" s="60"/>
      <c r="M334" s="198" t="s">
        <v>21</v>
      </c>
      <c r="N334" s="199" t="s">
        <v>46</v>
      </c>
      <c r="O334" s="41"/>
      <c r="P334" s="200">
        <f>O334*H334</f>
        <v>0</v>
      </c>
      <c r="Q334" s="200">
        <v>0</v>
      </c>
      <c r="R334" s="200">
        <f>Q334*H334</f>
        <v>0</v>
      </c>
      <c r="S334" s="200">
        <v>0</v>
      </c>
      <c r="T334" s="201">
        <f>S334*H334</f>
        <v>0</v>
      </c>
      <c r="AR334" s="23" t="s">
        <v>161</v>
      </c>
      <c r="AT334" s="23" t="s">
        <v>156</v>
      </c>
      <c r="AU334" s="23" t="s">
        <v>85</v>
      </c>
      <c r="AY334" s="23" t="s">
        <v>154</v>
      </c>
      <c r="BE334" s="202">
        <f>IF(N334="základní",J334,0)</f>
        <v>0</v>
      </c>
      <c r="BF334" s="202">
        <f>IF(N334="snížená",J334,0)</f>
        <v>0</v>
      </c>
      <c r="BG334" s="202">
        <f>IF(N334="zákl. přenesená",J334,0)</f>
        <v>0</v>
      </c>
      <c r="BH334" s="202">
        <f>IF(N334="sníž. přenesená",J334,0)</f>
        <v>0</v>
      </c>
      <c r="BI334" s="202">
        <f>IF(N334="nulová",J334,0)</f>
        <v>0</v>
      </c>
      <c r="BJ334" s="23" t="s">
        <v>83</v>
      </c>
      <c r="BK334" s="202">
        <f>ROUND(I334*H334,2)</f>
        <v>0</v>
      </c>
      <c r="BL334" s="23" t="s">
        <v>161</v>
      </c>
      <c r="BM334" s="23" t="s">
        <v>2032</v>
      </c>
    </row>
    <row r="335" spans="2:65" s="1" customFormat="1" ht="16.5" customHeight="1">
      <c r="B335" s="40"/>
      <c r="C335" s="191" t="s">
        <v>465</v>
      </c>
      <c r="D335" s="191" t="s">
        <v>156</v>
      </c>
      <c r="E335" s="192" t="s">
        <v>2033</v>
      </c>
      <c r="F335" s="193" t="s">
        <v>2034</v>
      </c>
      <c r="G335" s="194" t="s">
        <v>366</v>
      </c>
      <c r="H335" s="195">
        <v>1</v>
      </c>
      <c r="I335" s="196"/>
      <c r="J335" s="197">
        <f>ROUND(I335*H335,2)</f>
        <v>0</v>
      </c>
      <c r="K335" s="193" t="s">
        <v>567</v>
      </c>
      <c r="L335" s="60"/>
      <c r="M335" s="198" t="s">
        <v>21</v>
      </c>
      <c r="N335" s="199" t="s">
        <v>46</v>
      </c>
      <c r="O335" s="41"/>
      <c r="P335" s="200">
        <f>O335*H335</f>
        <v>0</v>
      </c>
      <c r="Q335" s="200">
        <v>0</v>
      </c>
      <c r="R335" s="200">
        <f>Q335*H335</f>
        <v>0</v>
      </c>
      <c r="S335" s="200">
        <v>0</v>
      </c>
      <c r="T335" s="201">
        <f>S335*H335</f>
        <v>0</v>
      </c>
      <c r="AR335" s="23" t="s">
        <v>161</v>
      </c>
      <c r="AT335" s="23" t="s">
        <v>156</v>
      </c>
      <c r="AU335" s="23" t="s">
        <v>85</v>
      </c>
      <c r="AY335" s="23" t="s">
        <v>154</v>
      </c>
      <c r="BE335" s="202">
        <f>IF(N335="základní",J335,0)</f>
        <v>0</v>
      </c>
      <c r="BF335" s="202">
        <f>IF(N335="snížená",J335,0)</f>
        <v>0</v>
      </c>
      <c r="BG335" s="202">
        <f>IF(N335="zákl. přenesená",J335,0)</f>
        <v>0</v>
      </c>
      <c r="BH335" s="202">
        <f>IF(N335="sníž. přenesená",J335,0)</f>
        <v>0</v>
      </c>
      <c r="BI335" s="202">
        <f>IF(N335="nulová",J335,0)</f>
        <v>0</v>
      </c>
      <c r="BJ335" s="23" t="s">
        <v>83</v>
      </c>
      <c r="BK335" s="202">
        <f>ROUND(I335*H335,2)</f>
        <v>0</v>
      </c>
      <c r="BL335" s="23" t="s">
        <v>161</v>
      </c>
      <c r="BM335" s="23" t="s">
        <v>2035</v>
      </c>
    </row>
    <row r="336" spans="2:47" s="1" customFormat="1" ht="81">
      <c r="B336" s="40"/>
      <c r="C336" s="62"/>
      <c r="D336" s="203" t="s">
        <v>538</v>
      </c>
      <c r="E336" s="62"/>
      <c r="F336" s="204" t="s">
        <v>2036</v>
      </c>
      <c r="G336" s="62"/>
      <c r="H336" s="62"/>
      <c r="I336" s="162"/>
      <c r="J336" s="62"/>
      <c r="K336" s="62"/>
      <c r="L336" s="60"/>
      <c r="M336" s="205"/>
      <c r="N336" s="41"/>
      <c r="O336" s="41"/>
      <c r="P336" s="41"/>
      <c r="Q336" s="41"/>
      <c r="R336" s="41"/>
      <c r="S336" s="41"/>
      <c r="T336" s="77"/>
      <c r="AT336" s="23" t="s">
        <v>538</v>
      </c>
      <c r="AU336" s="23" t="s">
        <v>85</v>
      </c>
    </row>
    <row r="337" spans="2:65" s="1" customFormat="1" ht="16.5" customHeight="1">
      <c r="B337" s="40"/>
      <c r="C337" s="191" t="s">
        <v>469</v>
      </c>
      <c r="D337" s="191" t="s">
        <v>156</v>
      </c>
      <c r="E337" s="192" t="s">
        <v>2037</v>
      </c>
      <c r="F337" s="193" t="s">
        <v>2038</v>
      </c>
      <c r="G337" s="194" t="s">
        <v>366</v>
      </c>
      <c r="H337" s="195">
        <v>3</v>
      </c>
      <c r="I337" s="196"/>
      <c r="J337" s="197">
        <f>ROUND(I337*H337,2)</f>
        <v>0</v>
      </c>
      <c r="K337" s="193" t="s">
        <v>567</v>
      </c>
      <c r="L337" s="60"/>
      <c r="M337" s="198" t="s">
        <v>21</v>
      </c>
      <c r="N337" s="199" t="s">
        <v>46</v>
      </c>
      <c r="O337" s="41"/>
      <c r="P337" s="200">
        <f>O337*H337</f>
        <v>0</v>
      </c>
      <c r="Q337" s="200">
        <v>0</v>
      </c>
      <c r="R337" s="200">
        <f>Q337*H337</f>
        <v>0</v>
      </c>
      <c r="S337" s="200">
        <v>0</v>
      </c>
      <c r="T337" s="201">
        <f>S337*H337</f>
        <v>0</v>
      </c>
      <c r="AR337" s="23" t="s">
        <v>161</v>
      </c>
      <c r="AT337" s="23" t="s">
        <v>156</v>
      </c>
      <c r="AU337" s="23" t="s">
        <v>85</v>
      </c>
      <c r="AY337" s="23" t="s">
        <v>154</v>
      </c>
      <c r="BE337" s="202">
        <f>IF(N337="základní",J337,0)</f>
        <v>0</v>
      </c>
      <c r="BF337" s="202">
        <f>IF(N337="snížená",J337,0)</f>
        <v>0</v>
      </c>
      <c r="BG337" s="202">
        <f>IF(N337="zákl. přenesená",J337,0)</f>
        <v>0</v>
      </c>
      <c r="BH337" s="202">
        <f>IF(N337="sníž. přenesená",J337,0)</f>
        <v>0</v>
      </c>
      <c r="BI337" s="202">
        <f>IF(N337="nulová",J337,0)</f>
        <v>0</v>
      </c>
      <c r="BJ337" s="23" t="s">
        <v>83</v>
      </c>
      <c r="BK337" s="202">
        <f>ROUND(I337*H337,2)</f>
        <v>0</v>
      </c>
      <c r="BL337" s="23" t="s">
        <v>161</v>
      </c>
      <c r="BM337" s="23" t="s">
        <v>2039</v>
      </c>
    </row>
    <row r="338" spans="2:65" s="1" customFormat="1" ht="25.5" customHeight="1">
      <c r="B338" s="40"/>
      <c r="C338" s="191" t="s">
        <v>474</v>
      </c>
      <c r="D338" s="191" t="s">
        <v>156</v>
      </c>
      <c r="E338" s="192" t="s">
        <v>1144</v>
      </c>
      <c r="F338" s="193" t="s">
        <v>1145</v>
      </c>
      <c r="G338" s="194" t="s">
        <v>366</v>
      </c>
      <c r="H338" s="195">
        <v>13</v>
      </c>
      <c r="I338" s="196"/>
      <c r="J338" s="197">
        <f>ROUND(I338*H338,2)</f>
        <v>0</v>
      </c>
      <c r="K338" s="193" t="s">
        <v>160</v>
      </c>
      <c r="L338" s="60"/>
      <c r="M338" s="198" t="s">
        <v>21</v>
      </c>
      <c r="N338" s="199" t="s">
        <v>46</v>
      </c>
      <c r="O338" s="41"/>
      <c r="P338" s="200">
        <f>O338*H338</f>
        <v>0</v>
      </c>
      <c r="Q338" s="200">
        <v>0</v>
      </c>
      <c r="R338" s="200">
        <f>Q338*H338</f>
        <v>0</v>
      </c>
      <c r="S338" s="200">
        <v>0</v>
      </c>
      <c r="T338" s="201">
        <f>S338*H338</f>
        <v>0</v>
      </c>
      <c r="AR338" s="23" t="s">
        <v>161</v>
      </c>
      <c r="AT338" s="23" t="s">
        <v>156</v>
      </c>
      <c r="AU338" s="23" t="s">
        <v>85</v>
      </c>
      <c r="AY338" s="23" t="s">
        <v>154</v>
      </c>
      <c r="BE338" s="202">
        <f>IF(N338="základní",J338,0)</f>
        <v>0</v>
      </c>
      <c r="BF338" s="202">
        <f>IF(N338="snížená",J338,0)</f>
        <v>0</v>
      </c>
      <c r="BG338" s="202">
        <f>IF(N338="zákl. přenesená",J338,0)</f>
        <v>0</v>
      </c>
      <c r="BH338" s="202">
        <f>IF(N338="sníž. přenesená",J338,0)</f>
        <v>0</v>
      </c>
      <c r="BI338" s="202">
        <f>IF(N338="nulová",J338,0)</f>
        <v>0</v>
      </c>
      <c r="BJ338" s="23" t="s">
        <v>83</v>
      </c>
      <c r="BK338" s="202">
        <f>ROUND(I338*H338,2)</f>
        <v>0</v>
      </c>
      <c r="BL338" s="23" t="s">
        <v>161</v>
      </c>
      <c r="BM338" s="23" t="s">
        <v>846</v>
      </c>
    </row>
    <row r="339" spans="2:47" s="1" customFormat="1" ht="27">
      <c r="B339" s="40"/>
      <c r="C339" s="62"/>
      <c r="D339" s="203" t="s">
        <v>163</v>
      </c>
      <c r="E339" s="62"/>
      <c r="F339" s="204" t="s">
        <v>1147</v>
      </c>
      <c r="G339" s="62"/>
      <c r="H339" s="62"/>
      <c r="I339" s="162"/>
      <c r="J339" s="62"/>
      <c r="K339" s="62"/>
      <c r="L339" s="60"/>
      <c r="M339" s="205"/>
      <c r="N339" s="41"/>
      <c r="O339" s="41"/>
      <c r="P339" s="41"/>
      <c r="Q339" s="41"/>
      <c r="R339" s="41"/>
      <c r="S339" s="41"/>
      <c r="T339" s="77"/>
      <c r="AT339" s="23" t="s">
        <v>163</v>
      </c>
      <c r="AU339" s="23" t="s">
        <v>85</v>
      </c>
    </row>
    <row r="340" spans="2:65" s="1" customFormat="1" ht="25.5" customHeight="1">
      <c r="B340" s="40"/>
      <c r="C340" s="217" t="s">
        <v>479</v>
      </c>
      <c r="D340" s="217" t="s">
        <v>189</v>
      </c>
      <c r="E340" s="218" t="s">
        <v>1148</v>
      </c>
      <c r="F340" s="219" t="s">
        <v>1149</v>
      </c>
      <c r="G340" s="220" t="s">
        <v>366</v>
      </c>
      <c r="H340" s="221">
        <v>13</v>
      </c>
      <c r="I340" s="222"/>
      <c r="J340" s="223">
        <f>ROUND(I340*H340,2)</f>
        <v>0</v>
      </c>
      <c r="K340" s="219" t="s">
        <v>160</v>
      </c>
      <c r="L340" s="224"/>
      <c r="M340" s="225" t="s">
        <v>21</v>
      </c>
      <c r="N340" s="226" t="s">
        <v>46</v>
      </c>
      <c r="O340" s="41"/>
      <c r="P340" s="200">
        <f>O340*H340</f>
        <v>0</v>
      </c>
      <c r="Q340" s="200">
        <v>0.0015</v>
      </c>
      <c r="R340" s="200">
        <f>Q340*H340</f>
        <v>0.0195</v>
      </c>
      <c r="S340" s="200">
        <v>0</v>
      </c>
      <c r="T340" s="201">
        <f>S340*H340</f>
        <v>0</v>
      </c>
      <c r="AR340" s="23" t="s">
        <v>193</v>
      </c>
      <c r="AT340" s="23" t="s">
        <v>189</v>
      </c>
      <c r="AU340" s="23" t="s">
        <v>85</v>
      </c>
      <c r="AY340" s="23" t="s">
        <v>154</v>
      </c>
      <c r="BE340" s="202">
        <f>IF(N340="základní",J340,0)</f>
        <v>0</v>
      </c>
      <c r="BF340" s="202">
        <f>IF(N340="snížená",J340,0)</f>
        <v>0</v>
      </c>
      <c r="BG340" s="202">
        <f>IF(N340="zákl. přenesená",J340,0)</f>
        <v>0</v>
      </c>
      <c r="BH340" s="202">
        <f>IF(N340="sníž. přenesená",J340,0)</f>
        <v>0</v>
      </c>
      <c r="BI340" s="202">
        <f>IF(N340="nulová",J340,0)</f>
        <v>0</v>
      </c>
      <c r="BJ340" s="23" t="s">
        <v>83</v>
      </c>
      <c r="BK340" s="202">
        <f>ROUND(I340*H340,2)</f>
        <v>0</v>
      </c>
      <c r="BL340" s="23" t="s">
        <v>161</v>
      </c>
      <c r="BM340" s="23" t="s">
        <v>2040</v>
      </c>
    </row>
    <row r="341" spans="2:65" s="1" customFormat="1" ht="25.5" customHeight="1">
      <c r="B341" s="40"/>
      <c r="C341" s="191" t="s">
        <v>285</v>
      </c>
      <c r="D341" s="191" t="s">
        <v>156</v>
      </c>
      <c r="E341" s="192" t="s">
        <v>2041</v>
      </c>
      <c r="F341" s="193" t="s">
        <v>2042</v>
      </c>
      <c r="G341" s="194" t="s">
        <v>366</v>
      </c>
      <c r="H341" s="195">
        <v>14</v>
      </c>
      <c r="I341" s="196"/>
      <c r="J341" s="197">
        <f>ROUND(I341*H341,2)</f>
        <v>0</v>
      </c>
      <c r="K341" s="193" t="s">
        <v>160</v>
      </c>
      <c r="L341" s="60"/>
      <c r="M341" s="198" t="s">
        <v>21</v>
      </c>
      <c r="N341" s="199" t="s">
        <v>46</v>
      </c>
      <c r="O341" s="41"/>
      <c r="P341" s="200">
        <f>O341*H341</f>
        <v>0</v>
      </c>
      <c r="Q341" s="200">
        <v>0</v>
      </c>
      <c r="R341" s="200">
        <f>Q341*H341</f>
        <v>0</v>
      </c>
      <c r="S341" s="200">
        <v>0</v>
      </c>
      <c r="T341" s="201">
        <f>S341*H341</f>
        <v>0</v>
      </c>
      <c r="AR341" s="23" t="s">
        <v>161</v>
      </c>
      <c r="AT341" s="23" t="s">
        <v>156</v>
      </c>
      <c r="AU341" s="23" t="s">
        <v>85</v>
      </c>
      <c r="AY341" s="23" t="s">
        <v>154</v>
      </c>
      <c r="BE341" s="202">
        <f>IF(N341="základní",J341,0)</f>
        <v>0</v>
      </c>
      <c r="BF341" s="202">
        <f>IF(N341="snížená",J341,0)</f>
        <v>0</v>
      </c>
      <c r="BG341" s="202">
        <f>IF(N341="zákl. přenesená",J341,0)</f>
        <v>0</v>
      </c>
      <c r="BH341" s="202">
        <f>IF(N341="sníž. přenesená",J341,0)</f>
        <v>0</v>
      </c>
      <c r="BI341" s="202">
        <f>IF(N341="nulová",J341,0)</f>
        <v>0</v>
      </c>
      <c r="BJ341" s="23" t="s">
        <v>83</v>
      </c>
      <c r="BK341" s="202">
        <f>ROUND(I341*H341,2)</f>
        <v>0</v>
      </c>
      <c r="BL341" s="23" t="s">
        <v>161</v>
      </c>
      <c r="BM341" s="23" t="s">
        <v>2043</v>
      </c>
    </row>
    <row r="342" spans="2:47" s="1" customFormat="1" ht="54">
      <c r="B342" s="40"/>
      <c r="C342" s="62"/>
      <c r="D342" s="203" t="s">
        <v>163</v>
      </c>
      <c r="E342" s="62"/>
      <c r="F342" s="204" t="s">
        <v>2044</v>
      </c>
      <c r="G342" s="62"/>
      <c r="H342" s="62"/>
      <c r="I342" s="162"/>
      <c r="J342" s="62"/>
      <c r="K342" s="62"/>
      <c r="L342" s="60"/>
      <c r="M342" s="205"/>
      <c r="N342" s="41"/>
      <c r="O342" s="41"/>
      <c r="P342" s="41"/>
      <c r="Q342" s="41"/>
      <c r="R342" s="41"/>
      <c r="S342" s="41"/>
      <c r="T342" s="77"/>
      <c r="AT342" s="23" t="s">
        <v>163</v>
      </c>
      <c r="AU342" s="23" t="s">
        <v>85</v>
      </c>
    </row>
    <row r="343" spans="2:65" s="1" customFormat="1" ht="16.5" customHeight="1">
      <c r="B343" s="40"/>
      <c r="C343" s="217" t="s">
        <v>486</v>
      </c>
      <c r="D343" s="217" t="s">
        <v>189</v>
      </c>
      <c r="E343" s="218" t="s">
        <v>2045</v>
      </c>
      <c r="F343" s="219" t="s">
        <v>2046</v>
      </c>
      <c r="G343" s="220" t="s">
        <v>366</v>
      </c>
      <c r="H343" s="221">
        <v>6</v>
      </c>
      <c r="I343" s="222"/>
      <c r="J343" s="223">
        <f>ROUND(I343*H343,2)</f>
        <v>0</v>
      </c>
      <c r="K343" s="219" t="s">
        <v>160</v>
      </c>
      <c r="L343" s="224"/>
      <c r="M343" s="225" t="s">
        <v>21</v>
      </c>
      <c r="N343" s="226" t="s">
        <v>46</v>
      </c>
      <c r="O343" s="41"/>
      <c r="P343" s="200">
        <f>O343*H343</f>
        <v>0</v>
      </c>
      <c r="Q343" s="200">
        <v>0.0006</v>
      </c>
      <c r="R343" s="200">
        <f>Q343*H343</f>
        <v>0.0036</v>
      </c>
      <c r="S343" s="200">
        <v>0</v>
      </c>
      <c r="T343" s="201">
        <f>S343*H343</f>
        <v>0</v>
      </c>
      <c r="AR343" s="23" t="s">
        <v>193</v>
      </c>
      <c r="AT343" s="23" t="s">
        <v>189</v>
      </c>
      <c r="AU343" s="23" t="s">
        <v>85</v>
      </c>
      <c r="AY343" s="23" t="s">
        <v>154</v>
      </c>
      <c r="BE343" s="202">
        <f>IF(N343="základní",J343,0)</f>
        <v>0</v>
      </c>
      <c r="BF343" s="202">
        <f>IF(N343="snížená",J343,0)</f>
        <v>0</v>
      </c>
      <c r="BG343" s="202">
        <f>IF(N343="zákl. přenesená",J343,0)</f>
        <v>0</v>
      </c>
      <c r="BH343" s="202">
        <f>IF(N343="sníž. přenesená",J343,0)</f>
        <v>0</v>
      </c>
      <c r="BI343" s="202">
        <f>IF(N343="nulová",J343,0)</f>
        <v>0</v>
      </c>
      <c r="BJ343" s="23" t="s">
        <v>83</v>
      </c>
      <c r="BK343" s="202">
        <f>ROUND(I343*H343,2)</f>
        <v>0</v>
      </c>
      <c r="BL343" s="23" t="s">
        <v>161</v>
      </c>
      <c r="BM343" s="23" t="s">
        <v>2047</v>
      </c>
    </row>
    <row r="344" spans="2:65" s="1" customFormat="1" ht="16.5" customHeight="1">
      <c r="B344" s="40"/>
      <c r="C344" s="217" t="s">
        <v>353</v>
      </c>
      <c r="D344" s="217" t="s">
        <v>189</v>
      </c>
      <c r="E344" s="218" t="s">
        <v>2048</v>
      </c>
      <c r="F344" s="219" t="s">
        <v>2049</v>
      </c>
      <c r="G344" s="220" t="s">
        <v>366</v>
      </c>
      <c r="H344" s="221">
        <v>8</v>
      </c>
      <c r="I344" s="222"/>
      <c r="J344" s="223">
        <f>ROUND(I344*H344,2)</f>
        <v>0</v>
      </c>
      <c r="K344" s="219" t="s">
        <v>160</v>
      </c>
      <c r="L344" s="224"/>
      <c r="M344" s="225" t="s">
        <v>21</v>
      </c>
      <c r="N344" s="226" t="s">
        <v>46</v>
      </c>
      <c r="O344" s="41"/>
      <c r="P344" s="200">
        <f>O344*H344</f>
        <v>0</v>
      </c>
      <c r="Q344" s="200">
        <v>0.0005</v>
      </c>
      <c r="R344" s="200">
        <f>Q344*H344</f>
        <v>0.004</v>
      </c>
      <c r="S344" s="200">
        <v>0</v>
      </c>
      <c r="T344" s="201">
        <f>S344*H344</f>
        <v>0</v>
      </c>
      <c r="AR344" s="23" t="s">
        <v>193</v>
      </c>
      <c r="AT344" s="23" t="s">
        <v>189</v>
      </c>
      <c r="AU344" s="23" t="s">
        <v>85</v>
      </c>
      <c r="AY344" s="23" t="s">
        <v>154</v>
      </c>
      <c r="BE344" s="202">
        <f>IF(N344="základní",J344,0)</f>
        <v>0</v>
      </c>
      <c r="BF344" s="202">
        <f>IF(N344="snížená",J344,0)</f>
        <v>0</v>
      </c>
      <c r="BG344" s="202">
        <f>IF(N344="zákl. přenesená",J344,0)</f>
        <v>0</v>
      </c>
      <c r="BH344" s="202">
        <f>IF(N344="sníž. přenesená",J344,0)</f>
        <v>0</v>
      </c>
      <c r="BI344" s="202">
        <f>IF(N344="nulová",J344,0)</f>
        <v>0</v>
      </c>
      <c r="BJ344" s="23" t="s">
        <v>83</v>
      </c>
      <c r="BK344" s="202">
        <f>ROUND(I344*H344,2)</f>
        <v>0</v>
      </c>
      <c r="BL344" s="23" t="s">
        <v>161</v>
      </c>
      <c r="BM344" s="23" t="s">
        <v>2050</v>
      </c>
    </row>
    <row r="345" spans="2:65" s="1" customFormat="1" ht="25.5" customHeight="1">
      <c r="B345" s="40"/>
      <c r="C345" s="191" t="s">
        <v>361</v>
      </c>
      <c r="D345" s="191" t="s">
        <v>156</v>
      </c>
      <c r="E345" s="192" t="s">
        <v>2051</v>
      </c>
      <c r="F345" s="193" t="s">
        <v>2052</v>
      </c>
      <c r="G345" s="194" t="s">
        <v>366</v>
      </c>
      <c r="H345" s="195">
        <v>20</v>
      </c>
      <c r="I345" s="196"/>
      <c r="J345" s="197">
        <f>ROUND(I345*H345,2)</f>
        <v>0</v>
      </c>
      <c r="K345" s="193" t="s">
        <v>160</v>
      </c>
      <c r="L345" s="60"/>
      <c r="M345" s="198" t="s">
        <v>21</v>
      </c>
      <c r="N345" s="199" t="s">
        <v>46</v>
      </c>
      <c r="O345" s="41"/>
      <c r="P345" s="200">
        <f>O345*H345</f>
        <v>0</v>
      </c>
      <c r="Q345" s="200">
        <v>0</v>
      </c>
      <c r="R345" s="200">
        <f>Q345*H345</f>
        <v>0</v>
      </c>
      <c r="S345" s="200">
        <v>0</v>
      </c>
      <c r="T345" s="201">
        <f>S345*H345</f>
        <v>0</v>
      </c>
      <c r="AR345" s="23" t="s">
        <v>161</v>
      </c>
      <c r="AT345" s="23" t="s">
        <v>156</v>
      </c>
      <c r="AU345" s="23" t="s">
        <v>85</v>
      </c>
      <c r="AY345" s="23" t="s">
        <v>154</v>
      </c>
      <c r="BE345" s="202">
        <f>IF(N345="základní",J345,0)</f>
        <v>0</v>
      </c>
      <c r="BF345" s="202">
        <f>IF(N345="snížená",J345,0)</f>
        <v>0</v>
      </c>
      <c r="BG345" s="202">
        <f>IF(N345="zákl. přenesená",J345,0)</f>
        <v>0</v>
      </c>
      <c r="BH345" s="202">
        <f>IF(N345="sníž. přenesená",J345,0)</f>
        <v>0</v>
      </c>
      <c r="BI345" s="202">
        <f>IF(N345="nulová",J345,0)</f>
        <v>0</v>
      </c>
      <c r="BJ345" s="23" t="s">
        <v>83</v>
      </c>
      <c r="BK345" s="202">
        <f>ROUND(I345*H345,2)</f>
        <v>0</v>
      </c>
      <c r="BL345" s="23" t="s">
        <v>161</v>
      </c>
      <c r="BM345" s="23" t="s">
        <v>2053</v>
      </c>
    </row>
    <row r="346" spans="2:47" s="1" customFormat="1" ht="54">
      <c r="B346" s="40"/>
      <c r="C346" s="62"/>
      <c r="D346" s="203" t="s">
        <v>163</v>
      </c>
      <c r="E346" s="62"/>
      <c r="F346" s="204" t="s">
        <v>2044</v>
      </c>
      <c r="G346" s="62"/>
      <c r="H346" s="62"/>
      <c r="I346" s="162"/>
      <c r="J346" s="62"/>
      <c r="K346" s="62"/>
      <c r="L346" s="60"/>
      <c r="M346" s="205"/>
      <c r="N346" s="41"/>
      <c r="O346" s="41"/>
      <c r="P346" s="41"/>
      <c r="Q346" s="41"/>
      <c r="R346" s="41"/>
      <c r="S346" s="41"/>
      <c r="T346" s="77"/>
      <c r="AT346" s="23" t="s">
        <v>163</v>
      </c>
      <c r="AU346" s="23" t="s">
        <v>85</v>
      </c>
    </row>
    <row r="347" spans="2:65" s="1" customFormat="1" ht="16.5" customHeight="1">
      <c r="B347" s="40"/>
      <c r="C347" s="217" t="s">
        <v>500</v>
      </c>
      <c r="D347" s="217" t="s">
        <v>189</v>
      </c>
      <c r="E347" s="218" t="s">
        <v>2054</v>
      </c>
      <c r="F347" s="219" t="s">
        <v>2055</v>
      </c>
      <c r="G347" s="220" t="s">
        <v>366</v>
      </c>
      <c r="H347" s="221">
        <v>12</v>
      </c>
      <c r="I347" s="222"/>
      <c r="J347" s="223">
        <f>ROUND(I347*H347,2)</f>
        <v>0</v>
      </c>
      <c r="K347" s="219" t="s">
        <v>160</v>
      </c>
      <c r="L347" s="224"/>
      <c r="M347" s="225" t="s">
        <v>21</v>
      </c>
      <c r="N347" s="226" t="s">
        <v>46</v>
      </c>
      <c r="O347" s="41"/>
      <c r="P347" s="200">
        <f>O347*H347</f>
        <v>0</v>
      </c>
      <c r="Q347" s="200">
        <v>0.0008</v>
      </c>
      <c r="R347" s="200">
        <f>Q347*H347</f>
        <v>0.009600000000000001</v>
      </c>
      <c r="S347" s="200">
        <v>0</v>
      </c>
      <c r="T347" s="201">
        <f>S347*H347</f>
        <v>0</v>
      </c>
      <c r="AR347" s="23" t="s">
        <v>193</v>
      </c>
      <c r="AT347" s="23" t="s">
        <v>189</v>
      </c>
      <c r="AU347" s="23" t="s">
        <v>85</v>
      </c>
      <c r="AY347" s="23" t="s">
        <v>154</v>
      </c>
      <c r="BE347" s="202">
        <f>IF(N347="základní",J347,0)</f>
        <v>0</v>
      </c>
      <c r="BF347" s="202">
        <f>IF(N347="snížená",J347,0)</f>
        <v>0</v>
      </c>
      <c r="BG347" s="202">
        <f>IF(N347="zákl. přenesená",J347,0)</f>
        <v>0</v>
      </c>
      <c r="BH347" s="202">
        <f>IF(N347="sníž. přenesená",J347,0)</f>
        <v>0</v>
      </c>
      <c r="BI347" s="202">
        <f>IF(N347="nulová",J347,0)</f>
        <v>0</v>
      </c>
      <c r="BJ347" s="23" t="s">
        <v>83</v>
      </c>
      <c r="BK347" s="202">
        <f>ROUND(I347*H347,2)</f>
        <v>0</v>
      </c>
      <c r="BL347" s="23" t="s">
        <v>161</v>
      </c>
      <c r="BM347" s="23" t="s">
        <v>2056</v>
      </c>
    </row>
    <row r="348" spans="2:65" s="1" customFormat="1" ht="16.5" customHeight="1">
      <c r="B348" s="40"/>
      <c r="C348" s="217" t="s">
        <v>506</v>
      </c>
      <c r="D348" s="217" t="s">
        <v>189</v>
      </c>
      <c r="E348" s="218" t="s">
        <v>2057</v>
      </c>
      <c r="F348" s="219" t="s">
        <v>2058</v>
      </c>
      <c r="G348" s="220" t="s">
        <v>366</v>
      </c>
      <c r="H348" s="221">
        <v>8</v>
      </c>
      <c r="I348" s="222"/>
      <c r="J348" s="223">
        <f>ROUND(I348*H348,2)</f>
        <v>0</v>
      </c>
      <c r="K348" s="219" t="s">
        <v>160</v>
      </c>
      <c r="L348" s="224"/>
      <c r="M348" s="225" t="s">
        <v>21</v>
      </c>
      <c r="N348" s="226" t="s">
        <v>46</v>
      </c>
      <c r="O348" s="41"/>
      <c r="P348" s="200">
        <f>O348*H348</f>
        <v>0</v>
      </c>
      <c r="Q348" s="200">
        <v>0.0007</v>
      </c>
      <c r="R348" s="200">
        <f>Q348*H348</f>
        <v>0.0056</v>
      </c>
      <c r="S348" s="200">
        <v>0</v>
      </c>
      <c r="T348" s="201">
        <f>S348*H348</f>
        <v>0</v>
      </c>
      <c r="AR348" s="23" t="s">
        <v>193</v>
      </c>
      <c r="AT348" s="23" t="s">
        <v>189</v>
      </c>
      <c r="AU348" s="23" t="s">
        <v>85</v>
      </c>
      <c r="AY348" s="23" t="s">
        <v>154</v>
      </c>
      <c r="BE348" s="202">
        <f>IF(N348="základní",J348,0)</f>
        <v>0</v>
      </c>
      <c r="BF348" s="202">
        <f>IF(N348="snížená",J348,0)</f>
        <v>0</v>
      </c>
      <c r="BG348" s="202">
        <f>IF(N348="zákl. přenesená",J348,0)</f>
        <v>0</v>
      </c>
      <c r="BH348" s="202">
        <f>IF(N348="sníž. přenesená",J348,0)</f>
        <v>0</v>
      </c>
      <c r="BI348" s="202">
        <f>IF(N348="nulová",J348,0)</f>
        <v>0</v>
      </c>
      <c r="BJ348" s="23" t="s">
        <v>83</v>
      </c>
      <c r="BK348" s="202">
        <f>ROUND(I348*H348,2)</f>
        <v>0</v>
      </c>
      <c r="BL348" s="23" t="s">
        <v>161</v>
      </c>
      <c r="BM348" s="23" t="s">
        <v>2059</v>
      </c>
    </row>
    <row r="349" spans="2:65" s="1" customFormat="1" ht="25.5" customHeight="1">
      <c r="B349" s="40"/>
      <c r="C349" s="191" t="s">
        <v>510</v>
      </c>
      <c r="D349" s="191" t="s">
        <v>156</v>
      </c>
      <c r="E349" s="192" t="s">
        <v>2060</v>
      </c>
      <c r="F349" s="193" t="s">
        <v>2061</v>
      </c>
      <c r="G349" s="194" t="s">
        <v>366</v>
      </c>
      <c r="H349" s="195">
        <v>2</v>
      </c>
      <c r="I349" s="196"/>
      <c r="J349" s="197">
        <f>ROUND(I349*H349,2)</f>
        <v>0</v>
      </c>
      <c r="K349" s="193" t="s">
        <v>160</v>
      </c>
      <c r="L349" s="60"/>
      <c r="M349" s="198" t="s">
        <v>21</v>
      </c>
      <c r="N349" s="199" t="s">
        <v>46</v>
      </c>
      <c r="O349" s="41"/>
      <c r="P349" s="200">
        <f>O349*H349</f>
        <v>0</v>
      </c>
      <c r="Q349" s="200">
        <v>0</v>
      </c>
      <c r="R349" s="200">
        <f>Q349*H349</f>
        <v>0</v>
      </c>
      <c r="S349" s="200">
        <v>0</v>
      </c>
      <c r="T349" s="201">
        <f>S349*H349</f>
        <v>0</v>
      </c>
      <c r="AR349" s="23" t="s">
        <v>161</v>
      </c>
      <c r="AT349" s="23" t="s">
        <v>156</v>
      </c>
      <c r="AU349" s="23" t="s">
        <v>85</v>
      </c>
      <c r="AY349" s="23" t="s">
        <v>154</v>
      </c>
      <c r="BE349" s="202">
        <f>IF(N349="základní",J349,0)</f>
        <v>0</v>
      </c>
      <c r="BF349" s="202">
        <f>IF(N349="snížená",J349,0)</f>
        <v>0</v>
      </c>
      <c r="BG349" s="202">
        <f>IF(N349="zákl. přenesená",J349,0)</f>
        <v>0</v>
      </c>
      <c r="BH349" s="202">
        <f>IF(N349="sníž. přenesená",J349,0)</f>
        <v>0</v>
      </c>
      <c r="BI349" s="202">
        <f>IF(N349="nulová",J349,0)</f>
        <v>0</v>
      </c>
      <c r="BJ349" s="23" t="s">
        <v>83</v>
      </c>
      <c r="BK349" s="202">
        <f>ROUND(I349*H349,2)</f>
        <v>0</v>
      </c>
      <c r="BL349" s="23" t="s">
        <v>161</v>
      </c>
      <c r="BM349" s="23" t="s">
        <v>2062</v>
      </c>
    </row>
    <row r="350" spans="2:47" s="1" customFormat="1" ht="54">
      <c r="B350" s="40"/>
      <c r="C350" s="62"/>
      <c r="D350" s="203" t="s">
        <v>163</v>
      </c>
      <c r="E350" s="62"/>
      <c r="F350" s="204" t="s">
        <v>2044</v>
      </c>
      <c r="G350" s="62"/>
      <c r="H350" s="62"/>
      <c r="I350" s="162"/>
      <c r="J350" s="62"/>
      <c r="K350" s="62"/>
      <c r="L350" s="60"/>
      <c r="M350" s="205"/>
      <c r="N350" s="41"/>
      <c r="O350" s="41"/>
      <c r="P350" s="41"/>
      <c r="Q350" s="41"/>
      <c r="R350" s="41"/>
      <c r="S350" s="41"/>
      <c r="T350" s="77"/>
      <c r="AT350" s="23" t="s">
        <v>163</v>
      </c>
      <c r="AU350" s="23" t="s">
        <v>85</v>
      </c>
    </row>
    <row r="351" spans="2:65" s="1" customFormat="1" ht="16.5" customHeight="1">
      <c r="B351" s="40"/>
      <c r="C351" s="217" t="s">
        <v>514</v>
      </c>
      <c r="D351" s="217" t="s">
        <v>189</v>
      </c>
      <c r="E351" s="218" t="s">
        <v>2063</v>
      </c>
      <c r="F351" s="219" t="s">
        <v>2064</v>
      </c>
      <c r="G351" s="220" t="s">
        <v>366</v>
      </c>
      <c r="H351" s="221">
        <v>2</v>
      </c>
      <c r="I351" s="222"/>
      <c r="J351" s="223">
        <f>ROUND(I351*H351,2)</f>
        <v>0</v>
      </c>
      <c r="K351" s="219" t="s">
        <v>160</v>
      </c>
      <c r="L351" s="224"/>
      <c r="M351" s="225" t="s">
        <v>21</v>
      </c>
      <c r="N351" s="226" t="s">
        <v>46</v>
      </c>
      <c r="O351" s="41"/>
      <c r="P351" s="200">
        <f>O351*H351</f>
        <v>0</v>
      </c>
      <c r="Q351" s="200">
        <v>0.0018</v>
      </c>
      <c r="R351" s="200">
        <f>Q351*H351</f>
        <v>0.0036</v>
      </c>
      <c r="S351" s="200">
        <v>0</v>
      </c>
      <c r="T351" s="201">
        <f>S351*H351</f>
        <v>0</v>
      </c>
      <c r="AR351" s="23" t="s">
        <v>193</v>
      </c>
      <c r="AT351" s="23" t="s">
        <v>189</v>
      </c>
      <c r="AU351" s="23" t="s">
        <v>85</v>
      </c>
      <c r="AY351" s="23" t="s">
        <v>154</v>
      </c>
      <c r="BE351" s="202">
        <f>IF(N351="základní",J351,0)</f>
        <v>0</v>
      </c>
      <c r="BF351" s="202">
        <f>IF(N351="snížená",J351,0)</f>
        <v>0</v>
      </c>
      <c r="BG351" s="202">
        <f>IF(N351="zákl. přenesená",J351,0)</f>
        <v>0</v>
      </c>
      <c r="BH351" s="202">
        <f>IF(N351="sníž. přenesená",J351,0)</f>
        <v>0</v>
      </c>
      <c r="BI351" s="202">
        <f>IF(N351="nulová",J351,0)</f>
        <v>0</v>
      </c>
      <c r="BJ351" s="23" t="s">
        <v>83</v>
      </c>
      <c r="BK351" s="202">
        <f>ROUND(I351*H351,2)</f>
        <v>0</v>
      </c>
      <c r="BL351" s="23" t="s">
        <v>161</v>
      </c>
      <c r="BM351" s="23" t="s">
        <v>2065</v>
      </c>
    </row>
    <row r="352" spans="2:65" s="1" customFormat="1" ht="25.5" customHeight="1">
      <c r="B352" s="40"/>
      <c r="C352" s="191" t="s">
        <v>518</v>
      </c>
      <c r="D352" s="191" t="s">
        <v>156</v>
      </c>
      <c r="E352" s="192" t="s">
        <v>2066</v>
      </c>
      <c r="F352" s="193" t="s">
        <v>2067</v>
      </c>
      <c r="G352" s="194" t="s">
        <v>366</v>
      </c>
      <c r="H352" s="195">
        <v>21</v>
      </c>
      <c r="I352" s="196"/>
      <c r="J352" s="197">
        <f>ROUND(I352*H352,2)</f>
        <v>0</v>
      </c>
      <c r="K352" s="193" t="s">
        <v>160</v>
      </c>
      <c r="L352" s="60"/>
      <c r="M352" s="198" t="s">
        <v>21</v>
      </c>
      <c r="N352" s="199" t="s">
        <v>46</v>
      </c>
      <c r="O352" s="41"/>
      <c r="P352" s="200">
        <f>O352*H352</f>
        <v>0</v>
      </c>
      <c r="Q352" s="200">
        <v>0</v>
      </c>
      <c r="R352" s="200">
        <f>Q352*H352</f>
        <v>0</v>
      </c>
      <c r="S352" s="200">
        <v>0</v>
      </c>
      <c r="T352" s="201">
        <f>S352*H352</f>
        <v>0</v>
      </c>
      <c r="AR352" s="23" t="s">
        <v>161</v>
      </c>
      <c r="AT352" s="23" t="s">
        <v>156</v>
      </c>
      <c r="AU352" s="23" t="s">
        <v>85</v>
      </c>
      <c r="AY352" s="23" t="s">
        <v>154</v>
      </c>
      <c r="BE352" s="202">
        <f>IF(N352="základní",J352,0)</f>
        <v>0</v>
      </c>
      <c r="BF352" s="202">
        <f>IF(N352="snížená",J352,0)</f>
        <v>0</v>
      </c>
      <c r="BG352" s="202">
        <f>IF(N352="zákl. přenesená",J352,0)</f>
        <v>0</v>
      </c>
      <c r="BH352" s="202">
        <f>IF(N352="sníž. přenesená",J352,0)</f>
        <v>0</v>
      </c>
      <c r="BI352" s="202">
        <f>IF(N352="nulová",J352,0)</f>
        <v>0</v>
      </c>
      <c r="BJ352" s="23" t="s">
        <v>83</v>
      </c>
      <c r="BK352" s="202">
        <f>ROUND(I352*H352,2)</f>
        <v>0</v>
      </c>
      <c r="BL352" s="23" t="s">
        <v>161</v>
      </c>
      <c r="BM352" s="23" t="s">
        <v>2068</v>
      </c>
    </row>
    <row r="353" spans="2:47" s="1" customFormat="1" ht="54">
      <c r="B353" s="40"/>
      <c r="C353" s="62"/>
      <c r="D353" s="203" t="s">
        <v>163</v>
      </c>
      <c r="E353" s="62"/>
      <c r="F353" s="204" t="s">
        <v>2044</v>
      </c>
      <c r="G353" s="62"/>
      <c r="H353" s="62"/>
      <c r="I353" s="162"/>
      <c r="J353" s="62"/>
      <c r="K353" s="62"/>
      <c r="L353" s="60"/>
      <c r="M353" s="205"/>
      <c r="N353" s="41"/>
      <c r="O353" s="41"/>
      <c r="P353" s="41"/>
      <c r="Q353" s="41"/>
      <c r="R353" s="41"/>
      <c r="S353" s="41"/>
      <c r="T353" s="77"/>
      <c r="AT353" s="23" t="s">
        <v>163</v>
      </c>
      <c r="AU353" s="23" t="s">
        <v>85</v>
      </c>
    </row>
    <row r="354" spans="2:65" s="1" customFormat="1" ht="16.5" customHeight="1">
      <c r="B354" s="40"/>
      <c r="C354" s="217" t="s">
        <v>524</v>
      </c>
      <c r="D354" s="217" t="s">
        <v>189</v>
      </c>
      <c r="E354" s="218" t="s">
        <v>2069</v>
      </c>
      <c r="F354" s="219" t="s">
        <v>2070</v>
      </c>
      <c r="G354" s="220" t="s">
        <v>366</v>
      </c>
      <c r="H354" s="221">
        <v>15</v>
      </c>
      <c r="I354" s="222"/>
      <c r="J354" s="223">
        <f>ROUND(I354*H354,2)</f>
        <v>0</v>
      </c>
      <c r="K354" s="219" t="s">
        <v>160</v>
      </c>
      <c r="L354" s="224"/>
      <c r="M354" s="225" t="s">
        <v>21</v>
      </c>
      <c r="N354" s="226" t="s">
        <v>46</v>
      </c>
      <c r="O354" s="41"/>
      <c r="P354" s="200">
        <f>O354*H354</f>
        <v>0</v>
      </c>
      <c r="Q354" s="200">
        <v>0.0006</v>
      </c>
      <c r="R354" s="200">
        <f>Q354*H354</f>
        <v>0.009</v>
      </c>
      <c r="S354" s="200">
        <v>0</v>
      </c>
      <c r="T354" s="201">
        <f>S354*H354</f>
        <v>0</v>
      </c>
      <c r="AR354" s="23" t="s">
        <v>193</v>
      </c>
      <c r="AT354" s="23" t="s">
        <v>189</v>
      </c>
      <c r="AU354" s="23" t="s">
        <v>85</v>
      </c>
      <c r="AY354" s="23" t="s">
        <v>154</v>
      </c>
      <c r="BE354" s="202">
        <f>IF(N354="základní",J354,0)</f>
        <v>0</v>
      </c>
      <c r="BF354" s="202">
        <f>IF(N354="snížená",J354,0)</f>
        <v>0</v>
      </c>
      <c r="BG354" s="202">
        <f>IF(N354="zákl. přenesená",J354,0)</f>
        <v>0</v>
      </c>
      <c r="BH354" s="202">
        <f>IF(N354="sníž. přenesená",J354,0)</f>
        <v>0</v>
      </c>
      <c r="BI354" s="202">
        <f>IF(N354="nulová",J354,0)</f>
        <v>0</v>
      </c>
      <c r="BJ354" s="23" t="s">
        <v>83</v>
      </c>
      <c r="BK354" s="202">
        <f>ROUND(I354*H354,2)</f>
        <v>0</v>
      </c>
      <c r="BL354" s="23" t="s">
        <v>161</v>
      </c>
      <c r="BM354" s="23" t="s">
        <v>2071</v>
      </c>
    </row>
    <row r="355" spans="2:65" s="1" customFormat="1" ht="16.5" customHeight="1">
      <c r="B355" s="40"/>
      <c r="C355" s="217" t="s">
        <v>533</v>
      </c>
      <c r="D355" s="217" t="s">
        <v>189</v>
      </c>
      <c r="E355" s="218" t="s">
        <v>2072</v>
      </c>
      <c r="F355" s="219" t="s">
        <v>2073</v>
      </c>
      <c r="G355" s="220" t="s">
        <v>366</v>
      </c>
      <c r="H355" s="221">
        <v>6</v>
      </c>
      <c r="I355" s="222"/>
      <c r="J355" s="223">
        <f>ROUND(I355*H355,2)</f>
        <v>0</v>
      </c>
      <c r="K355" s="219" t="s">
        <v>160</v>
      </c>
      <c r="L355" s="224"/>
      <c r="M355" s="225" t="s">
        <v>21</v>
      </c>
      <c r="N355" s="226" t="s">
        <v>46</v>
      </c>
      <c r="O355" s="41"/>
      <c r="P355" s="200">
        <f>O355*H355</f>
        <v>0</v>
      </c>
      <c r="Q355" s="200">
        <v>0.00066</v>
      </c>
      <c r="R355" s="200">
        <f>Q355*H355</f>
        <v>0.00396</v>
      </c>
      <c r="S355" s="200">
        <v>0</v>
      </c>
      <c r="T355" s="201">
        <f>S355*H355</f>
        <v>0</v>
      </c>
      <c r="AR355" s="23" t="s">
        <v>193</v>
      </c>
      <c r="AT355" s="23" t="s">
        <v>189</v>
      </c>
      <c r="AU355" s="23" t="s">
        <v>85</v>
      </c>
      <c r="AY355" s="23" t="s">
        <v>154</v>
      </c>
      <c r="BE355" s="202">
        <f>IF(N355="základní",J355,0)</f>
        <v>0</v>
      </c>
      <c r="BF355" s="202">
        <f>IF(N355="snížená",J355,0)</f>
        <v>0</v>
      </c>
      <c r="BG355" s="202">
        <f>IF(N355="zákl. přenesená",J355,0)</f>
        <v>0</v>
      </c>
      <c r="BH355" s="202">
        <f>IF(N355="sníž. přenesená",J355,0)</f>
        <v>0</v>
      </c>
      <c r="BI355" s="202">
        <f>IF(N355="nulová",J355,0)</f>
        <v>0</v>
      </c>
      <c r="BJ355" s="23" t="s">
        <v>83</v>
      </c>
      <c r="BK355" s="202">
        <f>ROUND(I355*H355,2)</f>
        <v>0</v>
      </c>
      <c r="BL355" s="23" t="s">
        <v>161</v>
      </c>
      <c r="BM355" s="23" t="s">
        <v>2074</v>
      </c>
    </row>
    <row r="356" spans="2:65" s="1" customFormat="1" ht="25.5" customHeight="1">
      <c r="B356" s="40"/>
      <c r="C356" s="191" t="s">
        <v>542</v>
      </c>
      <c r="D356" s="191" t="s">
        <v>156</v>
      </c>
      <c r="E356" s="192" t="s">
        <v>2075</v>
      </c>
      <c r="F356" s="193" t="s">
        <v>2076</v>
      </c>
      <c r="G356" s="194" t="s">
        <v>366</v>
      </c>
      <c r="H356" s="195">
        <v>12</v>
      </c>
      <c r="I356" s="196"/>
      <c r="J356" s="197">
        <f>ROUND(I356*H356,2)</f>
        <v>0</v>
      </c>
      <c r="K356" s="193" t="s">
        <v>160</v>
      </c>
      <c r="L356" s="60"/>
      <c r="M356" s="198" t="s">
        <v>21</v>
      </c>
      <c r="N356" s="199" t="s">
        <v>46</v>
      </c>
      <c r="O356" s="41"/>
      <c r="P356" s="200">
        <f>O356*H356</f>
        <v>0</v>
      </c>
      <c r="Q356" s="200">
        <v>0</v>
      </c>
      <c r="R356" s="200">
        <f>Q356*H356</f>
        <v>0</v>
      </c>
      <c r="S356" s="200">
        <v>0</v>
      </c>
      <c r="T356" s="201">
        <f>S356*H356</f>
        <v>0</v>
      </c>
      <c r="AR356" s="23" t="s">
        <v>161</v>
      </c>
      <c r="AT356" s="23" t="s">
        <v>156</v>
      </c>
      <c r="AU356" s="23" t="s">
        <v>85</v>
      </c>
      <c r="AY356" s="23" t="s">
        <v>154</v>
      </c>
      <c r="BE356" s="202">
        <f>IF(N356="základní",J356,0)</f>
        <v>0</v>
      </c>
      <c r="BF356" s="202">
        <f>IF(N356="snížená",J356,0)</f>
        <v>0</v>
      </c>
      <c r="BG356" s="202">
        <f>IF(N356="zákl. přenesená",J356,0)</f>
        <v>0</v>
      </c>
      <c r="BH356" s="202">
        <f>IF(N356="sníž. přenesená",J356,0)</f>
        <v>0</v>
      </c>
      <c r="BI356" s="202">
        <f>IF(N356="nulová",J356,0)</f>
        <v>0</v>
      </c>
      <c r="BJ356" s="23" t="s">
        <v>83</v>
      </c>
      <c r="BK356" s="202">
        <f>ROUND(I356*H356,2)</f>
        <v>0</v>
      </c>
      <c r="BL356" s="23" t="s">
        <v>161</v>
      </c>
      <c r="BM356" s="23" t="s">
        <v>2077</v>
      </c>
    </row>
    <row r="357" spans="2:47" s="1" customFormat="1" ht="54">
      <c r="B357" s="40"/>
      <c r="C357" s="62"/>
      <c r="D357" s="203" t="s">
        <v>163</v>
      </c>
      <c r="E357" s="62"/>
      <c r="F357" s="204" t="s">
        <v>2044</v>
      </c>
      <c r="G357" s="62"/>
      <c r="H357" s="62"/>
      <c r="I357" s="162"/>
      <c r="J357" s="62"/>
      <c r="K357" s="62"/>
      <c r="L357" s="60"/>
      <c r="M357" s="205"/>
      <c r="N357" s="41"/>
      <c r="O357" s="41"/>
      <c r="P357" s="41"/>
      <c r="Q357" s="41"/>
      <c r="R357" s="41"/>
      <c r="S357" s="41"/>
      <c r="T357" s="77"/>
      <c r="AT357" s="23" t="s">
        <v>163</v>
      </c>
      <c r="AU357" s="23" t="s">
        <v>85</v>
      </c>
    </row>
    <row r="358" spans="2:65" s="1" customFormat="1" ht="16.5" customHeight="1">
      <c r="B358" s="40"/>
      <c r="C358" s="217" t="s">
        <v>547</v>
      </c>
      <c r="D358" s="217" t="s">
        <v>189</v>
      </c>
      <c r="E358" s="218" t="s">
        <v>2078</v>
      </c>
      <c r="F358" s="219" t="s">
        <v>2079</v>
      </c>
      <c r="G358" s="220" t="s">
        <v>366</v>
      </c>
      <c r="H358" s="221">
        <v>6</v>
      </c>
      <c r="I358" s="222"/>
      <c r="J358" s="223">
        <f>ROUND(I358*H358,2)</f>
        <v>0</v>
      </c>
      <c r="K358" s="219" t="s">
        <v>160</v>
      </c>
      <c r="L358" s="224"/>
      <c r="M358" s="225" t="s">
        <v>21</v>
      </c>
      <c r="N358" s="226" t="s">
        <v>46</v>
      </c>
      <c r="O358" s="41"/>
      <c r="P358" s="200">
        <f>O358*H358</f>
        <v>0</v>
      </c>
      <c r="Q358" s="200">
        <v>0.0012</v>
      </c>
      <c r="R358" s="200">
        <f>Q358*H358</f>
        <v>0.0072</v>
      </c>
      <c r="S358" s="200">
        <v>0</v>
      </c>
      <c r="T358" s="201">
        <f>S358*H358</f>
        <v>0</v>
      </c>
      <c r="AR358" s="23" t="s">
        <v>193</v>
      </c>
      <c r="AT358" s="23" t="s">
        <v>189</v>
      </c>
      <c r="AU358" s="23" t="s">
        <v>85</v>
      </c>
      <c r="AY358" s="23" t="s">
        <v>154</v>
      </c>
      <c r="BE358" s="202">
        <f>IF(N358="základní",J358,0)</f>
        <v>0</v>
      </c>
      <c r="BF358" s="202">
        <f>IF(N358="snížená",J358,0)</f>
        <v>0</v>
      </c>
      <c r="BG358" s="202">
        <f>IF(N358="zákl. přenesená",J358,0)</f>
        <v>0</v>
      </c>
      <c r="BH358" s="202">
        <f>IF(N358="sníž. přenesená",J358,0)</f>
        <v>0</v>
      </c>
      <c r="BI358" s="202">
        <f>IF(N358="nulová",J358,0)</f>
        <v>0</v>
      </c>
      <c r="BJ358" s="23" t="s">
        <v>83</v>
      </c>
      <c r="BK358" s="202">
        <f>ROUND(I358*H358,2)</f>
        <v>0</v>
      </c>
      <c r="BL358" s="23" t="s">
        <v>161</v>
      </c>
      <c r="BM358" s="23" t="s">
        <v>2080</v>
      </c>
    </row>
    <row r="359" spans="2:65" s="1" customFormat="1" ht="16.5" customHeight="1">
      <c r="B359" s="40"/>
      <c r="C359" s="217" t="s">
        <v>552</v>
      </c>
      <c r="D359" s="217" t="s">
        <v>189</v>
      </c>
      <c r="E359" s="218" t="s">
        <v>2081</v>
      </c>
      <c r="F359" s="219" t="s">
        <v>2082</v>
      </c>
      <c r="G359" s="220" t="s">
        <v>366</v>
      </c>
      <c r="H359" s="221">
        <v>6</v>
      </c>
      <c r="I359" s="222"/>
      <c r="J359" s="223">
        <f>ROUND(I359*H359,2)</f>
        <v>0</v>
      </c>
      <c r="K359" s="219" t="s">
        <v>160</v>
      </c>
      <c r="L359" s="224"/>
      <c r="M359" s="225" t="s">
        <v>21</v>
      </c>
      <c r="N359" s="226" t="s">
        <v>46</v>
      </c>
      <c r="O359" s="41"/>
      <c r="P359" s="200">
        <f>O359*H359</f>
        <v>0</v>
      </c>
      <c r="Q359" s="200">
        <v>0.001</v>
      </c>
      <c r="R359" s="200">
        <f>Q359*H359</f>
        <v>0.006</v>
      </c>
      <c r="S359" s="200">
        <v>0</v>
      </c>
      <c r="T359" s="201">
        <f>S359*H359</f>
        <v>0</v>
      </c>
      <c r="AR359" s="23" t="s">
        <v>193</v>
      </c>
      <c r="AT359" s="23" t="s">
        <v>189</v>
      </c>
      <c r="AU359" s="23" t="s">
        <v>85</v>
      </c>
      <c r="AY359" s="23" t="s">
        <v>154</v>
      </c>
      <c r="BE359" s="202">
        <f>IF(N359="základní",J359,0)</f>
        <v>0</v>
      </c>
      <c r="BF359" s="202">
        <f>IF(N359="snížená",J359,0)</f>
        <v>0</v>
      </c>
      <c r="BG359" s="202">
        <f>IF(N359="zákl. přenesená",J359,0)</f>
        <v>0</v>
      </c>
      <c r="BH359" s="202">
        <f>IF(N359="sníž. přenesená",J359,0)</f>
        <v>0</v>
      </c>
      <c r="BI359" s="202">
        <f>IF(N359="nulová",J359,0)</f>
        <v>0</v>
      </c>
      <c r="BJ359" s="23" t="s">
        <v>83</v>
      </c>
      <c r="BK359" s="202">
        <f>ROUND(I359*H359,2)</f>
        <v>0</v>
      </c>
      <c r="BL359" s="23" t="s">
        <v>161</v>
      </c>
      <c r="BM359" s="23" t="s">
        <v>2083</v>
      </c>
    </row>
    <row r="360" spans="2:65" s="1" customFormat="1" ht="25.5" customHeight="1">
      <c r="B360" s="40"/>
      <c r="C360" s="191" t="s">
        <v>557</v>
      </c>
      <c r="D360" s="191" t="s">
        <v>156</v>
      </c>
      <c r="E360" s="192" t="s">
        <v>2084</v>
      </c>
      <c r="F360" s="193" t="s">
        <v>2085</v>
      </c>
      <c r="G360" s="194" t="s">
        <v>366</v>
      </c>
      <c r="H360" s="195">
        <v>10</v>
      </c>
      <c r="I360" s="196"/>
      <c r="J360" s="197">
        <f>ROUND(I360*H360,2)</f>
        <v>0</v>
      </c>
      <c r="K360" s="193" t="s">
        <v>160</v>
      </c>
      <c r="L360" s="60"/>
      <c r="M360" s="198" t="s">
        <v>21</v>
      </c>
      <c r="N360" s="199" t="s">
        <v>46</v>
      </c>
      <c r="O360" s="41"/>
      <c r="P360" s="200">
        <f>O360*H360</f>
        <v>0</v>
      </c>
      <c r="Q360" s="200">
        <v>0</v>
      </c>
      <c r="R360" s="200">
        <f>Q360*H360</f>
        <v>0</v>
      </c>
      <c r="S360" s="200">
        <v>0</v>
      </c>
      <c r="T360" s="201">
        <f>S360*H360</f>
        <v>0</v>
      </c>
      <c r="AR360" s="23" t="s">
        <v>161</v>
      </c>
      <c r="AT360" s="23" t="s">
        <v>156</v>
      </c>
      <c r="AU360" s="23" t="s">
        <v>85</v>
      </c>
      <c r="AY360" s="23" t="s">
        <v>154</v>
      </c>
      <c r="BE360" s="202">
        <f>IF(N360="základní",J360,0)</f>
        <v>0</v>
      </c>
      <c r="BF360" s="202">
        <f>IF(N360="snížená",J360,0)</f>
        <v>0</v>
      </c>
      <c r="BG360" s="202">
        <f>IF(N360="zákl. přenesená",J360,0)</f>
        <v>0</v>
      </c>
      <c r="BH360" s="202">
        <f>IF(N360="sníž. přenesená",J360,0)</f>
        <v>0</v>
      </c>
      <c r="BI360" s="202">
        <f>IF(N360="nulová",J360,0)</f>
        <v>0</v>
      </c>
      <c r="BJ360" s="23" t="s">
        <v>83</v>
      </c>
      <c r="BK360" s="202">
        <f>ROUND(I360*H360,2)</f>
        <v>0</v>
      </c>
      <c r="BL360" s="23" t="s">
        <v>161</v>
      </c>
      <c r="BM360" s="23" t="s">
        <v>2086</v>
      </c>
    </row>
    <row r="361" spans="2:47" s="1" customFormat="1" ht="54">
      <c r="B361" s="40"/>
      <c r="C361" s="62"/>
      <c r="D361" s="203" t="s">
        <v>163</v>
      </c>
      <c r="E361" s="62"/>
      <c r="F361" s="204" t="s">
        <v>2044</v>
      </c>
      <c r="G361" s="62"/>
      <c r="H361" s="62"/>
      <c r="I361" s="162"/>
      <c r="J361" s="62"/>
      <c r="K361" s="62"/>
      <c r="L361" s="60"/>
      <c r="M361" s="205"/>
      <c r="N361" s="41"/>
      <c r="O361" s="41"/>
      <c r="P361" s="41"/>
      <c r="Q361" s="41"/>
      <c r="R361" s="41"/>
      <c r="S361" s="41"/>
      <c r="T361" s="77"/>
      <c r="AT361" s="23" t="s">
        <v>163</v>
      </c>
      <c r="AU361" s="23" t="s">
        <v>85</v>
      </c>
    </row>
    <row r="362" spans="2:65" s="1" customFormat="1" ht="16.5" customHeight="1">
      <c r="B362" s="40"/>
      <c r="C362" s="217" t="s">
        <v>564</v>
      </c>
      <c r="D362" s="217" t="s">
        <v>189</v>
      </c>
      <c r="E362" s="218" t="s">
        <v>2087</v>
      </c>
      <c r="F362" s="219" t="s">
        <v>2088</v>
      </c>
      <c r="G362" s="220" t="s">
        <v>366</v>
      </c>
      <c r="H362" s="221">
        <v>2</v>
      </c>
      <c r="I362" s="222"/>
      <c r="J362" s="223">
        <f>ROUND(I362*H362,2)</f>
        <v>0</v>
      </c>
      <c r="K362" s="219" t="s">
        <v>160</v>
      </c>
      <c r="L362" s="224"/>
      <c r="M362" s="225" t="s">
        <v>21</v>
      </c>
      <c r="N362" s="226" t="s">
        <v>46</v>
      </c>
      <c r="O362" s="41"/>
      <c r="P362" s="200">
        <f>O362*H362</f>
        <v>0</v>
      </c>
      <c r="Q362" s="200">
        <v>0.0021</v>
      </c>
      <c r="R362" s="200">
        <f>Q362*H362</f>
        <v>0.0042</v>
      </c>
      <c r="S362" s="200">
        <v>0</v>
      </c>
      <c r="T362" s="201">
        <f>S362*H362</f>
        <v>0</v>
      </c>
      <c r="AR362" s="23" t="s">
        <v>193</v>
      </c>
      <c r="AT362" s="23" t="s">
        <v>189</v>
      </c>
      <c r="AU362" s="23" t="s">
        <v>85</v>
      </c>
      <c r="AY362" s="23" t="s">
        <v>154</v>
      </c>
      <c r="BE362" s="202">
        <f>IF(N362="základní",J362,0)</f>
        <v>0</v>
      </c>
      <c r="BF362" s="202">
        <f>IF(N362="snížená",J362,0)</f>
        <v>0</v>
      </c>
      <c r="BG362" s="202">
        <f>IF(N362="zákl. přenesená",J362,0)</f>
        <v>0</v>
      </c>
      <c r="BH362" s="202">
        <f>IF(N362="sníž. přenesená",J362,0)</f>
        <v>0</v>
      </c>
      <c r="BI362" s="202">
        <f>IF(N362="nulová",J362,0)</f>
        <v>0</v>
      </c>
      <c r="BJ362" s="23" t="s">
        <v>83</v>
      </c>
      <c r="BK362" s="202">
        <f>ROUND(I362*H362,2)</f>
        <v>0</v>
      </c>
      <c r="BL362" s="23" t="s">
        <v>161</v>
      </c>
      <c r="BM362" s="23" t="s">
        <v>885</v>
      </c>
    </row>
    <row r="363" spans="2:65" s="1" customFormat="1" ht="16.5" customHeight="1">
      <c r="B363" s="40"/>
      <c r="C363" s="217" t="s">
        <v>569</v>
      </c>
      <c r="D363" s="217" t="s">
        <v>189</v>
      </c>
      <c r="E363" s="218" t="s">
        <v>2089</v>
      </c>
      <c r="F363" s="219" t="s">
        <v>2090</v>
      </c>
      <c r="G363" s="220" t="s">
        <v>366</v>
      </c>
      <c r="H363" s="221">
        <v>8</v>
      </c>
      <c r="I363" s="222"/>
      <c r="J363" s="223">
        <f>ROUND(I363*H363,2)</f>
        <v>0</v>
      </c>
      <c r="K363" s="219" t="s">
        <v>160</v>
      </c>
      <c r="L363" s="224"/>
      <c r="M363" s="225" t="s">
        <v>21</v>
      </c>
      <c r="N363" s="226" t="s">
        <v>46</v>
      </c>
      <c r="O363" s="41"/>
      <c r="P363" s="200">
        <f>O363*H363</f>
        <v>0</v>
      </c>
      <c r="Q363" s="200">
        <v>0.0021</v>
      </c>
      <c r="R363" s="200">
        <f>Q363*H363</f>
        <v>0.0168</v>
      </c>
      <c r="S363" s="200">
        <v>0</v>
      </c>
      <c r="T363" s="201">
        <f>S363*H363</f>
        <v>0</v>
      </c>
      <c r="AR363" s="23" t="s">
        <v>193</v>
      </c>
      <c r="AT363" s="23" t="s">
        <v>189</v>
      </c>
      <c r="AU363" s="23" t="s">
        <v>85</v>
      </c>
      <c r="AY363" s="23" t="s">
        <v>154</v>
      </c>
      <c r="BE363" s="202">
        <f>IF(N363="základní",J363,0)</f>
        <v>0</v>
      </c>
      <c r="BF363" s="202">
        <f>IF(N363="snížená",J363,0)</f>
        <v>0</v>
      </c>
      <c r="BG363" s="202">
        <f>IF(N363="zákl. přenesená",J363,0)</f>
        <v>0</v>
      </c>
      <c r="BH363" s="202">
        <f>IF(N363="sníž. přenesená",J363,0)</f>
        <v>0</v>
      </c>
      <c r="BI363" s="202">
        <f>IF(N363="nulová",J363,0)</f>
        <v>0</v>
      </c>
      <c r="BJ363" s="23" t="s">
        <v>83</v>
      </c>
      <c r="BK363" s="202">
        <f>ROUND(I363*H363,2)</f>
        <v>0</v>
      </c>
      <c r="BL363" s="23" t="s">
        <v>161</v>
      </c>
      <c r="BM363" s="23" t="s">
        <v>2091</v>
      </c>
    </row>
    <row r="364" spans="2:65" s="1" customFormat="1" ht="25.5" customHeight="1">
      <c r="B364" s="40"/>
      <c r="C364" s="191" t="s">
        <v>574</v>
      </c>
      <c r="D364" s="191" t="s">
        <v>156</v>
      </c>
      <c r="E364" s="192" t="s">
        <v>2092</v>
      </c>
      <c r="F364" s="193" t="s">
        <v>2093</v>
      </c>
      <c r="G364" s="194" t="s">
        <v>366</v>
      </c>
      <c r="H364" s="195">
        <v>12</v>
      </c>
      <c r="I364" s="196"/>
      <c r="J364" s="197">
        <f>ROUND(I364*H364,2)</f>
        <v>0</v>
      </c>
      <c r="K364" s="193" t="s">
        <v>160</v>
      </c>
      <c r="L364" s="60"/>
      <c r="M364" s="198" t="s">
        <v>21</v>
      </c>
      <c r="N364" s="199" t="s">
        <v>46</v>
      </c>
      <c r="O364" s="41"/>
      <c r="P364" s="200">
        <f>O364*H364</f>
        <v>0</v>
      </c>
      <c r="Q364" s="200">
        <v>0</v>
      </c>
      <c r="R364" s="200">
        <f>Q364*H364</f>
        <v>0</v>
      </c>
      <c r="S364" s="200">
        <v>0</v>
      </c>
      <c r="T364" s="201">
        <f>S364*H364</f>
        <v>0</v>
      </c>
      <c r="AR364" s="23" t="s">
        <v>161</v>
      </c>
      <c r="AT364" s="23" t="s">
        <v>156</v>
      </c>
      <c r="AU364" s="23" t="s">
        <v>85</v>
      </c>
      <c r="AY364" s="23" t="s">
        <v>154</v>
      </c>
      <c r="BE364" s="202">
        <f>IF(N364="základní",J364,0)</f>
        <v>0</v>
      </c>
      <c r="BF364" s="202">
        <f>IF(N364="snížená",J364,0)</f>
        <v>0</v>
      </c>
      <c r="BG364" s="202">
        <f>IF(N364="zákl. přenesená",J364,0)</f>
        <v>0</v>
      </c>
      <c r="BH364" s="202">
        <f>IF(N364="sníž. přenesená",J364,0)</f>
        <v>0</v>
      </c>
      <c r="BI364" s="202">
        <f>IF(N364="nulová",J364,0)</f>
        <v>0</v>
      </c>
      <c r="BJ364" s="23" t="s">
        <v>83</v>
      </c>
      <c r="BK364" s="202">
        <f>ROUND(I364*H364,2)</f>
        <v>0</v>
      </c>
      <c r="BL364" s="23" t="s">
        <v>161</v>
      </c>
      <c r="BM364" s="23" t="s">
        <v>2094</v>
      </c>
    </row>
    <row r="365" spans="2:47" s="1" customFormat="1" ht="54">
      <c r="B365" s="40"/>
      <c r="C365" s="62"/>
      <c r="D365" s="203" t="s">
        <v>163</v>
      </c>
      <c r="E365" s="62"/>
      <c r="F365" s="204" t="s">
        <v>2044</v>
      </c>
      <c r="G365" s="62"/>
      <c r="H365" s="62"/>
      <c r="I365" s="162"/>
      <c r="J365" s="62"/>
      <c r="K365" s="62"/>
      <c r="L365" s="60"/>
      <c r="M365" s="205"/>
      <c r="N365" s="41"/>
      <c r="O365" s="41"/>
      <c r="P365" s="41"/>
      <c r="Q365" s="41"/>
      <c r="R365" s="41"/>
      <c r="S365" s="41"/>
      <c r="T365" s="77"/>
      <c r="AT365" s="23" t="s">
        <v>163</v>
      </c>
      <c r="AU365" s="23" t="s">
        <v>85</v>
      </c>
    </row>
    <row r="366" spans="2:65" s="1" customFormat="1" ht="16.5" customHeight="1">
      <c r="B366" s="40"/>
      <c r="C366" s="217" t="s">
        <v>578</v>
      </c>
      <c r="D366" s="217" t="s">
        <v>189</v>
      </c>
      <c r="E366" s="218" t="s">
        <v>2095</v>
      </c>
      <c r="F366" s="219" t="s">
        <v>2096</v>
      </c>
      <c r="G366" s="220" t="s">
        <v>366</v>
      </c>
      <c r="H366" s="221">
        <v>6</v>
      </c>
      <c r="I366" s="222"/>
      <c r="J366" s="223">
        <f>ROUND(I366*H366,2)</f>
        <v>0</v>
      </c>
      <c r="K366" s="219" t="s">
        <v>160</v>
      </c>
      <c r="L366" s="224"/>
      <c r="M366" s="225" t="s">
        <v>21</v>
      </c>
      <c r="N366" s="226" t="s">
        <v>46</v>
      </c>
      <c r="O366" s="41"/>
      <c r="P366" s="200">
        <f>O366*H366</f>
        <v>0</v>
      </c>
      <c r="Q366" s="200">
        <v>0.0008</v>
      </c>
      <c r="R366" s="200">
        <f>Q366*H366</f>
        <v>0.0048000000000000004</v>
      </c>
      <c r="S366" s="200">
        <v>0</v>
      </c>
      <c r="T366" s="201">
        <f>S366*H366</f>
        <v>0</v>
      </c>
      <c r="AR366" s="23" t="s">
        <v>193</v>
      </c>
      <c r="AT366" s="23" t="s">
        <v>189</v>
      </c>
      <c r="AU366" s="23" t="s">
        <v>85</v>
      </c>
      <c r="AY366" s="23" t="s">
        <v>154</v>
      </c>
      <c r="BE366" s="202">
        <f>IF(N366="základní",J366,0)</f>
        <v>0</v>
      </c>
      <c r="BF366" s="202">
        <f>IF(N366="snížená",J366,0)</f>
        <v>0</v>
      </c>
      <c r="BG366" s="202">
        <f>IF(N366="zákl. přenesená",J366,0)</f>
        <v>0</v>
      </c>
      <c r="BH366" s="202">
        <f>IF(N366="sníž. přenesená",J366,0)</f>
        <v>0</v>
      </c>
      <c r="BI366" s="202">
        <f>IF(N366="nulová",J366,0)</f>
        <v>0</v>
      </c>
      <c r="BJ366" s="23" t="s">
        <v>83</v>
      </c>
      <c r="BK366" s="202">
        <f>ROUND(I366*H366,2)</f>
        <v>0</v>
      </c>
      <c r="BL366" s="23" t="s">
        <v>161</v>
      </c>
      <c r="BM366" s="23" t="s">
        <v>2097</v>
      </c>
    </row>
    <row r="367" spans="2:65" s="1" customFormat="1" ht="16.5" customHeight="1">
      <c r="B367" s="40"/>
      <c r="C367" s="217" t="s">
        <v>582</v>
      </c>
      <c r="D367" s="217" t="s">
        <v>189</v>
      </c>
      <c r="E367" s="218" t="s">
        <v>2098</v>
      </c>
      <c r="F367" s="219" t="s">
        <v>2099</v>
      </c>
      <c r="G367" s="220" t="s">
        <v>366</v>
      </c>
      <c r="H367" s="221">
        <v>6</v>
      </c>
      <c r="I367" s="222"/>
      <c r="J367" s="223">
        <f>ROUND(I367*H367,2)</f>
        <v>0</v>
      </c>
      <c r="K367" s="219" t="s">
        <v>160</v>
      </c>
      <c r="L367" s="224"/>
      <c r="M367" s="225" t="s">
        <v>21</v>
      </c>
      <c r="N367" s="226" t="s">
        <v>46</v>
      </c>
      <c r="O367" s="41"/>
      <c r="P367" s="200">
        <f>O367*H367</f>
        <v>0</v>
      </c>
      <c r="Q367" s="200">
        <v>0.0017</v>
      </c>
      <c r="R367" s="200">
        <f>Q367*H367</f>
        <v>0.010199999999999999</v>
      </c>
      <c r="S367" s="200">
        <v>0</v>
      </c>
      <c r="T367" s="201">
        <f>S367*H367</f>
        <v>0</v>
      </c>
      <c r="AR367" s="23" t="s">
        <v>193</v>
      </c>
      <c r="AT367" s="23" t="s">
        <v>189</v>
      </c>
      <c r="AU367" s="23" t="s">
        <v>85</v>
      </c>
      <c r="AY367" s="23" t="s">
        <v>154</v>
      </c>
      <c r="BE367" s="202">
        <f>IF(N367="základní",J367,0)</f>
        <v>0</v>
      </c>
      <c r="BF367" s="202">
        <f>IF(N367="snížená",J367,0)</f>
        <v>0</v>
      </c>
      <c r="BG367" s="202">
        <f>IF(N367="zákl. přenesená",J367,0)</f>
        <v>0</v>
      </c>
      <c r="BH367" s="202">
        <f>IF(N367="sníž. přenesená",J367,0)</f>
        <v>0</v>
      </c>
      <c r="BI367" s="202">
        <f>IF(N367="nulová",J367,0)</f>
        <v>0</v>
      </c>
      <c r="BJ367" s="23" t="s">
        <v>83</v>
      </c>
      <c r="BK367" s="202">
        <f>ROUND(I367*H367,2)</f>
        <v>0</v>
      </c>
      <c r="BL367" s="23" t="s">
        <v>161</v>
      </c>
      <c r="BM367" s="23" t="s">
        <v>2100</v>
      </c>
    </row>
    <row r="368" spans="2:65" s="1" customFormat="1" ht="25.5" customHeight="1">
      <c r="B368" s="40"/>
      <c r="C368" s="191" t="s">
        <v>586</v>
      </c>
      <c r="D368" s="191" t="s">
        <v>156</v>
      </c>
      <c r="E368" s="192" t="s">
        <v>2101</v>
      </c>
      <c r="F368" s="193" t="s">
        <v>2102</v>
      </c>
      <c r="G368" s="194" t="s">
        <v>366</v>
      </c>
      <c r="H368" s="195">
        <v>2</v>
      </c>
      <c r="I368" s="196"/>
      <c r="J368" s="197">
        <f>ROUND(I368*H368,2)</f>
        <v>0</v>
      </c>
      <c r="K368" s="193" t="s">
        <v>160</v>
      </c>
      <c r="L368" s="60"/>
      <c r="M368" s="198" t="s">
        <v>21</v>
      </c>
      <c r="N368" s="199" t="s">
        <v>46</v>
      </c>
      <c r="O368" s="41"/>
      <c r="P368" s="200">
        <f>O368*H368</f>
        <v>0</v>
      </c>
      <c r="Q368" s="200">
        <v>0</v>
      </c>
      <c r="R368" s="200">
        <f>Q368*H368</f>
        <v>0</v>
      </c>
      <c r="S368" s="200">
        <v>0</v>
      </c>
      <c r="T368" s="201">
        <f>S368*H368</f>
        <v>0</v>
      </c>
      <c r="AR368" s="23" t="s">
        <v>161</v>
      </c>
      <c r="AT368" s="23" t="s">
        <v>156</v>
      </c>
      <c r="AU368" s="23" t="s">
        <v>85</v>
      </c>
      <c r="AY368" s="23" t="s">
        <v>154</v>
      </c>
      <c r="BE368" s="202">
        <f>IF(N368="základní",J368,0)</f>
        <v>0</v>
      </c>
      <c r="BF368" s="202">
        <f>IF(N368="snížená",J368,0)</f>
        <v>0</v>
      </c>
      <c r="BG368" s="202">
        <f>IF(N368="zákl. přenesená",J368,0)</f>
        <v>0</v>
      </c>
      <c r="BH368" s="202">
        <f>IF(N368="sníž. přenesená",J368,0)</f>
        <v>0</v>
      </c>
      <c r="BI368" s="202">
        <f>IF(N368="nulová",J368,0)</f>
        <v>0</v>
      </c>
      <c r="BJ368" s="23" t="s">
        <v>83</v>
      </c>
      <c r="BK368" s="202">
        <f>ROUND(I368*H368,2)</f>
        <v>0</v>
      </c>
      <c r="BL368" s="23" t="s">
        <v>161</v>
      </c>
      <c r="BM368" s="23" t="s">
        <v>2103</v>
      </c>
    </row>
    <row r="369" spans="2:47" s="1" customFormat="1" ht="54">
      <c r="B369" s="40"/>
      <c r="C369" s="62"/>
      <c r="D369" s="203" t="s">
        <v>163</v>
      </c>
      <c r="E369" s="62"/>
      <c r="F369" s="204" t="s">
        <v>2044</v>
      </c>
      <c r="G369" s="62"/>
      <c r="H369" s="62"/>
      <c r="I369" s="162"/>
      <c r="J369" s="62"/>
      <c r="K369" s="62"/>
      <c r="L369" s="60"/>
      <c r="M369" s="205"/>
      <c r="N369" s="41"/>
      <c r="O369" s="41"/>
      <c r="P369" s="41"/>
      <c r="Q369" s="41"/>
      <c r="R369" s="41"/>
      <c r="S369" s="41"/>
      <c r="T369" s="77"/>
      <c r="AT369" s="23" t="s">
        <v>163</v>
      </c>
      <c r="AU369" s="23" t="s">
        <v>85</v>
      </c>
    </row>
    <row r="370" spans="2:65" s="1" customFormat="1" ht="16.5" customHeight="1">
      <c r="B370" s="40"/>
      <c r="C370" s="217" t="s">
        <v>590</v>
      </c>
      <c r="D370" s="217" t="s">
        <v>189</v>
      </c>
      <c r="E370" s="218" t="s">
        <v>2104</v>
      </c>
      <c r="F370" s="219" t="s">
        <v>2105</v>
      </c>
      <c r="G370" s="220" t="s">
        <v>366</v>
      </c>
      <c r="H370" s="221">
        <v>2</v>
      </c>
      <c r="I370" s="222"/>
      <c r="J370" s="223">
        <f>ROUND(I370*H370,2)</f>
        <v>0</v>
      </c>
      <c r="K370" s="219" t="s">
        <v>160</v>
      </c>
      <c r="L370" s="224"/>
      <c r="M370" s="225" t="s">
        <v>21</v>
      </c>
      <c r="N370" s="226" t="s">
        <v>46</v>
      </c>
      <c r="O370" s="41"/>
      <c r="P370" s="200">
        <f>O370*H370</f>
        <v>0</v>
      </c>
      <c r="Q370" s="200">
        <v>0.005</v>
      </c>
      <c r="R370" s="200">
        <f>Q370*H370</f>
        <v>0.01</v>
      </c>
      <c r="S370" s="200">
        <v>0</v>
      </c>
      <c r="T370" s="201">
        <f>S370*H370</f>
        <v>0</v>
      </c>
      <c r="AR370" s="23" t="s">
        <v>193</v>
      </c>
      <c r="AT370" s="23" t="s">
        <v>189</v>
      </c>
      <c r="AU370" s="23" t="s">
        <v>85</v>
      </c>
      <c r="AY370" s="23" t="s">
        <v>154</v>
      </c>
      <c r="BE370" s="202">
        <f>IF(N370="základní",J370,0)</f>
        <v>0</v>
      </c>
      <c r="BF370" s="202">
        <f>IF(N370="snížená",J370,0)</f>
        <v>0</v>
      </c>
      <c r="BG370" s="202">
        <f>IF(N370="zákl. přenesená",J370,0)</f>
        <v>0</v>
      </c>
      <c r="BH370" s="202">
        <f>IF(N370="sníž. přenesená",J370,0)</f>
        <v>0</v>
      </c>
      <c r="BI370" s="202">
        <f>IF(N370="nulová",J370,0)</f>
        <v>0</v>
      </c>
      <c r="BJ370" s="23" t="s">
        <v>83</v>
      </c>
      <c r="BK370" s="202">
        <f>ROUND(I370*H370,2)</f>
        <v>0</v>
      </c>
      <c r="BL370" s="23" t="s">
        <v>161</v>
      </c>
      <c r="BM370" s="23" t="s">
        <v>2106</v>
      </c>
    </row>
    <row r="371" spans="2:65" s="1" customFormat="1" ht="25.5" customHeight="1">
      <c r="B371" s="40"/>
      <c r="C371" s="191" t="s">
        <v>594</v>
      </c>
      <c r="D371" s="191" t="s">
        <v>156</v>
      </c>
      <c r="E371" s="192" t="s">
        <v>2107</v>
      </c>
      <c r="F371" s="193" t="s">
        <v>2108</v>
      </c>
      <c r="G371" s="194" t="s">
        <v>366</v>
      </c>
      <c r="H371" s="195">
        <v>18</v>
      </c>
      <c r="I371" s="196"/>
      <c r="J371" s="197">
        <f>ROUND(I371*H371,2)</f>
        <v>0</v>
      </c>
      <c r="K371" s="193" t="s">
        <v>160</v>
      </c>
      <c r="L371" s="60"/>
      <c r="M371" s="198" t="s">
        <v>21</v>
      </c>
      <c r="N371" s="199" t="s">
        <v>46</v>
      </c>
      <c r="O371" s="41"/>
      <c r="P371" s="200">
        <f>O371*H371</f>
        <v>0</v>
      </c>
      <c r="Q371" s="200">
        <v>2.11676</v>
      </c>
      <c r="R371" s="200">
        <f>Q371*H371</f>
        <v>38.10168</v>
      </c>
      <c r="S371" s="200">
        <v>0</v>
      </c>
      <c r="T371" s="201">
        <f>S371*H371</f>
        <v>0</v>
      </c>
      <c r="AR371" s="23" t="s">
        <v>161</v>
      </c>
      <c r="AT371" s="23" t="s">
        <v>156</v>
      </c>
      <c r="AU371" s="23" t="s">
        <v>85</v>
      </c>
      <c r="AY371" s="23" t="s">
        <v>154</v>
      </c>
      <c r="BE371" s="202">
        <f>IF(N371="základní",J371,0)</f>
        <v>0</v>
      </c>
      <c r="BF371" s="202">
        <f>IF(N371="snížená",J371,0)</f>
        <v>0</v>
      </c>
      <c r="BG371" s="202">
        <f>IF(N371="zákl. přenesená",J371,0)</f>
        <v>0</v>
      </c>
      <c r="BH371" s="202">
        <f>IF(N371="sníž. přenesená",J371,0)</f>
        <v>0</v>
      </c>
      <c r="BI371" s="202">
        <f>IF(N371="nulová",J371,0)</f>
        <v>0</v>
      </c>
      <c r="BJ371" s="23" t="s">
        <v>83</v>
      </c>
      <c r="BK371" s="202">
        <f>ROUND(I371*H371,2)</f>
        <v>0</v>
      </c>
      <c r="BL371" s="23" t="s">
        <v>161</v>
      </c>
      <c r="BM371" s="23" t="s">
        <v>2109</v>
      </c>
    </row>
    <row r="372" spans="2:47" s="1" customFormat="1" ht="108">
      <c r="B372" s="40"/>
      <c r="C372" s="62"/>
      <c r="D372" s="203" t="s">
        <v>163</v>
      </c>
      <c r="E372" s="62"/>
      <c r="F372" s="204" t="s">
        <v>2110</v>
      </c>
      <c r="G372" s="62"/>
      <c r="H372" s="62"/>
      <c r="I372" s="162"/>
      <c r="J372" s="62"/>
      <c r="K372" s="62"/>
      <c r="L372" s="60"/>
      <c r="M372" s="205"/>
      <c r="N372" s="41"/>
      <c r="O372" s="41"/>
      <c r="P372" s="41"/>
      <c r="Q372" s="41"/>
      <c r="R372" s="41"/>
      <c r="S372" s="41"/>
      <c r="T372" s="77"/>
      <c r="AT372" s="23" t="s">
        <v>163</v>
      </c>
      <c r="AU372" s="23" t="s">
        <v>85</v>
      </c>
    </row>
    <row r="373" spans="2:65" s="1" customFormat="1" ht="16.5" customHeight="1">
      <c r="B373" s="40"/>
      <c r="C373" s="217" t="s">
        <v>598</v>
      </c>
      <c r="D373" s="217" t="s">
        <v>189</v>
      </c>
      <c r="E373" s="218" t="s">
        <v>2111</v>
      </c>
      <c r="F373" s="219" t="s">
        <v>2112</v>
      </c>
      <c r="G373" s="220" t="s">
        <v>366</v>
      </c>
      <c r="H373" s="221">
        <v>22</v>
      </c>
      <c r="I373" s="222"/>
      <c r="J373" s="223">
        <f>ROUND(I373*H373,2)</f>
        <v>0</v>
      </c>
      <c r="K373" s="219" t="s">
        <v>160</v>
      </c>
      <c r="L373" s="224"/>
      <c r="M373" s="225" t="s">
        <v>21</v>
      </c>
      <c r="N373" s="226" t="s">
        <v>46</v>
      </c>
      <c r="O373" s="41"/>
      <c r="P373" s="200">
        <f>O373*H373</f>
        <v>0</v>
      </c>
      <c r="Q373" s="200">
        <v>1.013</v>
      </c>
      <c r="R373" s="200">
        <f>Q373*H373</f>
        <v>22.285999999999998</v>
      </c>
      <c r="S373" s="200">
        <v>0</v>
      </c>
      <c r="T373" s="201">
        <f>S373*H373</f>
        <v>0</v>
      </c>
      <c r="AR373" s="23" t="s">
        <v>193</v>
      </c>
      <c r="AT373" s="23" t="s">
        <v>189</v>
      </c>
      <c r="AU373" s="23" t="s">
        <v>85</v>
      </c>
      <c r="AY373" s="23" t="s">
        <v>154</v>
      </c>
      <c r="BE373" s="202">
        <f>IF(N373="základní",J373,0)</f>
        <v>0</v>
      </c>
      <c r="BF373" s="202">
        <f>IF(N373="snížená",J373,0)</f>
        <v>0</v>
      </c>
      <c r="BG373" s="202">
        <f>IF(N373="zákl. přenesená",J373,0)</f>
        <v>0</v>
      </c>
      <c r="BH373" s="202">
        <f>IF(N373="sníž. přenesená",J373,0)</f>
        <v>0</v>
      </c>
      <c r="BI373" s="202">
        <f>IF(N373="nulová",J373,0)</f>
        <v>0</v>
      </c>
      <c r="BJ373" s="23" t="s">
        <v>83</v>
      </c>
      <c r="BK373" s="202">
        <f>ROUND(I373*H373,2)</f>
        <v>0</v>
      </c>
      <c r="BL373" s="23" t="s">
        <v>161</v>
      </c>
      <c r="BM373" s="23" t="s">
        <v>2113</v>
      </c>
    </row>
    <row r="374" spans="2:51" s="11" customFormat="1" ht="13.5">
      <c r="B374" s="206"/>
      <c r="C374" s="207"/>
      <c r="D374" s="203" t="s">
        <v>165</v>
      </c>
      <c r="E374" s="208" t="s">
        <v>21</v>
      </c>
      <c r="F374" s="209" t="s">
        <v>2114</v>
      </c>
      <c r="G374" s="207"/>
      <c r="H374" s="210">
        <v>22</v>
      </c>
      <c r="I374" s="211"/>
      <c r="J374" s="207"/>
      <c r="K374" s="207"/>
      <c r="L374" s="212"/>
      <c r="M374" s="213"/>
      <c r="N374" s="214"/>
      <c r="O374" s="214"/>
      <c r="P374" s="214"/>
      <c r="Q374" s="214"/>
      <c r="R374" s="214"/>
      <c r="S374" s="214"/>
      <c r="T374" s="215"/>
      <c r="AT374" s="216" t="s">
        <v>165</v>
      </c>
      <c r="AU374" s="216" t="s">
        <v>85</v>
      </c>
      <c r="AV374" s="11" t="s">
        <v>85</v>
      </c>
      <c r="AW374" s="11" t="s">
        <v>38</v>
      </c>
      <c r="AX374" s="11" t="s">
        <v>83</v>
      </c>
      <c r="AY374" s="216" t="s">
        <v>154</v>
      </c>
    </row>
    <row r="375" spans="2:65" s="1" customFormat="1" ht="16.5" customHeight="1">
      <c r="B375" s="40"/>
      <c r="C375" s="217" t="s">
        <v>602</v>
      </c>
      <c r="D375" s="217" t="s">
        <v>189</v>
      </c>
      <c r="E375" s="218" t="s">
        <v>2115</v>
      </c>
      <c r="F375" s="219" t="s">
        <v>2116</v>
      </c>
      <c r="G375" s="220" t="s">
        <v>366</v>
      </c>
      <c r="H375" s="221">
        <v>8</v>
      </c>
      <c r="I375" s="222"/>
      <c r="J375" s="223">
        <f>ROUND(I375*H375,2)</f>
        <v>0</v>
      </c>
      <c r="K375" s="219" t="s">
        <v>160</v>
      </c>
      <c r="L375" s="224"/>
      <c r="M375" s="225" t="s">
        <v>21</v>
      </c>
      <c r="N375" s="226" t="s">
        <v>46</v>
      </c>
      <c r="O375" s="41"/>
      <c r="P375" s="200">
        <f>O375*H375</f>
        <v>0</v>
      </c>
      <c r="Q375" s="200">
        <v>0.254</v>
      </c>
      <c r="R375" s="200">
        <f>Q375*H375</f>
        <v>2.032</v>
      </c>
      <c r="S375" s="200">
        <v>0</v>
      </c>
      <c r="T375" s="201">
        <f>S375*H375</f>
        <v>0</v>
      </c>
      <c r="AR375" s="23" t="s">
        <v>193</v>
      </c>
      <c r="AT375" s="23" t="s">
        <v>189</v>
      </c>
      <c r="AU375" s="23" t="s">
        <v>85</v>
      </c>
      <c r="AY375" s="23" t="s">
        <v>154</v>
      </c>
      <c r="BE375" s="202">
        <f>IF(N375="základní",J375,0)</f>
        <v>0</v>
      </c>
      <c r="BF375" s="202">
        <f>IF(N375="snížená",J375,0)</f>
        <v>0</v>
      </c>
      <c r="BG375" s="202">
        <f>IF(N375="zákl. přenesená",J375,0)</f>
        <v>0</v>
      </c>
      <c r="BH375" s="202">
        <f>IF(N375="sníž. přenesená",J375,0)</f>
        <v>0</v>
      </c>
      <c r="BI375" s="202">
        <f>IF(N375="nulová",J375,0)</f>
        <v>0</v>
      </c>
      <c r="BJ375" s="23" t="s">
        <v>83</v>
      </c>
      <c r="BK375" s="202">
        <f>ROUND(I375*H375,2)</f>
        <v>0</v>
      </c>
      <c r="BL375" s="23" t="s">
        <v>161</v>
      </c>
      <c r="BM375" s="23" t="s">
        <v>2117</v>
      </c>
    </row>
    <row r="376" spans="2:51" s="11" customFormat="1" ht="13.5">
      <c r="B376" s="206"/>
      <c r="C376" s="207"/>
      <c r="D376" s="203" t="s">
        <v>165</v>
      </c>
      <c r="E376" s="208" t="s">
        <v>21</v>
      </c>
      <c r="F376" s="209" t="s">
        <v>2118</v>
      </c>
      <c r="G376" s="207"/>
      <c r="H376" s="210">
        <v>8</v>
      </c>
      <c r="I376" s="211"/>
      <c r="J376" s="207"/>
      <c r="K376" s="207"/>
      <c r="L376" s="212"/>
      <c r="M376" s="213"/>
      <c r="N376" s="214"/>
      <c r="O376" s="214"/>
      <c r="P376" s="214"/>
      <c r="Q376" s="214"/>
      <c r="R376" s="214"/>
      <c r="S376" s="214"/>
      <c r="T376" s="215"/>
      <c r="AT376" s="216" t="s">
        <v>165</v>
      </c>
      <c r="AU376" s="216" t="s">
        <v>85</v>
      </c>
      <c r="AV376" s="11" t="s">
        <v>85</v>
      </c>
      <c r="AW376" s="11" t="s">
        <v>38</v>
      </c>
      <c r="AX376" s="11" t="s">
        <v>83</v>
      </c>
      <c r="AY376" s="216" t="s">
        <v>154</v>
      </c>
    </row>
    <row r="377" spans="2:65" s="1" customFormat="1" ht="16.5" customHeight="1">
      <c r="B377" s="40"/>
      <c r="C377" s="217" t="s">
        <v>606</v>
      </c>
      <c r="D377" s="217" t="s">
        <v>189</v>
      </c>
      <c r="E377" s="218" t="s">
        <v>2119</v>
      </c>
      <c r="F377" s="219" t="s">
        <v>2120</v>
      </c>
      <c r="G377" s="220" t="s">
        <v>366</v>
      </c>
      <c r="H377" s="221">
        <v>10</v>
      </c>
      <c r="I377" s="222"/>
      <c r="J377" s="223">
        <f>ROUND(I377*H377,2)</f>
        <v>0</v>
      </c>
      <c r="K377" s="219" t="s">
        <v>160</v>
      </c>
      <c r="L377" s="224"/>
      <c r="M377" s="225" t="s">
        <v>21</v>
      </c>
      <c r="N377" s="226" t="s">
        <v>46</v>
      </c>
      <c r="O377" s="41"/>
      <c r="P377" s="200">
        <f>O377*H377</f>
        <v>0</v>
      </c>
      <c r="Q377" s="200">
        <v>0.506</v>
      </c>
      <c r="R377" s="200">
        <f>Q377*H377</f>
        <v>5.0600000000000005</v>
      </c>
      <c r="S377" s="200">
        <v>0</v>
      </c>
      <c r="T377" s="201">
        <f>S377*H377</f>
        <v>0</v>
      </c>
      <c r="AR377" s="23" t="s">
        <v>193</v>
      </c>
      <c r="AT377" s="23" t="s">
        <v>189</v>
      </c>
      <c r="AU377" s="23" t="s">
        <v>85</v>
      </c>
      <c r="AY377" s="23" t="s">
        <v>154</v>
      </c>
      <c r="BE377" s="202">
        <f>IF(N377="základní",J377,0)</f>
        <v>0</v>
      </c>
      <c r="BF377" s="202">
        <f>IF(N377="snížená",J377,0)</f>
        <v>0</v>
      </c>
      <c r="BG377" s="202">
        <f>IF(N377="zákl. přenesená",J377,0)</f>
        <v>0</v>
      </c>
      <c r="BH377" s="202">
        <f>IF(N377="sníž. přenesená",J377,0)</f>
        <v>0</v>
      </c>
      <c r="BI377" s="202">
        <f>IF(N377="nulová",J377,0)</f>
        <v>0</v>
      </c>
      <c r="BJ377" s="23" t="s">
        <v>83</v>
      </c>
      <c r="BK377" s="202">
        <f>ROUND(I377*H377,2)</f>
        <v>0</v>
      </c>
      <c r="BL377" s="23" t="s">
        <v>161</v>
      </c>
      <c r="BM377" s="23" t="s">
        <v>2121</v>
      </c>
    </row>
    <row r="378" spans="2:51" s="11" customFormat="1" ht="13.5">
      <c r="B378" s="206"/>
      <c r="C378" s="207"/>
      <c r="D378" s="203" t="s">
        <v>165</v>
      </c>
      <c r="E378" s="208" t="s">
        <v>21</v>
      </c>
      <c r="F378" s="209" t="s">
        <v>2122</v>
      </c>
      <c r="G378" s="207"/>
      <c r="H378" s="210">
        <v>10</v>
      </c>
      <c r="I378" s="211"/>
      <c r="J378" s="207"/>
      <c r="K378" s="207"/>
      <c r="L378" s="212"/>
      <c r="M378" s="213"/>
      <c r="N378" s="214"/>
      <c r="O378" s="214"/>
      <c r="P378" s="214"/>
      <c r="Q378" s="214"/>
      <c r="R378" s="214"/>
      <c r="S378" s="214"/>
      <c r="T378" s="215"/>
      <c r="AT378" s="216" t="s">
        <v>165</v>
      </c>
      <c r="AU378" s="216" t="s">
        <v>85</v>
      </c>
      <c r="AV378" s="11" t="s">
        <v>85</v>
      </c>
      <c r="AW378" s="11" t="s">
        <v>38</v>
      </c>
      <c r="AX378" s="11" t="s">
        <v>83</v>
      </c>
      <c r="AY378" s="216" t="s">
        <v>154</v>
      </c>
    </row>
    <row r="379" spans="2:65" s="1" customFormat="1" ht="25.5" customHeight="1">
      <c r="B379" s="40"/>
      <c r="C379" s="217" t="s">
        <v>610</v>
      </c>
      <c r="D379" s="217" t="s">
        <v>189</v>
      </c>
      <c r="E379" s="218" t="s">
        <v>2123</v>
      </c>
      <c r="F379" s="219" t="s">
        <v>2124</v>
      </c>
      <c r="G379" s="220" t="s">
        <v>366</v>
      </c>
      <c r="H379" s="221">
        <v>18</v>
      </c>
      <c r="I379" s="222"/>
      <c r="J379" s="223">
        <f>ROUND(I379*H379,2)</f>
        <v>0</v>
      </c>
      <c r="K379" s="219" t="s">
        <v>160</v>
      </c>
      <c r="L379" s="224"/>
      <c r="M379" s="225" t="s">
        <v>21</v>
      </c>
      <c r="N379" s="226" t="s">
        <v>46</v>
      </c>
      <c r="O379" s="41"/>
      <c r="P379" s="200">
        <f>O379*H379</f>
        <v>0</v>
      </c>
      <c r="Q379" s="200">
        <v>0.548</v>
      </c>
      <c r="R379" s="200">
        <f>Q379*H379</f>
        <v>9.864</v>
      </c>
      <c r="S379" s="200">
        <v>0</v>
      </c>
      <c r="T379" s="201">
        <f>S379*H379</f>
        <v>0</v>
      </c>
      <c r="AR379" s="23" t="s">
        <v>193</v>
      </c>
      <c r="AT379" s="23" t="s">
        <v>189</v>
      </c>
      <c r="AU379" s="23" t="s">
        <v>85</v>
      </c>
      <c r="AY379" s="23" t="s">
        <v>154</v>
      </c>
      <c r="BE379" s="202">
        <f>IF(N379="základní",J379,0)</f>
        <v>0</v>
      </c>
      <c r="BF379" s="202">
        <f>IF(N379="snížená",J379,0)</f>
        <v>0</v>
      </c>
      <c r="BG379" s="202">
        <f>IF(N379="zákl. přenesená",J379,0)</f>
        <v>0</v>
      </c>
      <c r="BH379" s="202">
        <f>IF(N379="sníž. přenesená",J379,0)</f>
        <v>0</v>
      </c>
      <c r="BI379" s="202">
        <f>IF(N379="nulová",J379,0)</f>
        <v>0</v>
      </c>
      <c r="BJ379" s="23" t="s">
        <v>83</v>
      </c>
      <c r="BK379" s="202">
        <f>ROUND(I379*H379,2)</f>
        <v>0</v>
      </c>
      <c r="BL379" s="23" t="s">
        <v>161</v>
      </c>
      <c r="BM379" s="23" t="s">
        <v>2125</v>
      </c>
    </row>
    <row r="380" spans="2:65" s="1" customFormat="1" ht="16.5" customHeight="1">
      <c r="B380" s="40"/>
      <c r="C380" s="217" t="s">
        <v>614</v>
      </c>
      <c r="D380" s="217" t="s">
        <v>189</v>
      </c>
      <c r="E380" s="218" t="s">
        <v>2126</v>
      </c>
      <c r="F380" s="219" t="s">
        <v>2127</v>
      </c>
      <c r="G380" s="220" t="s">
        <v>366</v>
      </c>
      <c r="H380" s="221">
        <v>18</v>
      </c>
      <c r="I380" s="222"/>
      <c r="J380" s="223">
        <f>ROUND(I380*H380,2)</f>
        <v>0</v>
      </c>
      <c r="K380" s="219" t="s">
        <v>160</v>
      </c>
      <c r="L380" s="224"/>
      <c r="M380" s="225" t="s">
        <v>21</v>
      </c>
      <c r="N380" s="226" t="s">
        <v>46</v>
      </c>
      <c r="O380" s="41"/>
      <c r="P380" s="200">
        <f>O380*H380</f>
        <v>0</v>
      </c>
      <c r="Q380" s="200">
        <v>0.053</v>
      </c>
      <c r="R380" s="200">
        <f>Q380*H380</f>
        <v>0.954</v>
      </c>
      <c r="S380" s="200">
        <v>0</v>
      </c>
      <c r="T380" s="201">
        <f>S380*H380</f>
        <v>0</v>
      </c>
      <c r="AR380" s="23" t="s">
        <v>193</v>
      </c>
      <c r="AT380" s="23" t="s">
        <v>189</v>
      </c>
      <c r="AU380" s="23" t="s">
        <v>85</v>
      </c>
      <c r="AY380" s="23" t="s">
        <v>154</v>
      </c>
      <c r="BE380" s="202">
        <f>IF(N380="základní",J380,0)</f>
        <v>0</v>
      </c>
      <c r="BF380" s="202">
        <f>IF(N380="snížená",J380,0)</f>
        <v>0</v>
      </c>
      <c r="BG380" s="202">
        <f>IF(N380="zákl. přenesená",J380,0)</f>
        <v>0</v>
      </c>
      <c r="BH380" s="202">
        <f>IF(N380="sníž. přenesená",J380,0)</f>
        <v>0</v>
      </c>
      <c r="BI380" s="202">
        <f>IF(N380="nulová",J380,0)</f>
        <v>0</v>
      </c>
      <c r="BJ380" s="23" t="s">
        <v>83</v>
      </c>
      <c r="BK380" s="202">
        <f>ROUND(I380*H380,2)</f>
        <v>0</v>
      </c>
      <c r="BL380" s="23" t="s">
        <v>161</v>
      </c>
      <c r="BM380" s="23" t="s">
        <v>2128</v>
      </c>
    </row>
    <row r="381" spans="2:65" s="1" customFormat="1" ht="16.5" customHeight="1">
      <c r="B381" s="40"/>
      <c r="C381" s="217" t="s">
        <v>619</v>
      </c>
      <c r="D381" s="217" t="s">
        <v>189</v>
      </c>
      <c r="E381" s="218" t="s">
        <v>2129</v>
      </c>
      <c r="F381" s="219" t="s">
        <v>2130</v>
      </c>
      <c r="G381" s="220" t="s">
        <v>366</v>
      </c>
      <c r="H381" s="221">
        <v>3</v>
      </c>
      <c r="I381" s="222"/>
      <c r="J381" s="223">
        <f>ROUND(I381*H381,2)</f>
        <v>0</v>
      </c>
      <c r="K381" s="219" t="s">
        <v>160</v>
      </c>
      <c r="L381" s="224"/>
      <c r="M381" s="225" t="s">
        <v>21</v>
      </c>
      <c r="N381" s="226" t="s">
        <v>46</v>
      </c>
      <c r="O381" s="41"/>
      <c r="P381" s="200">
        <f>O381*H381</f>
        <v>0</v>
      </c>
      <c r="Q381" s="200">
        <v>0.021</v>
      </c>
      <c r="R381" s="200">
        <f>Q381*H381</f>
        <v>0.063</v>
      </c>
      <c r="S381" s="200">
        <v>0</v>
      </c>
      <c r="T381" s="201">
        <f>S381*H381</f>
        <v>0</v>
      </c>
      <c r="AR381" s="23" t="s">
        <v>193</v>
      </c>
      <c r="AT381" s="23" t="s">
        <v>189</v>
      </c>
      <c r="AU381" s="23" t="s">
        <v>85</v>
      </c>
      <c r="AY381" s="23" t="s">
        <v>154</v>
      </c>
      <c r="BE381" s="202">
        <f>IF(N381="základní",J381,0)</f>
        <v>0</v>
      </c>
      <c r="BF381" s="202">
        <f>IF(N381="snížená",J381,0)</f>
        <v>0</v>
      </c>
      <c r="BG381" s="202">
        <f>IF(N381="zákl. přenesená",J381,0)</f>
        <v>0</v>
      </c>
      <c r="BH381" s="202">
        <f>IF(N381="sníž. přenesená",J381,0)</f>
        <v>0</v>
      </c>
      <c r="BI381" s="202">
        <f>IF(N381="nulová",J381,0)</f>
        <v>0</v>
      </c>
      <c r="BJ381" s="23" t="s">
        <v>83</v>
      </c>
      <c r="BK381" s="202">
        <f>ROUND(I381*H381,2)</f>
        <v>0</v>
      </c>
      <c r="BL381" s="23" t="s">
        <v>161</v>
      </c>
      <c r="BM381" s="23" t="s">
        <v>2131</v>
      </c>
    </row>
    <row r="382" spans="2:65" s="1" customFormat="1" ht="16.5" customHeight="1">
      <c r="B382" s="40"/>
      <c r="C382" s="217" t="s">
        <v>623</v>
      </c>
      <c r="D382" s="217" t="s">
        <v>189</v>
      </c>
      <c r="E382" s="218" t="s">
        <v>2132</v>
      </c>
      <c r="F382" s="219" t="s">
        <v>2133</v>
      </c>
      <c r="G382" s="220" t="s">
        <v>366</v>
      </c>
      <c r="H382" s="221">
        <v>3</v>
      </c>
      <c r="I382" s="222"/>
      <c r="J382" s="223">
        <f>ROUND(I382*H382,2)</f>
        <v>0</v>
      </c>
      <c r="K382" s="219" t="s">
        <v>160</v>
      </c>
      <c r="L382" s="224"/>
      <c r="M382" s="225" t="s">
        <v>21</v>
      </c>
      <c r="N382" s="226" t="s">
        <v>46</v>
      </c>
      <c r="O382" s="41"/>
      <c r="P382" s="200">
        <f>O382*H382</f>
        <v>0</v>
      </c>
      <c r="Q382" s="200">
        <v>0.032</v>
      </c>
      <c r="R382" s="200">
        <f>Q382*H382</f>
        <v>0.096</v>
      </c>
      <c r="S382" s="200">
        <v>0</v>
      </c>
      <c r="T382" s="201">
        <f>S382*H382</f>
        <v>0</v>
      </c>
      <c r="AR382" s="23" t="s">
        <v>193</v>
      </c>
      <c r="AT382" s="23" t="s">
        <v>189</v>
      </c>
      <c r="AU382" s="23" t="s">
        <v>85</v>
      </c>
      <c r="AY382" s="23" t="s">
        <v>154</v>
      </c>
      <c r="BE382" s="202">
        <f>IF(N382="základní",J382,0)</f>
        <v>0</v>
      </c>
      <c r="BF382" s="202">
        <f>IF(N382="snížená",J382,0)</f>
        <v>0</v>
      </c>
      <c r="BG382" s="202">
        <f>IF(N382="zákl. přenesená",J382,0)</f>
        <v>0</v>
      </c>
      <c r="BH382" s="202">
        <f>IF(N382="sníž. přenesená",J382,0)</f>
        <v>0</v>
      </c>
      <c r="BI382" s="202">
        <f>IF(N382="nulová",J382,0)</f>
        <v>0</v>
      </c>
      <c r="BJ382" s="23" t="s">
        <v>83</v>
      </c>
      <c r="BK382" s="202">
        <f>ROUND(I382*H382,2)</f>
        <v>0</v>
      </c>
      <c r="BL382" s="23" t="s">
        <v>161</v>
      </c>
      <c r="BM382" s="23" t="s">
        <v>2134</v>
      </c>
    </row>
    <row r="383" spans="2:65" s="1" customFormat="1" ht="25.5" customHeight="1">
      <c r="B383" s="40"/>
      <c r="C383" s="191" t="s">
        <v>627</v>
      </c>
      <c r="D383" s="191" t="s">
        <v>156</v>
      </c>
      <c r="E383" s="192" t="s">
        <v>2135</v>
      </c>
      <c r="F383" s="193" t="s">
        <v>2136</v>
      </c>
      <c r="G383" s="194" t="s">
        <v>366</v>
      </c>
      <c r="H383" s="195">
        <v>18</v>
      </c>
      <c r="I383" s="196"/>
      <c r="J383" s="197">
        <f>ROUND(I383*H383,2)</f>
        <v>0</v>
      </c>
      <c r="K383" s="193" t="s">
        <v>160</v>
      </c>
      <c r="L383" s="60"/>
      <c r="M383" s="198" t="s">
        <v>21</v>
      </c>
      <c r="N383" s="199" t="s">
        <v>46</v>
      </c>
      <c r="O383" s="41"/>
      <c r="P383" s="200">
        <f>O383*H383</f>
        <v>0</v>
      </c>
      <c r="Q383" s="200">
        <v>0.21734</v>
      </c>
      <c r="R383" s="200">
        <f>Q383*H383</f>
        <v>3.9121200000000003</v>
      </c>
      <c r="S383" s="200">
        <v>0</v>
      </c>
      <c r="T383" s="201">
        <f>S383*H383</f>
        <v>0</v>
      </c>
      <c r="AR383" s="23" t="s">
        <v>161</v>
      </c>
      <c r="AT383" s="23" t="s">
        <v>156</v>
      </c>
      <c r="AU383" s="23" t="s">
        <v>85</v>
      </c>
      <c r="AY383" s="23" t="s">
        <v>154</v>
      </c>
      <c r="BE383" s="202">
        <f>IF(N383="základní",J383,0)</f>
        <v>0</v>
      </c>
      <c r="BF383" s="202">
        <f>IF(N383="snížená",J383,0)</f>
        <v>0</v>
      </c>
      <c r="BG383" s="202">
        <f>IF(N383="zákl. přenesená",J383,0)</f>
        <v>0</v>
      </c>
      <c r="BH383" s="202">
        <f>IF(N383="sníž. přenesená",J383,0)</f>
        <v>0</v>
      </c>
      <c r="BI383" s="202">
        <f>IF(N383="nulová",J383,0)</f>
        <v>0</v>
      </c>
      <c r="BJ383" s="23" t="s">
        <v>83</v>
      </c>
      <c r="BK383" s="202">
        <f>ROUND(I383*H383,2)</f>
        <v>0</v>
      </c>
      <c r="BL383" s="23" t="s">
        <v>161</v>
      </c>
      <c r="BM383" s="23" t="s">
        <v>2137</v>
      </c>
    </row>
    <row r="384" spans="2:47" s="1" customFormat="1" ht="148.5">
      <c r="B384" s="40"/>
      <c r="C384" s="62"/>
      <c r="D384" s="203" t="s">
        <v>163</v>
      </c>
      <c r="E384" s="62"/>
      <c r="F384" s="204" t="s">
        <v>2138</v>
      </c>
      <c r="G384" s="62"/>
      <c r="H384" s="62"/>
      <c r="I384" s="162"/>
      <c r="J384" s="62"/>
      <c r="K384" s="62"/>
      <c r="L384" s="60"/>
      <c r="M384" s="205"/>
      <c r="N384" s="41"/>
      <c r="O384" s="41"/>
      <c r="P384" s="41"/>
      <c r="Q384" s="41"/>
      <c r="R384" s="41"/>
      <c r="S384" s="41"/>
      <c r="T384" s="77"/>
      <c r="AT384" s="23" t="s">
        <v>163</v>
      </c>
      <c r="AU384" s="23" t="s">
        <v>85</v>
      </c>
    </row>
    <row r="385" spans="2:65" s="1" customFormat="1" ht="16.5" customHeight="1">
      <c r="B385" s="40"/>
      <c r="C385" s="217" t="s">
        <v>631</v>
      </c>
      <c r="D385" s="217" t="s">
        <v>189</v>
      </c>
      <c r="E385" s="218" t="s">
        <v>2139</v>
      </c>
      <c r="F385" s="219" t="s">
        <v>2140</v>
      </c>
      <c r="G385" s="220" t="s">
        <v>366</v>
      </c>
      <c r="H385" s="221">
        <v>18</v>
      </c>
      <c r="I385" s="222"/>
      <c r="J385" s="223">
        <f>ROUND(I385*H385,2)</f>
        <v>0</v>
      </c>
      <c r="K385" s="219" t="s">
        <v>160</v>
      </c>
      <c r="L385" s="224"/>
      <c r="M385" s="225" t="s">
        <v>21</v>
      </c>
      <c r="N385" s="226" t="s">
        <v>46</v>
      </c>
      <c r="O385" s="41"/>
      <c r="P385" s="200">
        <f>O385*H385</f>
        <v>0</v>
      </c>
      <c r="Q385" s="200">
        <v>0.045</v>
      </c>
      <c r="R385" s="200">
        <f>Q385*H385</f>
        <v>0.8099999999999999</v>
      </c>
      <c r="S385" s="200">
        <v>0</v>
      </c>
      <c r="T385" s="201">
        <f>S385*H385</f>
        <v>0</v>
      </c>
      <c r="AR385" s="23" t="s">
        <v>193</v>
      </c>
      <c r="AT385" s="23" t="s">
        <v>189</v>
      </c>
      <c r="AU385" s="23" t="s">
        <v>85</v>
      </c>
      <c r="AY385" s="23" t="s">
        <v>154</v>
      </c>
      <c r="BE385" s="202">
        <f>IF(N385="základní",J385,0)</f>
        <v>0</v>
      </c>
      <c r="BF385" s="202">
        <f>IF(N385="snížená",J385,0)</f>
        <v>0</v>
      </c>
      <c r="BG385" s="202">
        <f>IF(N385="zákl. přenesená",J385,0)</f>
        <v>0</v>
      </c>
      <c r="BH385" s="202">
        <f>IF(N385="sníž. přenesená",J385,0)</f>
        <v>0</v>
      </c>
      <c r="BI385" s="202">
        <f>IF(N385="nulová",J385,0)</f>
        <v>0</v>
      </c>
      <c r="BJ385" s="23" t="s">
        <v>83</v>
      </c>
      <c r="BK385" s="202">
        <f>ROUND(I385*H385,2)</f>
        <v>0</v>
      </c>
      <c r="BL385" s="23" t="s">
        <v>161</v>
      </c>
      <c r="BM385" s="23" t="s">
        <v>2141</v>
      </c>
    </row>
    <row r="386" spans="2:65" s="1" customFormat="1" ht="25.5" customHeight="1">
      <c r="B386" s="40"/>
      <c r="C386" s="191" t="s">
        <v>636</v>
      </c>
      <c r="D386" s="191" t="s">
        <v>156</v>
      </c>
      <c r="E386" s="192" t="s">
        <v>2142</v>
      </c>
      <c r="F386" s="193" t="s">
        <v>2143</v>
      </c>
      <c r="G386" s="194" t="s">
        <v>366</v>
      </c>
      <c r="H386" s="195">
        <v>6</v>
      </c>
      <c r="I386" s="196"/>
      <c r="J386" s="197">
        <f>ROUND(I386*H386,2)</f>
        <v>0</v>
      </c>
      <c r="K386" s="193" t="s">
        <v>160</v>
      </c>
      <c r="L386" s="60"/>
      <c r="M386" s="198" t="s">
        <v>21</v>
      </c>
      <c r="N386" s="199" t="s">
        <v>46</v>
      </c>
      <c r="O386" s="41"/>
      <c r="P386" s="200">
        <f>O386*H386</f>
        <v>0</v>
      </c>
      <c r="Q386" s="200">
        <v>0</v>
      </c>
      <c r="R386" s="200">
        <f>Q386*H386</f>
        <v>0</v>
      </c>
      <c r="S386" s="200">
        <v>0.1</v>
      </c>
      <c r="T386" s="201">
        <f>S386*H386</f>
        <v>0.6000000000000001</v>
      </c>
      <c r="AR386" s="23" t="s">
        <v>161</v>
      </c>
      <c r="AT386" s="23" t="s">
        <v>156</v>
      </c>
      <c r="AU386" s="23" t="s">
        <v>85</v>
      </c>
      <c r="AY386" s="23" t="s">
        <v>154</v>
      </c>
      <c r="BE386" s="202">
        <f>IF(N386="základní",J386,0)</f>
        <v>0</v>
      </c>
      <c r="BF386" s="202">
        <f>IF(N386="snížená",J386,0)</f>
        <v>0</v>
      </c>
      <c r="BG386" s="202">
        <f>IF(N386="zákl. přenesená",J386,0)</f>
        <v>0</v>
      </c>
      <c r="BH386" s="202">
        <f>IF(N386="sníž. přenesená",J386,0)</f>
        <v>0</v>
      </c>
      <c r="BI386" s="202">
        <f>IF(N386="nulová",J386,0)</f>
        <v>0</v>
      </c>
      <c r="BJ386" s="23" t="s">
        <v>83</v>
      </c>
      <c r="BK386" s="202">
        <f>ROUND(I386*H386,2)</f>
        <v>0</v>
      </c>
      <c r="BL386" s="23" t="s">
        <v>161</v>
      </c>
      <c r="BM386" s="23" t="s">
        <v>2144</v>
      </c>
    </row>
    <row r="387" spans="2:65" s="1" customFormat="1" ht="16.5" customHeight="1">
      <c r="B387" s="40"/>
      <c r="C387" s="191" t="s">
        <v>381</v>
      </c>
      <c r="D387" s="191" t="s">
        <v>156</v>
      </c>
      <c r="E387" s="192" t="s">
        <v>2145</v>
      </c>
      <c r="F387" s="193" t="s">
        <v>2146</v>
      </c>
      <c r="G387" s="194" t="s">
        <v>366</v>
      </c>
      <c r="H387" s="195">
        <v>2</v>
      </c>
      <c r="I387" s="196"/>
      <c r="J387" s="197">
        <f>ROUND(I387*H387,2)</f>
        <v>0</v>
      </c>
      <c r="K387" s="193" t="s">
        <v>160</v>
      </c>
      <c r="L387" s="60"/>
      <c r="M387" s="198" t="s">
        <v>21</v>
      </c>
      <c r="N387" s="199" t="s">
        <v>46</v>
      </c>
      <c r="O387" s="41"/>
      <c r="P387" s="200">
        <f>O387*H387</f>
        <v>0</v>
      </c>
      <c r="Q387" s="200">
        <v>0.42368</v>
      </c>
      <c r="R387" s="200">
        <f>Q387*H387</f>
        <v>0.84736</v>
      </c>
      <c r="S387" s="200">
        <v>0</v>
      </c>
      <c r="T387" s="201">
        <f>S387*H387</f>
        <v>0</v>
      </c>
      <c r="AR387" s="23" t="s">
        <v>161</v>
      </c>
      <c r="AT387" s="23" t="s">
        <v>156</v>
      </c>
      <c r="AU387" s="23" t="s">
        <v>85</v>
      </c>
      <c r="AY387" s="23" t="s">
        <v>154</v>
      </c>
      <c r="BE387" s="202">
        <f>IF(N387="základní",J387,0)</f>
        <v>0</v>
      </c>
      <c r="BF387" s="202">
        <f>IF(N387="snížená",J387,0)</f>
        <v>0</v>
      </c>
      <c r="BG387" s="202">
        <f>IF(N387="zákl. přenesená",J387,0)</f>
        <v>0</v>
      </c>
      <c r="BH387" s="202">
        <f>IF(N387="sníž. přenesená",J387,0)</f>
        <v>0</v>
      </c>
      <c r="BI387" s="202">
        <f>IF(N387="nulová",J387,0)</f>
        <v>0</v>
      </c>
      <c r="BJ387" s="23" t="s">
        <v>83</v>
      </c>
      <c r="BK387" s="202">
        <f>ROUND(I387*H387,2)</f>
        <v>0</v>
      </c>
      <c r="BL387" s="23" t="s">
        <v>161</v>
      </c>
      <c r="BM387" s="23" t="s">
        <v>2147</v>
      </c>
    </row>
    <row r="388" spans="2:47" s="1" customFormat="1" ht="108">
      <c r="B388" s="40"/>
      <c r="C388" s="62"/>
      <c r="D388" s="203" t="s">
        <v>163</v>
      </c>
      <c r="E388" s="62"/>
      <c r="F388" s="204" t="s">
        <v>2148</v>
      </c>
      <c r="G388" s="62"/>
      <c r="H388" s="62"/>
      <c r="I388" s="162"/>
      <c r="J388" s="62"/>
      <c r="K388" s="62"/>
      <c r="L388" s="60"/>
      <c r="M388" s="205"/>
      <c r="N388" s="41"/>
      <c r="O388" s="41"/>
      <c r="P388" s="41"/>
      <c r="Q388" s="41"/>
      <c r="R388" s="41"/>
      <c r="S388" s="41"/>
      <c r="T388" s="77"/>
      <c r="AT388" s="23" t="s">
        <v>163</v>
      </c>
      <c r="AU388" s="23" t="s">
        <v>85</v>
      </c>
    </row>
    <row r="389" spans="2:65" s="1" customFormat="1" ht="16.5" customHeight="1">
      <c r="B389" s="40"/>
      <c r="C389" s="191" t="s">
        <v>388</v>
      </c>
      <c r="D389" s="191" t="s">
        <v>156</v>
      </c>
      <c r="E389" s="192" t="s">
        <v>2149</v>
      </c>
      <c r="F389" s="193" t="s">
        <v>2150</v>
      </c>
      <c r="G389" s="194" t="s">
        <v>366</v>
      </c>
      <c r="H389" s="195">
        <v>3</v>
      </c>
      <c r="I389" s="196"/>
      <c r="J389" s="197">
        <f>ROUND(I389*H389,2)</f>
        <v>0</v>
      </c>
      <c r="K389" s="193" t="s">
        <v>160</v>
      </c>
      <c r="L389" s="60"/>
      <c r="M389" s="198" t="s">
        <v>21</v>
      </c>
      <c r="N389" s="199" t="s">
        <v>46</v>
      </c>
      <c r="O389" s="41"/>
      <c r="P389" s="200">
        <f>O389*H389</f>
        <v>0</v>
      </c>
      <c r="Q389" s="200">
        <v>0.4208</v>
      </c>
      <c r="R389" s="200">
        <f>Q389*H389</f>
        <v>1.2624</v>
      </c>
      <c r="S389" s="200">
        <v>0</v>
      </c>
      <c r="T389" s="201">
        <f>S389*H389</f>
        <v>0</v>
      </c>
      <c r="AR389" s="23" t="s">
        <v>161</v>
      </c>
      <c r="AT389" s="23" t="s">
        <v>156</v>
      </c>
      <c r="AU389" s="23" t="s">
        <v>85</v>
      </c>
      <c r="AY389" s="23" t="s">
        <v>154</v>
      </c>
      <c r="BE389" s="202">
        <f>IF(N389="základní",J389,0)</f>
        <v>0</v>
      </c>
      <c r="BF389" s="202">
        <f>IF(N389="snížená",J389,0)</f>
        <v>0</v>
      </c>
      <c r="BG389" s="202">
        <f>IF(N389="zákl. přenesená",J389,0)</f>
        <v>0</v>
      </c>
      <c r="BH389" s="202">
        <f>IF(N389="sníž. přenesená",J389,0)</f>
        <v>0</v>
      </c>
      <c r="BI389" s="202">
        <f>IF(N389="nulová",J389,0)</f>
        <v>0</v>
      </c>
      <c r="BJ389" s="23" t="s">
        <v>83</v>
      </c>
      <c r="BK389" s="202">
        <f>ROUND(I389*H389,2)</f>
        <v>0</v>
      </c>
      <c r="BL389" s="23" t="s">
        <v>161</v>
      </c>
      <c r="BM389" s="23" t="s">
        <v>2151</v>
      </c>
    </row>
    <row r="390" spans="2:47" s="1" customFormat="1" ht="108">
      <c r="B390" s="40"/>
      <c r="C390" s="62"/>
      <c r="D390" s="203" t="s">
        <v>163</v>
      </c>
      <c r="E390" s="62"/>
      <c r="F390" s="204" t="s">
        <v>2148</v>
      </c>
      <c r="G390" s="62"/>
      <c r="H390" s="62"/>
      <c r="I390" s="162"/>
      <c r="J390" s="62"/>
      <c r="K390" s="62"/>
      <c r="L390" s="60"/>
      <c r="M390" s="205"/>
      <c r="N390" s="41"/>
      <c r="O390" s="41"/>
      <c r="P390" s="41"/>
      <c r="Q390" s="41"/>
      <c r="R390" s="41"/>
      <c r="S390" s="41"/>
      <c r="T390" s="77"/>
      <c r="AT390" s="23" t="s">
        <v>163</v>
      </c>
      <c r="AU390" s="23" t="s">
        <v>85</v>
      </c>
    </row>
    <row r="391" spans="2:65" s="1" customFormat="1" ht="25.5" customHeight="1">
      <c r="B391" s="40"/>
      <c r="C391" s="191" t="s">
        <v>395</v>
      </c>
      <c r="D391" s="191" t="s">
        <v>156</v>
      </c>
      <c r="E391" s="192" t="s">
        <v>2152</v>
      </c>
      <c r="F391" s="193" t="s">
        <v>2153</v>
      </c>
      <c r="G391" s="194" t="s">
        <v>159</v>
      </c>
      <c r="H391" s="195">
        <v>1.25</v>
      </c>
      <c r="I391" s="196"/>
      <c r="J391" s="197">
        <f>ROUND(I391*H391,2)</f>
        <v>0</v>
      </c>
      <c r="K391" s="193" t="s">
        <v>160</v>
      </c>
      <c r="L391" s="60"/>
      <c r="M391" s="198" t="s">
        <v>21</v>
      </c>
      <c r="N391" s="199" t="s">
        <v>46</v>
      </c>
      <c r="O391" s="41"/>
      <c r="P391" s="200">
        <f>O391*H391</f>
        <v>0</v>
      </c>
      <c r="Q391" s="200">
        <v>2.45329</v>
      </c>
      <c r="R391" s="200">
        <f>Q391*H391</f>
        <v>3.0666124999999997</v>
      </c>
      <c r="S391" s="200">
        <v>0</v>
      </c>
      <c r="T391" s="201">
        <f>S391*H391</f>
        <v>0</v>
      </c>
      <c r="AR391" s="23" t="s">
        <v>161</v>
      </c>
      <c r="AT391" s="23" t="s">
        <v>156</v>
      </c>
      <c r="AU391" s="23" t="s">
        <v>85</v>
      </c>
      <c r="AY391" s="23" t="s">
        <v>154</v>
      </c>
      <c r="BE391" s="202">
        <f>IF(N391="základní",J391,0)</f>
        <v>0</v>
      </c>
      <c r="BF391" s="202">
        <f>IF(N391="snížená",J391,0)</f>
        <v>0</v>
      </c>
      <c r="BG391" s="202">
        <f>IF(N391="zákl. přenesená",J391,0)</f>
        <v>0</v>
      </c>
      <c r="BH391" s="202">
        <f>IF(N391="sníž. přenesená",J391,0)</f>
        <v>0</v>
      </c>
      <c r="BI391" s="202">
        <f>IF(N391="nulová",J391,0)</f>
        <v>0</v>
      </c>
      <c r="BJ391" s="23" t="s">
        <v>83</v>
      </c>
      <c r="BK391" s="202">
        <f>ROUND(I391*H391,2)</f>
        <v>0</v>
      </c>
      <c r="BL391" s="23" t="s">
        <v>161</v>
      </c>
      <c r="BM391" s="23" t="s">
        <v>2154</v>
      </c>
    </row>
    <row r="392" spans="2:47" s="1" customFormat="1" ht="40.5">
      <c r="B392" s="40"/>
      <c r="C392" s="62"/>
      <c r="D392" s="203" t="s">
        <v>163</v>
      </c>
      <c r="E392" s="62"/>
      <c r="F392" s="204" t="s">
        <v>2155</v>
      </c>
      <c r="G392" s="62"/>
      <c r="H392" s="62"/>
      <c r="I392" s="162"/>
      <c r="J392" s="62"/>
      <c r="K392" s="62"/>
      <c r="L392" s="60"/>
      <c r="M392" s="205"/>
      <c r="N392" s="41"/>
      <c r="O392" s="41"/>
      <c r="P392" s="41"/>
      <c r="Q392" s="41"/>
      <c r="R392" s="41"/>
      <c r="S392" s="41"/>
      <c r="T392" s="77"/>
      <c r="AT392" s="23" t="s">
        <v>163</v>
      </c>
      <c r="AU392" s="23" t="s">
        <v>85</v>
      </c>
    </row>
    <row r="393" spans="2:51" s="11" customFormat="1" ht="13.5">
      <c r="B393" s="206"/>
      <c r="C393" s="207"/>
      <c r="D393" s="203" t="s">
        <v>165</v>
      </c>
      <c r="E393" s="208" t="s">
        <v>21</v>
      </c>
      <c r="F393" s="209" t="s">
        <v>2156</v>
      </c>
      <c r="G393" s="207"/>
      <c r="H393" s="210">
        <v>1.25</v>
      </c>
      <c r="I393" s="211"/>
      <c r="J393" s="207"/>
      <c r="K393" s="207"/>
      <c r="L393" s="212"/>
      <c r="M393" s="213"/>
      <c r="N393" s="214"/>
      <c r="O393" s="214"/>
      <c r="P393" s="214"/>
      <c r="Q393" s="214"/>
      <c r="R393" s="214"/>
      <c r="S393" s="214"/>
      <c r="T393" s="215"/>
      <c r="AT393" s="216" t="s">
        <v>165</v>
      </c>
      <c r="AU393" s="216" t="s">
        <v>85</v>
      </c>
      <c r="AV393" s="11" t="s">
        <v>85</v>
      </c>
      <c r="AW393" s="11" t="s">
        <v>38</v>
      </c>
      <c r="AX393" s="11" t="s">
        <v>83</v>
      </c>
      <c r="AY393" s="216" t="s">
        <v>154</v>
      </c>
    </row>
    <row r="394" spans="2:63" s="10" customFormat="1" ht="29.85" customHeight="1">
      <c r="B394" s="175"/>
      <c r="C394" s="176"/>
      <c r="D394" s="177" t="s">
        <v>74</v>
      </c>
      <c r="E394" s="189" t="s">
        <v>201</v>
      </c>
      <c r="F394" s="189" t="s">
        <v>2157</v>
      </c>
      <c r="G394" s="176"/>
      <c r="H394" s="176"/>
      <c r="I394" s="179"/>
      <c r="J394" s="190">
        <f>BK394</f>
        <v>0</v>
      </c>
      <c r="K394" s="176"/>
      <c r="L394" s="181"/>
      <c r="M394" s="182"/>
      <c r="N394" s="183"/>
      <c r="O394" s="183"/>
      <c r="P394" s="184">
        <f>SUM(P395:P413)</f>
        <v>0</v>
      </c>
      <c r="Q394" s="183"/>
      <c r="R394" s="184">
        <f>SUM(R395:R413)</f>
        <v>13.0529124</v>
      </c>
      <c r="S394" s="183"/>
      <c r="T394" s="185">
        <f>SUM(T395:T413)</f>
        <v>16.22</v>
      </c>
      <c r="AR394" s="186" t="s">
        <v>83</v>
      </c>
      <c r="AT394" s="187" t="s">
        <v>74</v>
      </c>
      <c r="AU394" s="187" t="s">
        <v>83</v>
      </c>
      <c r="AY394" s="186" t="s">
        <v>154</v>
      </c>
      <c r="BK394" s="188">
        <f>SUM(BK395:BK413)</f>
        <v>0</v>
      </c>
    </row>
    <row r="395" spans="2:65" s="1" customFormat="1" ht="38.25" customHeight="1">
      <c r="B395" s="40"/>
      <c r="C395" s="191" t="s">
        <v>652</v>
      </c>
      <c r="D395" s="191" t="s">
        <v>156</v>
      </c>
      <c r="E395" s="192" t="s">
        <v>2158</v>
      </c>
      <c r="F395" s="193" t="s">
        <v>2159</v>
      </c>
      <c r="G395" s="194" t="s">
        <v>245</v>
      </c>
      <c r="H395" s="195">
        <v>8</v>
      </c>
      <c r="I395" s="196"/>
      <c r="J395" s="197">
        <f>ROUND(I395*H395,2)</f>
        <v>0</v>
      </c>
      <c r="K395" s="193" t="s">
        <v>160</v>
      </c>
      <c r="L395" s="60"/>
      <c r="M395" s="198" t="s">
        <v>21</v>
      </c>
      <c r="N395" s="199" t="s">
        <v>46</v>
      </c>
      <c r="O395" s="41"/>
      <c r="P395" s="200">
        <f>O395*H395</f>
        <v>0</v>
      </c>
      <c r="Q395" s="200">
        <v>0.1554</v>
      </c>
      <c r="R395" s="200">
        <f>Q395*H395</f>
        <v>1.2432</v>
      </c>
      <c r="S395" s="200">
        <v>0</v>
      </c>
      <c r="T395" s="201">
        <f>S395*H395</f>
        <v>0</v>
      </c>
      <c r="AR395" s="23" t="s">
        <v>161</v>
      </c>
      <c r="AT395" s="23" t="s">
        <v>156</v>
      </c>
      <c r="AU395" s="23" t="s">
        <v>85</v>
      </c>
      <c r="AY395" s="23" t="s">
        <v>154</v>
      </c>
      <c r="BE395" s="202">
        <f>IF(N395="základní",J395,0)</f>
        <v>0</v>
      </c>
      <c r="BF395" s="202">
        <f>IF(N395="snížená",J395,0)</f>
        <v>0</v>
      </c>
      <c r="BG395" s="202">
        <f>IF(N395="zákl. přenesená",J395,0)</f>
        <v>0</v>
      </c>
      <c r="BH395" s="202">
        <f>IF(N395="sníž. přenesená",J395,0)</f>
        <v>0</v>
      </c>
      <c r="BI395" s="202">
        <f>IF(N395="nulová",J395,0)</f>
        <v>0</v>
      </c>
      <c r="BJ395" s="23" t="s">
        <v>83</v>
      </c>
      <c r="BK395" s="202">
        <f>ROUND(I395*H395,2)</f>
        <v>0</v>
      </c>
      <c r="BL395" s="23" t="s">
        <v>161</v>
      </c>
      <c r="BM395" s="23" t="s">
        <v>2160</v>
      </c>
    </row>
    <row r="396" spans="2:47" s="1" customFormat="1" ht="94.5">
      <c r="B396" s="40"/>
      <c r="C396" s="62"/>
      <c r="D396" s="203" t="s">
        <v>163</v>
      </c>
      <c r="E396" s="62"/>
      <c r="F396" s="204" t="s">
        <v>2161</v>
      </c>
      <c r="G396" s="62"/>
      <c r="H396" s="62"/>
      <c r="I396" s="162"/>
      <c r="J396" s="62"/>
      <c r="K396" s="62"/>
      <c r="L396" s="60"/>
      <c r="M396" s="205"/>
      <c r="N396" s="41"/>
      <c r="O396" s="41"/>
      <c r="P396" s="41"/>
      <c r="Q396" s="41"/>
      <c r="R396" s="41"/>
      <c r="S396" s="41"/>
      <c r="T396" s="77"/>
      <c r="AT396" s="23" t="s">
        <v>163</v>
      </c>
      <c r="AU396" s="23" t="s">
        <v>85</v>
      </c>
    </row>
    <row r="397" spans="2:65" s="1" customFormat="1" ht="16.5" customHeight="1">
      <c r="B397" s="40"/>
      <c r="C397" s="217" t="s">
        <v>657</v>
      </c>
      <c r="D397" s="217" t="s">
        <v>189</v>
      </c>
      <c r="E397" s="218" t="s">
        <v>2162</v>
      </c>
      <c r="F397" s="219" t="s">
        <v>2163</v>
      </c>
      <c r="G397" s="220" t="s">
        <v>245</v>
      </c>
      <c r="H397" s="221">
        <v>8</v>
      </c>
      <c r="I397" s="222"/>
      <c r="J397" s="223">
        <f>ROUND(I397*H397,2)</f>
        <v>0</v>
      </c>
      <c r="K397" s="219" t="s">
        <v>160</v>
      </c>
      <c r="L397" s="224"/>
      <c r="M397" s="225" t="s">
        <v>21</v>
      </c>
      <c r="N397" s="226" t="s">
        <v>46</v>
      </c>
      <c r="O397" s="41"/>
      <c r="P397" s="200">
        <f>O397*H397</f>
        <v>0</v>
      </c>
      <c r="Q397" s="200">
        <v>0.081</v>
      </c>
      <c r="R397" s="200">
        <f>Q397*H397</f>
        <v>0.648</v>
      </c>
      <c r="S397" s="200">
        <v>0</v>
      </c>
      <c r="T397" s="201">
        <f>S397*H397</f>
        <v>0</v>
      </c>
      <c r="AR397" s="23" t="s">
        <v>193</v>
      </c>
      <c r="AT397" s="23" t="s">
        <v>189</v>
      </c>
      <c r="AU397" s="23" t="s">
        <v>85</v>
      </c>
      <c r="AY397" s="23" t="s">
        <v>154</v>
      </c>
      <c r="BE397" s="202">
        <f>IF(N397="základní",J397,0)</f>
        <v>0</v>
      </c>
      <c r="BF397" s="202">
        <f>IF(N397="snížená",J397,0)</f>
        <v>0</v>
      </c>
      <c r="BG397" s="202">
        <f>IF(N397="zákl. přenesená",J397,0)</f>
        <v>0</v>
      </c>
      <c r="BH397" s="202">
        <f>IF(N397="sníž. přenesená",J397,0)</f>
        <v>0</v>
      </c>
      <c r="BI397" s="202">
        <f>IF(N397="nulová",J397,0)</f>
        <v>0</v>
      </c>
      <c r="BJ397" s="23" t="s">
        <v>83</v>
      </c>
      <c r="BK397" s="202">
        <f>ROUND(I397*H397,2)</f>
        <v>0</v>
      </c>
      <c r="BL397" s="23" t="s">
        <v>161</v>
      </c>
      <c r="BM397" s="23" t="s">
        <v>2164</v>
      </c>
    </row>
    <row r="398" spans="2:65" s="1" customFormat="1" ht="38.25" customHeight="1">
      <c r="B398" s="40"/>
      <c r="C398" s="191" t="s">
        <v>661</v>
      </c>
      <c r="D398" s="191" t="s">
        <v>156</v>
      </c>
      <c r="E398" s="192" t="s">
        <v>2165</v>
      </c>
      <c r="F398" s="193" t="s">
        <v>2166</v>
      </c>
      <c r="G398" s="194" t="s">
        <v>245</v>
      </c>
      <c r="H398" s="195">
        <v>54</v>
      </c>
      <c r="I398" s="196"/>
      <c r="J398" s="197">
        <f>ROUND(I398*H398,2)</f>
        <v>0</v>
      </c>
      <c r="K398" s="193" t="s">
        <v>160</v>
      </c>
      <c r="L398" s="60"/>
      <c r="M398" s="198" t="s">
        <v>21</v>
      </c>
      <c r="N398" s="199" t="s">
        <v>46</v>
      </c>
      <c r="O398" s="41"/>
      <c r="P398" s="200">
        <f>O398*H398</f>
        <v>0</v>
      </c>
      <c r="Q398" s="200">
        <v>0.10095</v>
      </c>
      <c r="R398" s="200">
        <f>Q398*H398</f>
        <v>5.4513</v>
      </c>
      <c r="S398" s="200">
        <v>0</v>
      </c>
      <c r="T398" s="201">
        <f>S398*H398</f>
        <v>0</v>
      </c>
      <c r="AR398" s="23" t="s">
        <v>242</v>
      </c>
      <c r="AT398" s="23" t="s">
        <v>156</v>
      </c>
      <c r="AU398" s="23" t="s">
        <v>85</v>
      </c>
      <c r="AY398" s="23" t="s">
        <v>154</v>
      </c>
      <c r="BE398" s="202">
        <f>IF(N398="základní",J398,0)</f>
        <v>0</v>
      </c>
      <c r="BF398" s="202">
        <f>IF(N398="snížená",J398,0)</f>
        <v>0</v>
      </c>
      <c r="BG398" s="202">
        <f>IF(N398="zákl. přenesená",J398,0)</f>
        <v>0</v>
      </c>
      <c r="BH398" s="202">
        <f>IF(N398="sníž. přenesená",J398,0)</f>
        <v>0</v>
      </c>
      <c r="BI398" s="202">
        <f>IF(N398="nulová",J398,0)</f>
        <v>0</v>
      </c>
      <c r="BJ398" s="23" t="s">
        <v>83</v>
      </c>
      <c r="BK398" s="202">
        <f>ROUND(I398*H398,2)</f>
        <v>0</v>
      </c>
      <c r="BL398" s="23" t="s">
        <v>242</v>
      </c>
      <c r="BM398" s="23" t="s">
        <v>2167</v>
      </c>
    </row>
    <row r="399" spans="2:47" s="1" customFormat="1" ht="67.5">
      <c r="B399" s="40"/>
      <c r="C399" s="62"/>
      <c r="D399" s="203" t="s">
        <v>163</v>
      </c>
      <c r="E399" s="62"/>
      <c r="F399" s="204" t="s">
        <v>2168</v>
      </c>
      <c r="G399" s="62"/>
      <c r="H399" s="62"/>
      <c r="I399" s="162"/>
      <c r="J399" s="62"/>
      <c r="K399" s="62"/>
      <c r="L399" s="60"/>
      <c r="M399" s="205"/>
      <c r="N399" s="41"/>
      <c r="O399" s="41"/>
      <c r="P399" s="41"/>
      <c r="Q399" s="41"/>
      <c r="R399" s="41"/>
      <c r="S399" s="41"/>
      <c r="T399" s="77"/>
      <c r="AT399" s="23" t="s">
        <v>163</v>
      </c>
      <c r="AU399" s="23" t="s">
        <v>85</v>
      </c>
    </row>
    <row r="400" spans="2:51" s="11" customFormat="1" ht="13.5">
      <c r="B400" s="206"/>
      <c r="C400" s="207"/>
      <c r="D400" s="203" t="s">
        <v>165</v>
      </c>
      <c r="E400" s="208" t="s">
        <v>21</v>
      </c>
      <c r="F400" s="209" t="s">
        <v>1806</v>
      </c>
      <c r="G400" s="207"/>
      <c r="H400" s="210">
        <v>54</v>
      </c>
      <c r="I400" s="211"/>
      <c r="J400" s="207"/>
      <c r="K400" s="207"/>
      <c r="L400" s="212"/>
      <c r="M400" s="213"/>
      <c r="N400" s="214"/>
      <c r="O400" s="214"/>
      <c r="P400" s="214"/>
      <c r="Q400" s="214"/>
      <c r="R400" s="214"/>
      <c r="S400" s="214"/>
      <c r="T400" s="215"/>
      <c r="AT400" s="216" t="s">
        <v>165</v>
      </c>
      <c r="AU400" s="216" t="s">
        <v>85</v>
      </c>
      <c r="AV400" s="11" t="s">
        <v>85</v>
      </c>
      <c r="AW400" s="11" t="s">
        <v>38</v>
      </c>
      <c r="AX400" s="11" t="s">
        <v>83</v>
      </c>
      <c r="AY400" s="216" t="s">
        <v>154</v>
      </c>
    </row>
    <row r="401" spans="2:65" s="1" customFormat="1" ht="16.5" customHeight="1">
      <c r="B401" s="40"/>
      <c r="C401" s="217" t="s">
        <v>666</v>
      </c>
      <c r="D401" s="217" t="s">
        <v>189</v>
      </c>
      <c r="E401" s="218" t="s">
        <v>2169</v>
      </c>
      <c r="F401" s="219" t="s">
        <v>2170</v>
      </c>
      <c r="G401" s="220" t="s">
        <v>245</v>
      </c>
      <c r="H401" s="221">
        <v>54</v>
      </c>
      <c r="I401" s="222"/>
      <c r="J401" s="223">
        <f>ROUND(I401*H401,2)</f>
        <v>0</v>
      </c>
      <c r="K401" s="219" t="s">
        <v>160</v>
      </c>
      <c r="L401" s="224"/>
      <c r="M401" s="225" t="s">
        <v>21</v>
      </c>
      <c r="N401" s="226" t="s">
        <v>46</v>
      </c>
      <c r="O401" s="41"/>
      <c r="P401" s="200">
        <f>O401*H401</f>
        <v>0</v>
      </c>
      <c r="Q401" s="200">
        <v>0.028</v>
      </c>
      <c r="R401" s="200">
        <f>Q401*H401</f>
        <v>1.512</v>
      </c>
      <c r="S401" s="200">
        <v>0</v>
      </c>
      <c r="T401" s="201">
        <f>S401*H401</f>
        <v>0</v>
      </c>
      <c r="AR401" s="23" t="s">
        <v>331</v>
      </c>
      <c r="AT401" s="23" t="s">
        <v>189</v>
      </c>
      <c r="AU401" s="23" t="s">
        <v>85</v>
      </c>
      <c r="AY401" s="23" t="s">
        <v>154</v>
      </c>
      <c r="BE401" s="202">
        <f>IF(N401="základní",J401,0)</f>
        <v>0</v>
      </c>
      <c r="BF401" s="202">
        <f>IF(N401="snížená",J401,0)</f>
        <v>0</v>
      </c>
      <c r="BG401" s="202">
        <f>IF(N401="zákl. přenesená",J401,0)</f>
        <v>0</v>
      </c>
      <c r="BH401" s="202">
        <f>IF(N401="sníž. přenesená",J401,0)</f>
        <v>0</v>
      </c>
      <c r="BI401" s="202">
        <f>IF(N401="nulová",J401,0)</f>
        <v>0</v>
      </c>
      <c r="BJ401" s="23" t="s">
        <v>83</v>
      </c>
      <c r="BK401" s="202">
        <f>ROUND(I401*H401,2)</f>
        <v>0</v>
      </c>
      <c r="BL401" s="23" t="s">
        <v>242</v>
      </c>
      <c r="BM401" s="23" t="s">
        <v>2171</v>
      </c>
    </row>
    <row r="402" spans="2:65" s="1" customFormat="1" ht="25.5" customHeight="1">
      <c r="B402" s="40"/>
      <c r="C402" s="191" t="s">
        <v>670</v>
      </c>
      <c r="D402" s="191" t="s">
        <v>156</v>
      </c>
      <c r="E402" s="192" t="s">
        <v>2172</v>
      </c>
      <c r="F402" s="193" t="s">
        <v>2173</v>
      </c>
      <c r="G402" s="194" t="s">
        <v>159</v>
      </c>
      <c r="H402" s="195">
        <v>1.86</v>
      </c>
      <c r="I402" s="196"/>
      <c r="J402" s="197">
        <f>ROUND(I402*H402,2)</f>
        <v>0</v>
      </c>
      <c r="K402" s="193" t="s">
        <v>160</v>
      </c>
      <c r="L402" s="60"/>
      <c r="M402" s="198" t="s">
        <v>21</v>
      </c>
      <c r="N402" s="199" t="s">
        <v>46</v>
      </c>
      <c r="O402" s="41"/>
      <c r="P402" s="200">
        <f>O402*H402</f>
        <v>0</v>
      </c>
      <c r="Q402" s="200">
        <v>2.25634</v>
      </c>
      <c r="R402" s="200">
        <f>Q402*H402</f>
        <v>4.1967924</v>
      </c>
      <c r="S402" s="200">
        <v>0</v>
      </c>
      <c r="T402" s="201">
        <f>S402*H402</f>
        <v>0</v>
      </c>
      <c r="AR402" s="23" t="s">
        <v>161</v>
      </c>
      <c r="AT402" s="23" t="s">
        <v>156</v>
      </c>
      <c r="AU402" s="23" t="s">
        <v>85</v>
      </c>
      <c r="AY402" s="23" t="s">
        <v>154</v>
      </c>
      <c r="BE402" s="202">
        <f>IF(N402="základní",J402,0)</f>
        <v>0</v>
      </c>
      <c r="BF402" s="202">
        <f>IF(N402="snížená",J402,0)</f>
        <v>0</v>
      </c>
      <c r="BG402" s="202">
        <f>IF(N402="zákl. přenesená",J402,0)</f>
        <v>0</v>
      </c>
      <c r="BH402" s="202">
        <f>IF(N402="sníž. přenesená",J402,0)</f>
        <v>0</v>
      </c>
      <c r="BI402" s="202">
        <f>IF(N402="nulová",J402,0)</f>
        <v>0</v>
      </c>
      <c r="BJ402" s="23" t="s">
        <v>83</v>
      </c>
      <c r="BK402" s="202">
        <f>ROUND(I402*H402,2)</f>
        <v>0</v>
      </c>
      <c r="BL402" s="23" t="s">
        <v>161</v>
      </c>
      <c r="BM402" s="23" t="s">
        <v>2174</v>
      </c>
    </row>
    <row r="403" spans="2:51" s="11" customFormat="1" ht="13.5">
      <c r="B403" s="206"/>
      <c r="C403" s="207"/>
      <c r="D403" s="203" t="s">
        <v>165</v>
      </c>
      <c r="E403" s="208" t="s">
        <v>21</v>
      </c>
      <c r="F403" s="209" t="s">
        <v>2175</v>
      </c>
      <c r="G403" s="207"/>
      <c r="H403" s="210">
        <v>1.86</v>
      </c>
      <c r="I403" s="211"/>
      <c r="J403" s="207"/>
      <c r="K403" s="207"/>
      <c r="L403" s="212"/>
      <c r="M403" s="213"/>
      <c r="N403" s="214"/>
      <c r="O403" s="214"/>
      <c r="P403" s="214"/>
      <c r="Q403" s="214"/>
      <c r="R403" s="214"/>
      <c r="S403" s="214"/>
      <c r="T403" s="215"/>
      <c r="AT403" s="216" t="s">
        <v>165</v>
      </c>
      <c r="AU403" s="216" t="s">
        <v>85</v>
      </c>
      <c r="AV403" s="11" t="s">
        <v>85</v>
      </c>
      <c r="AW403" s="11" t="s">
        <v>38</v>
      </c>
      <c r="AX403" s="11" t="s">
        <v>83</v>
      </c>
      <c r="AY403" s="216" t="s">
        <v>154</v>
      </c>
    </row>
    <row r="404" spans="2:65" s="1" customFormat="1" ht="25.5" customHeight="1">
      <c r="B404" s="40"/>
      <c r="C404" s="191" t="s">
        <v>675</v>
      </c>
      <c r="D404" s="191" t="s">
        <v>156</v>
      </c>
      <c r="E404" s="192" t="s">
        <v>2176</v>
      </c>
      <c r="F404" s="193" t="s">
        <v>2177</v>
      </c>
      <c r="G404" s="194" t="s">
        <v>245</v>
      </c>
      <c r="H404" s="195">
        <v>60</v>
      </c>
      <c r="I404" s="196"/>
      <c r="J404" s="197">
        <f>ROUND(I404*H404,2)</f>
        <v>0</v>
      </c>
      <c r="K404" s="193" t="s">
        <v>160</v>
      </c>
      <c r="L404" s="60"/>
      <c r="M404" s="198" t="s">
        <v>21</v>
      </c>
      <c r="N404" s="199" t="s">
        <v>46</v>
      </c>
      <c r="O404" s="41"/>
      <c r="P404" s="200">
        <f>O404*H404</f>
        <v>0</v>
      </c>
      <c r="Q404" s="200">
        <v>0</v>
      </c>
      <c r="R404" s="200">
        <f>Q404*H404</f>
        <v>0</v>
      </c>
      <c r="S404" s="200">
        <v>0</v>
      </c>
      <c r="T404" s="201">
        <f>S404*H404</f>
        <v>0</v>
      </c>
      <c r="AR404" s="23" t="s">
        <v>161</v>
      </c>
      <c r="AT404" s="23" t="s">
        <v>156</v>
      </c>
      <c r="AU404" s="23" t="s">
        <v>85</v>
      </c>
      <c r="AY404" s="23" t="s">
        <v>154</v>
      </c>
      <c r="BE404" s="202">
        <f>IF(N404="základní",J404,0)</f>
        <v>0</v>
      </c>
      <c r="BF404" s="202">
        <f>IF(N404="snížená",J404,0)</f>
        <v>0</v>
      </c>
      <c r="BG404" s="202">
        <f>IF(N404="zákl. přenesená",J404,0)</f>
        <v>0</v>
      </c>
      <c r="BH404" s="202">
        <f>IF(N404="sníž. přenesená",J404,0)</f>
        <v>0</v>
      </c>
      <c r="BI404" s="202">
        <f>IF(N404="nulová",J404,0)</f>
        <v>0</v>
      </c>
      <c r="BJ404" s="23" t="s">
        <v>83</v>
      </c>
      <c r="BK404" s="202">
        <f>ROUND(I404*H404,2)</f>
        <v>0</v>
      </c>
      <c r="BL404" s="23" t="s">
        <v>161</v>
      </c>
      <c r="BM404" s="23" t="s">
        <v>2178</v>
      </c>
    </row>
    <row r="405" spans="2:47" s="1" customFormat="1" ht="27">
      <c r="B405" s="40"/>
      <c r="C405" s="62"/>
      <c r="D405" s="203" t="s">
        <v>163</v>
      </c>
      <c r="E405" s="62"/>
      <c r="F405" s="204" t="s">
        <v>2179</v>
      </c>
      <c r="G405" s="62"/>
      <c r="H405" s="62"/>
      <c r="I405" s="162"/>
      <c r="J405" s="62"/>
      <c r="K405" s="62"/>
      <c r="L405" s="60"/>
      <c r="M405" s="205"/>
      <c r="N405" s="41"/>
      <c r="O405" s="41"/>
      <c r="P405" s="41"/>
      <c r="Q405" s="41"/>
      <c r="R405" s="41"/>
      <c r="S405" s="41"/>
      <c r="T405" s="77"/>
      <c r="AT405" s="23" t="s">
        <v>163</v>
      </c>
      <c r="AU405" s="23" t="s">
        <v>85</v>
      </c>
    </row>
    <row r="406" spans="2:65" s="1" customFormat="1" ht="25.5" customHeight="1">
      <c r="B406" s="40"/>
      <c r="C406" s="191" t="s">
        <v>679</v>
      </c>
      <c r="D406" s="191" t="s">
        <v>156</v>
      </c>
      <c r="E406" s="192" t="s">
        <v>2180</v>
      </c>
      <c r="F406" s="193" t="s">
        <v>2181</v>
      </c>
      <c r="G406" s="194" t="s">
        <v>245</v>
      </c>
      <c r="H406" s="195">
        <v>54</v>
      </c>
      <c r="I406" s="196"/>
      <c r="J406" s="197">
        <f>ROUND(I406*H406,2)</f>
        <v>0</v>
      </c>
      <c r="K406" s="193" t="s">
        <v>160</v>
      </c>
      <c r="L406" s="60"/>
      <c r="M406" s="198" t="s">
        <v>21</v>
      </c>
      <c r="N406" s="199" t="s">
        <v>46</v>
      </c>
      <c r="O406" s="41"/>
      <c r="P406" s="200">
        <f>O406*H406</f>
        <v>0</v>
      </c>
      <c r="Q406" s="200">
        <v>3E-05</v>
      </c>
      <c r="R406" s="200">
        <f>Q406*H406</f>
        <v>0.0016200000000000001</v>
      </c>
      <c r="S406" s="200">
        <v>0</v>
      </c>
      <c r="T406" s="201">
        <f>S406*H406</f>
        <v>0</v>
      </c>
      <c r="AR406" s="23" t="s">
        <v>161</v>
      </c>
      <c r="AT406" s="23" t="s">
        <v>156</v>
      </c>
      <c r="AU406" s="23" t="s">
        <v>85</v>
      </c>
      <c r="AY406" s="23" t="s">
        <v>154</v>
      </c>
      <c r="BE406" s="202">
        <f>IF(N406="základní",J406,0)</f>
        <v>0</v>
      </c>
      <c r="BF406" s="202">
        <f>IF(N406="snížená",J406,0)</f>
        <v>0</v>
      </c>
      <c r="BG406" s="202">
        <f>IF(N406="zákl. přenesená",J406,0)</f>
        <v>0</v>
      </c>
      <c r="BH406" s="202">
        <f>IF(N406="sníž. přenesená",J406,0)</f>
        <v>0</v>
      </c>
      <c r="BI406" s="202">
        <f>IF(N406="nulová",J406,0)</f>
        <v>0</v>
      </c>
      <c r="BJ406" s="23" t="s">
        <v>83</v>
      </c>
      <c r="BK406" s="202">
        <f>ROUND(I406*H406,2)</f>
        <v>0</v>
      </c>
      <c r="BL406" s="23" t="s">
        <v>161</v>
      </c>
      <c r="BM406" s="23" t="s">
        <v>2182</v>
      </c>
    </row>
    <row r="407" spans="2:47" s="1" customFormat="1" ht="27">
      <c r="B407" s="40"/>
      <c r="C407" s="62"/>
      <c r="D407" s="203" t="s">
        <v>163</v>
      </c>
      <c r="E407" s="62"/>
      <c r="F407" s="204" t="s">
        <v>2179</v>
      </c>
      <c r="G407" s="62"/>
      <c r="H407" s="62"/>
      <c r="I407" s="162"/>
      <c r="J407" s="62"/>
      <c r="K407" s="62"/>
      <c r="L407" s="60"/>
      <c r="M407" s="205"/>
      <c r="N407" s="41"/>
      <c r="O407" s="41"/>
      <c r="P407" s="41"/>
      <c r="Q407" s="41"/>
      <c r="R407" s="41"/>
      <c r="S407" s="41"/>
      <c r="T407" s="77"/>
      <c r="AT407" s="23" t="s">
        <v>163</v>
      </c>
      <c r="AU407" s="23" t="s">
        <v>85</v>
      </c>
    </row>
    <row r="408" spans="2:51" s="11" customFormat="1" ht="13.5">
      <c r="B408" s="206"/>
      <c r="C408" s="207"/>
      <c r="D408" s="203" t="s">
        <v>165</v>
      </c>
      <c r="E408" s="208" t="s">
        <v>21</v>
      </c>
      <c r="F408" s="209" t="s">
        <v>2183</v>
      </c>
      <c r="G408" s="207"/>
      <c r="H408" s="210">
        <v>54</v>
      </c>
      <c r="I408" s="211"/>
      <c r="J408" s="207"/>
      <c r="K408" s="207"/>
      <c r="L408" s="212"/>
      <c r="M408" s="213"/>
      <c r="N408" s="214"/>
      <c r="O408" s="214"/>
      <c r="P408" s="214"/>
      <c r="Q408" s="214"/>
      <c r="R408" s="214"/>
      <c r="S408" s="214"/>
      <c r="T408" s="215"/>
      <c r="AT408" s="216" t="s">
        <v>165</v>
      </c>
      <c r="AU408" s="216" t="s">
        <v>85</v>
      </c>
      <c r="AV408" s="11" t="s">
        <v>85</v>
      </c>
      <c r="AW408" s="11" t="s">
        <v>38</v>
      </c>
      <c r="AX408" s="11" t="s">
        <v>83</v>
      </c>
      <c r="AY408" s="216" t="s">
        <v>154</v>
      </c>
    </row>
    <row r="409" spans="2:65" s="1" customFormat="1" ht="16.5" customHeight="1">
      <c r="B409" s="40"/>
      <c r="C409" s="191" t="s">
        <v>684</v>
      </c>
      <c r="D409" s="191" t="s">
        <v>156</v>
      </c>
      <c r="E409" s="192" t="s">
        <v>2184</v>
      </c>
      <c r="F409" s="193" t="s">
        <v>2185</v>
      </c>
      <c r="G409" s="194" t="s">
        <v>159</v>
      </c>
      <c r="H409" s="195">
        <v>1.6</v>
      </c>
      <c r="I409" s="196"/>
      <c r="J409" s="197">
        <f>ROUND(I409*H409,2)</f>
        <v>0</v>
      </c>
      <c r="K409" s="193" t="s">
        <v>160</v>
      </c>
      <c r="L409" s="60"/>
      <c r="M409" s="198" t="s">
        <v>21</v>
      </c>
      <c r="N409" s="199" t="s">
        <v>46</v>
      </c>
      <c r="O409" s="41"/>
      <c r="P409" s="200">
        <f>O409*H409</f>
        <v>0</v>
      </c>
      <c r="Q409" s="200">
        <v>0</v>
      </c>
      <c r="R409" s="200">
        <f>Q409*H409</f>
        <v>0</v>
      </c>
      <c r="S409" s="200">
        <v>2</v>
      </c>
      <c r="T409" s="201">
        <f>S409*H409</f>
        <v>3.2</v>
      </c>
      <c r="AR409" s="23" t="s">
        <v>161</v>
      </c>
      <c r="AT409" s="23" t="s">
        <v>156</v>
      </c>
      <c r="AU409" s="23" t="s">
        <v>85</v>
      </c>
      <c r="AY409" s="23" t="s">
        <v>154</v>
      </c>
      <c r="BE409" s="202">
        <f>IF(N409="základní",J409,0)</f>
        <v>0</v>
      </c>
      <c r="BF409" s="202">
        <f>IF(N409="snížená",J409,0)</f>
        <v>0</v>
      </c>
      <c r="BG409" s="202">
        <f>IF(N409="zákl. přenesená",J409,0)</f>
        <v>0</v>
      </c>
      <c r="BH409" s="202">
        <f>IF(N409="sníž. přenesená",J409,0)</f>
        <v>0</v>
      </c>
      <c r="BI409" s="202">
        <f>IF(N409="nulová",J409,0)</f>
        <v>0</v>
      </c>
      <c r="BJ409" s="23" t="s">
        <v>83</v>
      </c>
      <c r="BK409" s="202">
        <f>ROUND(I409*H409,2)</f>
        <v>0</v>
      </c>
      <c r="BL409" s="23" t="s">
        <v>161</v>
      </c>
      <c r="BM409" s="23" t="s">
        <v>2186</v>
      </c>
    </row>
    <row r="410" spans="2:51" s="11" customFormat="1" ht="13.5">
      <c r="B410" s="206"/>
      <c r="C410" s="207"/>
      <c r="D410" s="203" t="s">
        <v>165</v>
      </c>
      <c r="E410" s="208" t="s">
        <v>21</v>
      </c>
      <c r="F410" s="209" t="s">
        <v>2187</v>
      </c>
      <c r="G410" s="207"/>
      <c r="H410" s="210">
        <v>1.6</v>
      </c>
      <c r="I410" s="211"/>
      <c r="J410" s="207"/>
      <c r="K410" s="207"/>
      <c r="L410" s="212"/>
      <c r="M410" s="213"/>
      <c r="N410" s="214"/>
      <c r="O410" s="214"/>
      <c r="P410" s="214"/>
      <c r="Q410" s="214"/>
      <c r="R410" s="214"/>
      <c r="S410" s="214"/>
      <c r="T410" s="215"/>
      <c r="AT410" s="216" t="s">
        <v>165</v>
      </c>
      <c r="AU410" s="216" t="s">
        <v>85</v>
      </c>
      <c r="AV410" s="11" t="s">
        <v>85</v>
      </c>
      <c r="AW410" s="11" t="s">
        <v>38</v>
      </c>
      <c r="AX410" s="11" t="s">
        <v>83</v>
      </c>
      <c r="AY410" s="216" t="s">
        <v>154</v>
      </c>
    </row>
    <row r="411" spans="2:65" s="1" customFormat="1" ht="16.5" customHeight="1">
      <c r="B411" s="40"/>
      <c r="C411" s="191" t="s">
        <v>691</v>
      </c>
      <c r="D411" s="191" t="s">
        <v>156</v>
      </c>
      <c r="E411" s="192" t="s">
        <v>2188</v>
      </c>
      <c r="F411" s="193" t="s">
        <v>2189</v>
      </c>
      <c r="G411" s="194" t="s">
        <v>245</v>
      </c>
      <c r="H411" s="195">
        <v>140</v>
      </c>
      <c r="I411" s="196"/>
      <c r="J411" s="197">
        <f>ROUND(I411*H411,2)</f>
        <v>0</v>
      </c>
      <c r="K411" s="193" t="s">
        <v>160</v>
      </c>
      <c r="L411" s="60"/>
      <c r="M411" s="198" t="s">
        <v>21</v>
      </c>
      <c r="N411" s="199" t="s">
        <v>46</v>
      </c>
      <c r="O411" s="41"/>
      <c r="P411" s="200">
        <f>O411*H411</f>
        <v>0</v>
      </c>
      <c r="Q411" s="200">
        <v>0</v>
      </c>
      <c r="R411" s="200">
        <f>Q411*H411</f>
        <v>0</v>
      </c>
      <c r="S411" s="200">
        <v>0.093</v>
      </c>
      <c r="T411" s="201">
        <f>S411*H411</f>
        <v>13.02</v>
      </c>
      <c r="AR411" s="23" t="s">
        <v>161</v>
      </c>
      <c r="AT411" s="23" t="s">
        <v>156</v>
      </c>
      <c r="AU411" s="23" t="s">
        <v>85</v>
      </c>
      <c r="AY411" s="23" t="s">
        <v>154</v>
      </c>
      <c r="BE411" s="202">
        <f>IF(N411="základní",J411,0)</f>
        <v>0</v>
      </c>
      <c r="BF411" s="202">
        <f>IF(N411="snížená",J411,0)</f>
        <v>0</v>
      </c>
      <c r="BG411" s="202">
        <f>IF(N411="zákl. přenesená",J411,0)</f>
        <v>0</v>
      </c>
      <c r="BH411" s="202">
        <f>IF(N411="sníž. přenesená",J411,0)</f>
        <v>0</v>
      </c>
      <c r="BI411" s="202">
        <f>IF(N411="nulová",J411,0)</f>
        <v>0</v>
      </c>
      <c r="BJ411" s="23" t="s">
        <v>83</v>
      </c>
      <c r="BK411" s="202">
        <f>ROUND(I411*H411,2)</f>
        <v>0</v>
      </c>
      <c r="BL411" s="23" t="s">
        <v>161</v>
      </c>
      <c r="BM411" s="23" t="s">
        <v>2190</v>
      </c>
    </row>
    <row r="412" spans="2:65" s="1" customFormat="1" ht="51" customHeight="1">
      <c r="B412" s="40"/>
      <c r="C412" s="191" t="s">
        <v>696</v>
      </c>
      <c r="D412" s="191" t="s">
        <v>156</v>
      </c>
      <c r="E412" s="192" t="s">
        <v>2191</v>
      </c>
      <c r="F412" s="193" t="s">
        <v>2192</v>
      </c>
      <c r="G412" s="194" t="s">
        <v>237</v>
      </c>
      <c r="H412" s="195">
        <v>3</v>
      </c>
      <c r="I412" s="196"/>
      <c r="J412" s="197">
        <f>ROUND(I412*H412,2)</f>
        <v>0</v>
      </c>
      <c r="K412" s="193" t="s">
        <v>160</v>
      </c>
      <c r="L412" s="60"/>
      <c r="M412" s="198" t="s">
        <v>21</v>
      </c>
      <c r="N412" s="199" t="s">
        <v>46</v>
      </c>
      <c r="O412" s="41"/>
      <c r="P412" s="200">
        <f>O412*H412</f>
        <v>0</v>
      </c>
      <c r="Q412" s="200">
        <v>0</v>
      </c>
      <c r="R412" s="200">
        <f>Q412*H412</f>
        <v>0</v>
      </c>
      <c r="S412" s="200">
        <v>0</v>
      </c>
      <c r="T412" s="201">
        <f>S412*H412</f>
        <v>0</v>
      </c>
      <c r="AR412" s="23" t="s">
        <v>161</v>
      </c>
      <c r="AT412" s="23" t="s">
        <v>156</v>
      </c>
      <c r="AU412" s="23" t="s">
        <v>85</v>
      </c>
      <c r="AY412" s="23" t="s">
        <v>154</v>
      </c>
      <c r="BE412" s="202">
        <f>IF(N412="základní",J412,0)</f>
        <v>0</v>
      </c>
      <c r="BF412" s="202">
        <f>IF(N412="snížená",J412,0)</f>
        <v>0</v>
      </c>
      <c r="BG412" s="202">
        <f>IF(N412="zákl. přenesená",J412,0)</f>
        <v>0</v>
      </c>
      <c r="BH412" s="202">
        <f>IF(N412="sníž. přenesená",J412,0)</f>
        <v>0</v>
      </c>
      <c r="BI412" s="202">
        <f>IF(N412="nulová",J412,0)</f>
        <v>0</v>
      </c>
      <c r="BJ412" s="23" t="s">
        <v>83</v>
      </c>
      <c r="BK412" s="202">
        <f>ROUND(I412*H412,2)</f>
        <v>0</v>
      </c>
      <c r="BL412" s="23" t="s">
        <v>161</v>
      </c>
      <c r="BM412" s="23" t="s">
        <v>2193</v>
      </c>
    </row>
    <row r="413" spans="2:47" s="1" customFormat="1" ht="81">
      <c r="B413" s="40"/>
      <c r="C413" s="62"/>
      <c r="D413" s="203" t="s">
        <v>163</v>
      </c>
      <c r="E413" s="62"/>
      <c r="F413" s="204" t="s">
        <v>2194</v>
      </c>
      <c r="G413" s="62"/>
      <c r="H413" s="62"/>
      <c r="I413" s="162"/>
      <c r="J413" s="62"/>
      <c r="K413" s="62"/>
      <c r="L413" s="60"/>
      <c r="M413" s="205"/>
      <c r="N413" s="41"/>
      <c r="O413" s="41"/>
      <c r="P413" s="41"/>
      <c r="Q413" s="41"/>
      <c r="R413" s="41"/>
      <c r="S413" s="41"/>
      <c r="T413" s="77"/>
      <c r="AT413" s="23" t="s">
        <v>163</v>
      </c>
      <c r="AU413" s="23" t="s">
        <v>85</v>
      </c>
    </row>
    <row r="414" spans="2:63" s="10" customFormat="1" ht="29.85" customHeight="1">
      <c r="B414" s="175"/>
      <c r="C414" s="176"/>
      <c r="D414" s="177" t="s">
        <v>74</v>
      </c>
      <c r="E414" s="189" t="s">
        <v>494</v>
      </c>
      <c r="F414" s="189" t="s">
        <v>495</v>
      </c>
      <c r="G414" s="176"/>
      <c r="H414" s="176"/>
      <c r="I414" s="179"/>
      <c r="J414" s="190">
        <f>BK414</f>
        <v>0</v>
      </c>
      <c r="K414" s="176"/>
      <c r="L414" s="181"/>
      <c r="M414" s="182"/>
      <c r="N414" s="183"/>
      <c r="O414" s="183"/>
      <c r="P414" s="184">
        <f>SUM(P415:P432)</f>
        <v>0</v>
      </c>
      <c r="Q414" s="183"/>
      <c r="R414" s="184">
        <f>SUM(R415:R432)</f>
        <v>0</v>
      </c>
      <c r="S414" s="183"/>
      <c r="T414" s="185">
        <f>SUM(T415:T432)</f>
        <v>0</v>
      </c>
      <c r="AR414" s="186" t="s">
        <v>83</v>
      </c>
      <c r="AT414" s="187" t="s">
        <v>74</v>
      </c>
      <c r="AU414" s="187" t="s">
        <v>83</v>
      </c>
      <c r="AY414" s="186" t="s">
        <v>154</v>
      </c>
      <c r="BK414" s="188">
        <f>SUM(BK415:BK432)</f>
        <v>0</v>
      </c>
    </row>
    <row r="415" spans="2:65" s="1" customFormat="1" ht="25.5" customHeight="1">
      <c r="B415" s="40"/>
      <c r="C415" s="191" t="s">
        <v>700</v>
      </c>
      <c r="D415" s="191" t="s">
        <v>156</v>
      </c>
      <c r="E415" s="192" t="s">
        <v>2195</v>
      </c>
      <c r="F415" s="193" t="s">
        <v>2196</v>
      </c>
      <c r="G415" s="194" t="s">
        <v>192</v>
      </c>
      <c r="H415" s="195">
        <v>23.64</v>
      </c>
      <c r="I415" s="196"/>
      <c r="J415" s="197">
        <f>ROUND(I415*H415,2)</f>
        <v>0</v>
      </c>
      <c r="K415" s="193" t="s">
        <v>160</v>
      </c>
      <c r="L415" s="60"/>
      <c r="M415" s="198" t="s">
        <v>21</v>
      </c>
      <c r="N415" s="199" t="s">
        <v>46</v>
      </c>
      <c r="O415" s="41"/>
      <c r="P415" s="200">
        <f>O415*H415</f>
        <v>0</v>
      </c>
      <c r="Q415" s="200">
        <v>0</v>
      </c>
      <c r="R415" s="200">
        <f>Q415*H415</f>
        <v>0</v>
      </c>
      <c r="S415" s="200">
        <v>0</v>
      </c>
      <c r="T415" s="201">
        <f>S415*H415</f>
        <v>0</v>
      </c>
      <c r="AR415" s="23" t="s">
        <v>161</v>
      </c>
      <c r="AT415" s="23" t="s">
        <v>156</v>
      </c>
      <c r="AU415" s="23" t="s">
        <v>85</v>
      </c>
      <c r="AY415" s="23" t="s">
        <v>154</v>
      </c>
      <c r="BE415" s="202">
        <f>IF(N415="základní",J415,0)</f>
        <v>0</v>
      </c>
      <c r="BF415" s="202">
        <f>IF(N415="snížená",J415,0)</f>
        <v>0</v>
      </c>
      <c r="BG415" s="202">
        <f>IF(N415="zákl. přenesená",J415,0)</f>
        <v>0</v>
      </c>
      <c r="BH415" s="202">
        <f>IF(N415="sníž. přenesená",J415,0)</f>
        <v>0</v>
      </c>
      <c r="BI415" s="202">
        <f>IF(N415="nulová",J415,0)</f>
        <v>0</v>
      </c>
      <c r="BJ415" s="23" t="s">
        <v>83</v>
      </c>
      <c r="BK415" s="202">
        <f>ROUND(I415*H415,2)</f>
        <v>0</v>
      </c>
      <c r="BL415" s="23" t="s">
        <v>161</v>
      </c>
      <c r="BM415" s="23" t="s">
        <v>2197</v>
      </c>
    </row>
    <row r="416" spans="2:47" s="1" customFormat="1" ht="94.5">
      <c r="B416" s="40"/>
      <c r="C416" s="62"/>
      <c r="D416" s="203" t="s">
        <v>163</v>
      </c>
      <c r="E416" s="62"/>
      <c r="F416" s="204" t="s">
        <v>2198</v>
      </c>
      <c r="G416" s="62"/>
      <c r="H416" s="62"/>
      <c r="I416" s="162"/>
      <c r="J416" s="62"/>
      <c r="K416" s="62"/>
      <c r="L416" s="60"/>
      <c r="M416" s="205"/>
      <c r="N416" s="41"/>
      <c r="O416" s="41"/>
      <c r="P416" s="41"/>
      <c r="Q416" s="41"/>
      <c r="R416" s="41"/>
      <c r="S416" s="41"/>
      <c r="T416" s="77"/>
      <c r="AT416" s="23" t="s">
        <v>163</v>
      </c>
      <c r="AU416" s="23" t="s">
        <v>85</v>
      </c>
    </row>
    <row r="417" spans="2:65" s="1" customFormat="1" ht="25.5" customHeight="1">
      <c r="B417" s="40"/>
      <c r="C417" s="191" t="s">
        <v>705</v>
      </c>
      <c r="D417" s="191" t="s">
        <v>156</v>
      </c>
      <c r="E417" s="192" t="s">
        <v>2199</v>
      </c>
      <c r="F417" s="193" t="s">
        <v>2200</v>
      </c>
      <c r="G417" s="194" t="s">
        <v>192</v>
      </c>
      <c r="H417" s="195">
        <v>472.8</v>
      </c>
      <c r="I417" s="196"/>
      <c r="J417" s="197">
        <f>ROUND(I417*H417,2)</f>
        <v>0</v>
      </c>
      <c r="K417" s="193" t="s">
        <v>160</v>
      </c>
      <c r="L417" s="60"/>
      <c r="M417" s="198" t="s">
        <v>21</v>
      </c>
      <c r="N417" s="199" t="s">
        <v>46</v>
      </c>
      <c r="O417" s="41"/>
      <c r="P417" s="200">
        <f>O417*H417</f>
        <v>0</v>
      </c>
      <c r="Q417" s="200">
        <v>0</v>
      </c>
      <c r="R417" s="200">
        <f>Q417*H417</f>
        <v>0</v>
      </c>
      <c r="S417" s="200">
        <v>0</v>
      </c>
      <c r="T417" s="201">
        <f>S417*H417</f>
        <v>0</v>
      </c>
      <c r="AR417" s="23" t="s">
        <v>161</v>
      </c>
      <c r="AT417" s="23" t="s">
        <v>156</v>
      </c>
      <c r="AU417" s="23" t="s">
        <v>85</v>
      </c>
      <c r="AY417" s="23" t="s">
        <v>154</v>
      </c>
      <c r="BE417" s="202">
        <f>IF(N417="základní",J417,0)</f>
        <v>0</v>
      </c>
      <c r="BF417" s="202">
        <f>IF(N417="snížená",J417,0)</f>
        <v>0</v>
      </c>
      <c r="BG417" s="202">
        <f>IF(N417="zákl. přenesená",J417,0)</f>
        <v>0</v>
      </c>
      <c r="BH417" s="202">
        <f>IF(N417="sníž. přenesená",J417,0)</f>
        <v>0</v>
      </c>
      <c r="BI417" s="202">
        <f>IF(N417="nulová",J417,0)</f>
        <v>0</v>
      </c>
      <c r="BJ417" s="23" t="s">
        <v>83</v>
      </c>
      <c r="BK417" s="202">
        <f>ROUND(I417*H417,2)</f>
        <v>0</v>
      </c>
      <c r="BL417" s="23" t="s">
        <v>161</v>
      </c>
      <c r="BM417" s="23" t="s">
        <v>2201</v>
      </c>
    </row>
    <row r="418" spans="2:47" s="1" customFormat="1" ht="94.5">
      <c r="B418" s="40"/>
      <c r="C418" s="62"/>
      <c r="D418" s="203" t="s">
        <v>163</v>
      </c>
      <c r="E418" s="62"/>
      <c r="F418" s="204" t="s">
        <v>2198</v>
      </c>
      <c r="G418" s="62"/>
      <c r="H418" s="62"/>
      <c r="I418" s="162"/>
      <c r="J418" s="62"/>
      <c r="K418" s="62"/>
      <c r="L418" s="60"/>
      <c r="M418" s="205"/>
      <c r="N418" s="41"/>
      <c r="O418" s="41"/>
      <c r="P418" s="41"/>
      <c r="Q418" s="41"/>
      <c r="R418" s="41"/>
      <c r="S418" s="41"/>
      <c r="T418" s="77"/>
      <c r="AT418" s="23" t="s">
        <v>163</v>
      </c>
      <c r="AU418" s="23" t="s">
        <v>85</v>
      </c>
    </row>
    <row r="419" spans="2:51" s="11" customFormat="1" ht="13.5">
      <c r="B419" s="206"/>
      <c r="C419" s="207"/>
      <c r="D419" s="203" t="s">
        <v>165</v>
      </c>
      <c r="E419" s="207"/>
      <c r="F419" s="209" t="s">
        <v>2202</v>
      </c>
      <c r="G419" s="207"/>
      <c r="H419" s="210">
        <v>472.8</v>
      </c>
      <c r="I419" s="211"/>
      <c r="J419" s="207"/>
      <c r="K419" s="207"/>
      <c r="L419" s="212"/>
      <c r="M419" s="213"/>
      <c r="N419" s="214"/>
      <c r="O419" s="214"/>
      <c r="P419" s="214"/>
      <c r="Q419" s="214"/>
      <c r="R419" s="214"/>
      <c r="S419" s="214"/>
      <c r="T419" s="215"/>
      <c r="AT419" s="216" t="s">
        <v>165</v>
      </c>
      <c r="AU419" s="216" t="s">
        <v>85</v>
      </c>
      <c r="AV419" s="11" t="s">
        <v>85</v>
      </c>
      <c r="AW419" s="11" t="s">
        <v>6</v>
      </c>
      <c r="AX419" s="11" t="s">
        <v>83</v>
      </c>
      <c r="AY419" s="216" t="s">
        <v>154</v>
      </c>
    </row>
    <row r="420" spans="2:65" s="1" customFormat="1" ht="25.5" customHeight="1">
      <c r="B420" s="40"/>
      <c r="C420" s="191" t="s">
        <v>710</v>
      </c>
      <c r="D420" s="191" t="s">
        <v>156</v>
      </c>
      <c r="E420" s="192" t="s">
        <v>2203</v>
      </c>
      <c r="F420" s="193" t="s">
        <v>2204</v>
      </c>
      <c r="G420" s="194" t="s">
        <v>192</v>
      </c>
      <c r="H420" s="195">
        <v>56.695</v>
      </c>
      <c r="I420" s="196"/>
      <c r="J420" s="197">
        <f>ROUND(I420*H420,2)</f>
        <v>0</v>
      </c>
      <c r="K420" s="193" t="s">
        <v>160</v>
      </c>
      <c r="L420" s="60"/>
      <c r="M420" s="198" t="s">
        <v>21</v>
      </c>
      <c r="N420" s="199" t="s">
        <v>46</v>
      </c>
      <c r="O420" s="41"/>
      <c r="P420" s="200">
        <f>O420*H420</f>
        <v>0</v>
      </c>
      <c r="Q420" s="200">
        <v>0</v>
      </c>
      <c r="R420" s="200">
        <f>Q420*H420</f>
        <v>0</v>
      </c>
      <c r="S420" s="200">
        <v>0</v>
      </c>
      <c r="T420" s="201">
        <f>S420*H420</f>
        <v>0</v>
      </c>
      <c r="AR420" s="23" t="s">
        <v>161</v>
      </c>
      <c r="AT420" s="23" t="s">
        <v>156</v>
      </c>
      <c r="AU420" s="23" t="s">
        <v>85</v>
      </c>
      <c r="AY420" s="23" t="s">
        <v>154</v>
      </c>
      <c r="BE420" s="202">
        <f>IF(N420="základní",J420,0)</f>
        <v>0</v>
      </c>
      <c r="BF420" s="202">
        <f>IF(N420="snížená",J420,0)</f>
        <v>0</v>
      </c>
      <c r="BG420" s="202">
        <f>IF(N420="zákl. přenesená",J420,0)</f>
        <v>0</v>
      </c>
      <c r="BH420" s="202">
        <f>IF(N420="sníž. přenesená",J420,0)</f>
        <v>0</v>
      </c>
      <c r="BI420" s="202">
        <f>IF(N420="nulová",J420,0)</f>
        <v>0</v>
      </c>
      <c r="BJ420" s="23" t="s">
        <v>83</v>
      </c>
      <c r="BK420" s="202">
        <f>ROUND(I420*H420,2)</f>
        <v>0</v>
      </c>
      <c r="BL420" s="23" t="s">
        <v>161</v>
      </c>
      <c r="BM420" s="23" t="s">
        <v>2205</v>
      </c>
    </row>
    <row r="421" spans="2:47" s="1" customFormat="1" ht="94.5">
      <c r="B421" s="40"/>
      <c r="C421" s="62"/>
      <c r="D421" s="203" t="s">
        <v>163</v>
      </c>
      <c r="E421" s="62"/>
      <c r="F421" s="204" t="s">
        <v>2198</v>
      </c>
      <c r="G421" s="62"/>
      <c r="H421" s="62"/>
      <c r="I421" s="162"/>
      <c r="J421" s="62"/>
      <c r="K421" s="62"/>
      <c r="L421" s="60"/>
      <c r="M421" s="205"/>
      <c r="N421" s="41"/>
      <c r="O421" s="41"/>
      <c r="P421" s="41"/>
      <c r="Q421" s="41"/>
      <c r="R421" s="41"/>
      <c r="S421" s="41"/>
      <c r="T421" s="77"/>
      <c r="AT421" s="23" t="s">
        <v>163</v>
      </c>
      <c r="AU421" s="23" t="s">
        <v>85</v>
      </c>
    </row>
    <row r="422" spans="2:65" s="1" customFormat="1" ht="25.5" customHeight="1">
      <c r="B422" s="40"/>
      <c r="C422" s="191" t="s">
        <v>714</v>
      </c>
      <c r="D422" s="191" t="s">
        <v>156</v>
      </c>
      <c r="E422" s="192" t="s">
        <v>2206</v>
      </c>
      <c r="F422" s="193" t="s">
        <v>2200</v>
      </c>
      <c r="G422" s="194" t="s">
        <v>192</v>
      </c>
      <c r="H422" s="195">
        <v>1133.9</v>
      </c>
      <c r="I422" s="196"/>
      <c r="J422" s="197">
        <f>ROUND(I422*H422,2)</f>
        <v>0</v>
      </c>
      <c r="K422" s="193" t="s">
        <v>160</v>
      </c>
      <c r="L422" s="60"/>
      <c r="M422" s="198" t="s">
        <v>21</v>
      </c>
      <c r="N422" s="199" t="s">
        <v>46</v>
      </c>
      <c r="O422" s="41"/>
      <c r="P422" s="200">
        <f>O422*H422</f>
        <v>0</v>
      </c>
      <c r="Q422" s="200">
        <v>0</v>
      </c>
      <c r="R422" s="200">
        <f>Q422*H422</f>
        <v>0</v>
      </c>
      <c r="S422" s="200">
        <v>0</v>
      </c>
      <c r="T422" s="201">
        <f>S422*H422</f>
        <v>0</v>
      </c>
      <c r="AR422" s="23" t="s">
        <v>161</v>
      </c>
      <c r="AT422" s="23" t="s">
        <v>156</v>
      </c>
      <c r="AU422" s="23" t="s">
        <v>85</v>
      </c>
      <c r="AY422" s="23" t="s">
        <v>154</v>
      </c>
      <c r="BE422" s="202">
        <f>IF(N422="základní",J422,0)</f>
        <v>0</v>
      </c>
      <c r="BF422" s="202">
        <f>IF(N422="snížená",J422,0)</f>
        <v>0</v>
      </c>
      <c r="BG422" s="202">
        <f>IF(N422="zákl. přenesená",J422,0)</f>
        <v>0</v>
      </c>
      <c r="BH422" s="202">
        <f>IF(N422="sníž. přenesená",J422,0)</f>
        <v>0</v>
      </c>
      <c r="BI422" s="202">
        <f>IF(N422="nulová",J422,0)</f>
        <v>0</v>
      </c>
      <c r="BJ422" s="23" t="s">
        <v>83</v>
      </c>
      <c r="BK422" s="202">
        <f>ROUND(I422*H422,2)</f>
        <v>0</v>
      </c>
      <c r="BL422" s="23" t="s">
        <v>161</v>
      </c>
      <c r="BM422" s="23" t="s">
        <v>2207</v>
      </c>
    </row>
    <row r="423" spans="2:47" s="1" customFormat="1" ht="94.5">
      <c r="B423" s="40"/>
      <c r="C423" s="62"/>
      <c r="D423" s="203" t="s">
        <v>163</v>
      </c>
      <c r="E423" s="62"/>
      <c r="F423" s="204" t="s">
        <v>2198</v>
      </c>
      <c r="G423" s="62"/>
      <c r="H423" s="62"/>
      <c r="I423" s="162"/>
      <c r="J423" s="62"/>
      <c r="K423" s="62"/>
      <c r="L423" s="60"/>
      <c r="M423" s="205"/>
      <c r="N423" s="41"/>
      <c r="O423" s="41"/>
      <c r="P423" s="41"/>
      <c r="Q423" s="41"/>
      <c r="R423" s="41"/>
      <c r="S423" s="41"/>
      <c r="T423" s="77"/>
      <c r="AT423" s="23" t="s">
        <v>163</v>
      </c>
      <c r="AU423" s="23" t="s">
        <v>85</v>
      </c>
    </row>
    <row r="424" spans="2:51" s="11" customFormat="1" ht="13.5">
      <c r="B424" s="206"/>
      <c r="C424" s="207"/>
      <c r="D424" s="203" t="s">
        <v>165</v>
      </c>
      <c r="E424" s="207"/>
      <c r="F424" s="209" t="s">
        <v>2208</v>
      </c>
      <c r="G424" s="207"/>
      <c r="H424" s="210">
        <v>1133.9</v>
      </c>
      <c r="I424" s="211"/>
      <c r="J424" s="207"/>
      <c r="K424" s="207"/>
      <c r="L424" s="212"/>
      <c r="M424" s="213"/>
      <c r="N424" s="214"/>
      <c r="O424" s="214"/>
      <c r="P424" s="214"/>
      <c r="Q424" s="214"/>
      <c r="R424" s="214"/>
      <c r="S424" s="214"/>
      <c r="T424" s="215"/>
      <c r="AT424" s="216" t="s">
        <v>165</v>
      </c>
      <c r="AU424" s="216" t="s">
        <v>85</v>
      </c>
      <c r="AV424" s="11" t="s">
        <v>85</v>
      </c>
      <c r="AW424" s="11" t="s">
        <v>6</v>
      </c>
      <c r="AX424" s="11" t="s">
        <v>83</v>
      </c>
      <c r="AY424" s="216" t="s">
        <v>154</v>
      </c>
    </row>
    <row r="425" spans="2:65" s="1" customFormat="1" ht="16.5" customHeight="1">
      <c r="B425" s="40"/>
      <c r="C425" s="191" t="s">
        <v>718</v>
      </c>
      <c r="D425" s="191" t="s">
        <v>156</v>
      </c>
      <c r="E425" s="192" t="s">
        <v>2209</v>
      </c>
      <c r="F425" s="193" t="s">
        <v>2210</v>
      </c>
      <c r="G425" s="194" t="s">
        <v>192</v>
      </c>
      <c r="H425" s="195">
        <v>23.64</v>
      </c>
      <c r="I425" s="196"/>
      <c r="J425" s="197">
        <f>ROUND(I425*H425,2)</f>
        <v>0</v>
      </c>
      <c r="K425" s="193" t="s">
        <v>160</v>
      </c>
      <c r="L425" s="60"/>
      <c r="M425" s="198" t="s">
        <v>21</v>
      </c>
      <c r="N425" s="199" t="s">
        <v>46</v>
      </c>
      <c r="O425" s="41"/>
      <c r="P425" s="200">
        <f>O425*H425</f>
        <v>0</v>
      </c>
      <c r="Q425" s="200">
        <v>0</v>
      </c>
      <c r="R425" s="200">
        <f>Q425*H425</f>
        <v>0</v>
      </c>
      <c r="S425" s="200">
        <v>0</v>
      </c>
      <c r="T425" s="201">
        <f>S425*H425</f>
        <v>0</v>
      </c>
      <c r="AR425" s="23" t="s">
        <v>161</v>
      </c>
      <c r="AT425" s="23" t="s">
        <v>156</v>
      </c>
      <c r="AU425" s="23" t="s">
        <v>85</v>
      </c>
      <c r="AY425" s="23" t="s">
        <v>154</v>
      </c>
      <c r="BE425" s="202">
        <f>IF(N425="základní",J425,0)</f>
        <v>0</v>
      </c>
      <c r="BF425" s="202">
        <f>IF(N425="snížená",J425,0)</f>
        <v>0</v>
      </c>
      <c r="BG425" s="202">
        <f>IF(N425="zákl. přenesená",J425,0)</f>
        <v>0</v>
      </c>
      <c r="BH425" s="202">
        <f>IF(N425="sníž. přenesená",J425,0)</f>
        <v>0</v>
      </c>
      <c r="BI425" s="202">
        <f>IF(N425="nulová",J425,0)</f>
        <v>0</v>
      </c>
      <c r="BJ425" s="23" t="s">
        <v>83</v>
      </c>
      <c r="BK425" s="202">
        <f>ROUND(I425*H425,2)</f>
        <v>0</v>
      </c>
      <c r="BL425" s="23" t="s">
        <v>161</v>
      </c>
      <c r="BM425" s="23" t="s">
        <v>2211</v>
      </c>
    </row>
    <row r="426" spans="2:47" s="1" customFormat="1" ht="40.5">
      <c r="B426" s="40"/>
      <c r="C426" s="62"/>
      <c r="D426" s="203" t="s">
        <v>163</v>
      </c>
      <c r="E426" s="62"/>
      <c r="F426" s="204" t="s">
        <v>2212</v>
      </c>
      <c r="G426" s="62"/>
      <c r="H426" s="62"/>
      <c r="I426" s="162"/>
      <c r="J426" s="62"/>
      <c r="K426" s="62"/>
      <c r="L426" s="60"/>
      <c r="M426" s="205"/>
      <c r="N426" s="41"/>
      <c r="O426" s="41"/>
      <c r="P426" s="41"/>
      <c r="Q426" s="41"/>
      <c r="R426" s="41"/>
      <c r="S426" s="41"/>
      <c r="T426" s="77"/>
      <c r="AT426" s="23" t="s">
        <v>163</v>
      </c>
      <c r="AU426" s="23" t="s">
        <v>85</v>
      </c>
    </row>
    <row r="427" spans="2:65" s="1" customFormat="1" ht="16.5" customHeight="1">
      <c r="B427" s="40"/>
      <c r="C427" s="191" t="s">
        <v>722</v>
      </c>
      <c r="D427" s="191" t="s">
        <v>156</v>
      </c>
      <c r="E427" s="192" t="s">
        <v>2213</v>
      </c>
      <c r="F427" s="193" t="s">
        <v>2214</v>
      </c>
      <c r="G427" s="194" t="s">
        <v>192</v>
      </c>
      <c r="H427" s="195">
        <v>56.695</v>
      </c>
      <c r="I427" s="196"/>
      <c r="J427" s="197">
        <f>ROUND(I427*H427,2)</f>
        <v>0</v>
      </c>
      <c r="K427" s="193" t="s">
        <v>160</v>
      </c>
      <c r="L427" s="60"/>
      <c r="M427" s="198" t="s">
        <v>21</v>
      </c>
      <c r="N427" s="199" t="s">
        <v>46</v>
      </c>
      <c r="O427" s="41"/>
      <c r="P427" s="200">
        <f>O427*H427</f>
        <v>0</v>
      </c>
      <c r="Q427" s="200">
        <v>0</v>
      </c>
      <c r="R427" s="200">
        <f>Q427*H427</f>
        <v>0</v>
      </c>
      <c r="S427" s="200">
        <v>0</v>
      </c>
      <c r="T427" s="201">
        <f>S427*H427</f>
        <v>0</v>
      </c>
      <c r="AR427" s="23" t="s">
        <v>161</v>
      </c>
      <c r="AT427" s="23" t="s">
        <v>156</v>
      </c>
      <c r="AU427" s="23" t="s">
        <v>85</v>
      </c>
      <c r="AY427" s="23" t="s">
        <v>154</v>
      </c>
      <c r="BE427" s="202">
        <f>IF(N427="základní",J427,0)</f>
        <v>0</v>
      </c>
      <c r="BF427" s="202">
        <f>IF(N427="snížená",J427,0)</f>
        <v>0</v>
      </c>
      <c r="BG427" s="202">
        <f>IF(N427="zákl. přenesená",J427,0)</f>
        <v>0</v>
      </c>
      <c r="BH427" s="202">
        <f>IF(N427="sníž. přenesená",J427,0)</f>
        <v>0</v>
      </c>
      <c r="BI427" s="202">
        <f>IF(N427="nulová",J427,0)</f>
        <v>0</v>
      </c>
      <c r="BJ427" s="23" t="s">
        <v>83</v>
      </c>
      <c r="BK427" s="202">
        <f>ROUND(I427*H427,2)</f>
        <v>0</v>
      </c>
      <c r="BL427" s="23" t="s">
        <v>161</v>
      </c>
      <c r="BM427" s="23" t="s">
        <v>2215</v>
      </c>
    </row>
    <row r="428" spans="2:47" s="1" customFormat="1" ht="40.5">
      <c r="B428" s="40"/>
      <c r="C428" s="62"/>
      <c r="D428" s="203" t="s">
        <v>163</v>
      </c>
      <c r="E428" s="62"/>
      <c r="F428" s="204" t="s">
        <v>2212</v>
      </c>
      <c r="G428" s="62"/>
      <c r="H428" s="62"/>
      <c r="I428" s="162"/>
      <c r="J428" s="62"/>
      <c r="K428" s="62"/>
      <c r="L428" s="60"/>
      <c r="M428" s="205"/>
      <c r="N428" s="41"/>
      <c r="O428" s="41"/>
      <c r="P428" s="41"/>
      <c r="Q428" s="41"/>
      <c r="R428" s="41"/>
      <c r="S428" s="41"/>
      <c r="T428" s="77"/>
      <c r="AT428" s="23" t="s">
        <v>163</v>
      </c>
      <c r="AU428" s="23" t="s">
        <v>85</v>
      </c>
    </row>
    <row r="429" spans="2:65" s="1" customFormat="1" ht="25.5" customHeight="1">
      <c r="B429" s="40"/>
      <c r="C429" s="217" t="s">
        <v>726</v>
      </c>
      <c r="D429" s="217" t="s">
        <v>189</v>
      </c>
      <c r="E429" s="218" t="s">
        <v>190</v>
      </c>
      <c r="F429" s="219" t="s">
        <v>191</v>
      </c>
      <c r="G429" s="220" t="s">
        <v>192</v>
      </c>
      <c r="H429" s="221">
        <v>23.64</v>
      </c>
      <c r="I429" s="222"/>
      <c r="J429" s="223">
        <f>ROUND(I429*H429,2)</f>
        <v>0</v>
      </c>
      <c r="K429" s="219" t="s">
        <v>160</v>
      </c>
      <c r="L429" s="224"/>
      <c r="M429" s="225" t="s">
        <v>21</v>
      </c>
      <c r="N429" s="226" t="s">
        <v>46</v>
      </c>
      <c r="O429" s="41"/>
      <c r="P429" s="200">
        <f>O429*H429</f>
        <v>0</v>
      </c>
      <c r="Q429" s="200">
        <v>0</v>
      </c>
      <c r="R429" s="200">
        <f>Q429*H429</f>
        <v>0</v>
      </c>
      <c r="S429" s="200">
        <v>0</v>
      </c>
      <c r="T429" s="201">
        <f>S429*H429</f>
        <v>0</v>
      </c>
      <c r="AR429" s="23" t="s">
        <v>193</v>
      </c>
      <c r="AT429" s="23" t="s">
        <v>189</v>
      </c>
      <c r="AU429" s="23" t="s">
        <v>85</v>
      </c>
      <c r="AY429" s="23" t="s">
        <v>154</v>
      </c>
      <c r="BE429" s="202">
        <f>IF(N429="základní",J429,0)</f>
        <v>0</v>
      </c>
      <c r="BF429" s="202">
        <f>IF(N429="snížená",J429,0)</f>
        <v>0</v>
      </c>
      <c r="BG429" s="202">
        <f>IF(N429="zákl. přenesená",J429,0)</f>
        <v>0</v>
      </c>
      <c r="BH429" s="202">
        <f>IF(N429="sníž. přenesená",J429,0)</f>
        <v>0</v>
      </c>
      <c r="BI429" s="202">
        <f>IF(N429="nulová",J429,0)</f>
        <v>0</v>
      </c>
      <c r="BJ429" s="23" t="s">
        <v>83</v>
      </c>
      <c r="BK429" s="202">
        <f>ROUND(I429*H429,2)</f>
        <v>0</v>
      </c>
      <c r="BL429" s="23" t="s">
        <v>161</v>
      </c>
      <c r="BM429" s="23" t="s">
        <v>2216</v>
      </c>
    </row>
    <row r="430" spans="2:65" s="1" customFormat="1" ht="25.5" customHeight="1">
      <c r="B430" s="40"/>
      <c r="C430" s="217" t="s">
        <v>730</v>
      </c>
      <c r="D430" s="217" t="s">
        <v>189</v>
      </c>
      <c r="E430" s="218" t="s">
        <v>507</v>
      </c>
      <c r="F430" s="219" t="s">
        <v>508</v>
      </c>
      <c r="G430" s="220" t="s">
        <v>192</v>
      </c>
      <c r="H430" s="221">
        <v>33.901</v>
      </c>
      <c r="I430" s="222"/>
      <c r="J430" s="223">
        <f>ROUND(I430*H430,2)</f>
        <v>0</v>
      </c>
      <c r="K430" s="219" t="s">
        <v>160</v>
      </c>
      <c r="L430" s="224"/>
      <c r="M430" s="225" t="s">
        <v>21</v>
      </c>
      <c r="N430" s="226" t="s">
        <v>46</v>
      </c>
      <c r="O430" s="41"/>
      <c r="P430" s="200">
        <f>O430*H430</f>
        <v>0</v>
      </c>
      <c r="Q430" s="200">
        <v>0</v>
      </c>
      <c r="R430" s="200">
        <f>Q430*H430</f>
        <v>0</v>
      </c>
      <c r="S430" s="200">
        <v>0</v>
      </c>
      <c r="T430" s="201">
        <f>S430*H430</f>
        <v>0</v>
      </c>
      <c r="AR430" s="23" t="s">
        <v>193</v>
      </c>
      <c r="AT430" s="23" t="s">
        <v>189</v>
      </c>
      <c r="AU430" s="23" t="s">
        <v>85</v>
      </c>
      <c r="AY430" s="23" t="s">
        <v>154</v>
      </c>
      <c r="BE430" s="202">
        <f>IF(N430="základní",J430,0)</f>
        <v>0</v>
      </c>
      <c r="BF430" s="202">
        <f>IF(N430="snížená",J430,0)</f>
        <v>0</v>
      </c>
      <c r="BG430" s="202">
        <f>IF(N430="zákl. přenesená",J430,0)</f>
        <v>0</v>
      </c>
      <c r="BH430" s="202">
        <f>IF(N430="sníž. přenesená",J430,0)</f>
        <v>0</v>
      </c>
      <c r="BI430" s="202">
        <f>IF(N430="nulová",J430,0)</f>
        <v>0</v>
      </c>
      <c r="BJ430" s="23" t="s">
        <v>83</v>
      </c>
      <c r="BK430" s="202">
        <f>ROUND(I430*H430,2)</f>
        <v>0</v>
      </c>
      <c r="BL430" s="23" t="s">
        <v>161</v>
      </c>
      <c r="BM430" s="23" t="s">
        <v>2217</v>
      </c>
    </row>
    <row r="431" spans="2:65" s="1" customFormat="1" ht="25.5" customHeight="1">
      <c r="B431" s="40"/>
      <c r="C431" s="217" t="s">
        <v>734</v>
      </c>
      <c r="D431" s="217" t="s">
        <v>189</v>
      </c>
      <c r="E431" s="218" t="s">
        <v>2218</v>
      </c>
      <c r="F431" s="219" t="s">
        <v>2219</v>
      </c>
      <c r="G431" s="220" t="s">
        <v>192</v>
      </c>
      <c r="H431" s="221">
        <v>9.774</v>
      </c>
      <c r="I431" s="222"/>
      <c r="J431" s="223">
        <f>ROUND(I431*H431,2)</f>
        <v>0</v>
      </c>
      <c r="K431" s="219" t="s">
        <v>160</v>
      </c>
      <c r="L431" s="224"/>
      <c r="M431" s="225" t="s">
        <v>21</v>
      </c>
      <c r="N431" s="226" t="s">
        <v>46</v>
      </c>
      <c r="O431" s="41"/>
      <c r="P431" s="200">
        <f>O431*H431</f>
        <v>0</v>
      </c>
      <c r="Q431" s="200">
        <v>0</v>
      </c>
      <c r="R431" s="200">
        <f>Q431*H431</f>
        <v>0</v>
      </c>
      <c r="S431" s="200">
        <v>0</v>
      </c>
      <c r="T431" s="201">
        <f>S431*H431</f>
        <v>0</v>
      </c>
      <c r="AR431" s="23" t="s">
        <v>193</v>
      </c>
      <c r="AT431" s="23" t="s">
        <v>189</v>
      </c>
      <c r="AU431" s="23" t="s">
        <v>85</v>
      </c>
      <c r="AY431" s="23" t="s">
        <v>154</v>
      </c>
      <c r="BE431" s="202">
        <f>IF(N431="základní",J431,0)</f>
        <v>0</v>
      </c>
      <c r="BF431" s="202">
        <f>IF(N431="snížená",J431,0)</f>
        <v>0</v>
      </c>
      <c r="BG431" s="202">
        <f>IF(N431="zákl. přenesená",J431,0)</f>
        <v>0</v>
      </c>
      <c r="BH431" s="202">
        <f>IF(N431="sníž. přenesená",J431,0)</f>
        <v>0</v>
      </c>
      <c r="BI431" s="202">
        <f>IF(N431="nulová",J431,0)</f>
        <v>0</v>
      </c>
      <c r="BJ431" s="23" t="s">
        <v>83</v>
      </c>
      <c r="BK431" s="202">
        <f>ROUND(I431*H431,2)</f>
        <v>0</v>
      </c>
      <c r="BL431" s="23" t="s">
        <v>161</v>
      </c>
      <c r="BM431" s="23" t="s">
        <v>2220</v>
      </c>
    </row>
    <row r="432" spans="2:65" s="1" customFormat="1" ht="25.5" customHeight="1">
      <c r="B432" s="40"/>
      <c r="C432" s="217" t="s">
        <v>738</v>
      </c>
      <c r="D432" s="217" t="s">
        <v>189</v>
      </c>
      <c r="E432" s="218" t="s">
        <v>515</v>
      </c>
      <c r="F432" s="219" t="s">
        <v>516</v>
      </c>
      <c r="G432" s="220" t="s">
        <v>192</v>
      </c>
      <c r="H432" s="221">
        <v>13.02</v>
      </c>
      <c r="I432" s="222"/>
      <c r="J432" s="223">
        <f>ROUND(I432*H432,2)</f>
        <v>0</v>
      </c>
      <c r="K432" s="219" t="s">
        <v>160</v>
      </c>
      <c r="L432" s="224"/>
      <c r="M432" s="225" t="s">
        <v>21</v>
      </c>
      <c r="N432" s="226" t="s">
        <v>46</v>
      </c>
      <c r="O432" s="41"/>
      <c r="P432" s="200">
        <f>O432*H432</f>
        <v>0</v>
      </c>
      <c r="Q432" s="200">
        <v>0</v>
      </c>
      <c r="R432" s="200">
        <f>Q432*H432</f>
        <v>0</v>
      </c>
      <c r="S432" s="200">
        <v>0</v>
      </c>
      <c r="T432" s="201">
        <f>S432*H432</f>
        <v>0</v>
      </c>
      <c r="AR432" s="23" t="s">
        <v>193</v>
      </c>
      <c r="AT432" s="23" t="s">
        <v>189</v>
      </c>
      <c r="AU432" s="23" t="s">
        <v>85</v>
      </c>
      <c r="AY432" s="23" t="s">
        <v>154</v>
      </c>
      <c r="BE432" s="202">
        <f>IF(N432="základní",J432,0)</f>
        <v>0</v>
      </c>
      <c r="BF432" s="202">
        <f>IF(N432="snížená",J432,0)</f>
        <v>0</v>
      </c>
      <c r="BG432" s="202">
        <f>IF(N432="zákl. přenesená",J432,0)</f>
        <v>0</v>
      </c>
      <c r="BH432" s="202">
        <f>IF(N432="sníž. přenesená",J432,0)</f>
        <v>0</v>
      </c>
      <c r="BI432" s="202">
        <f>IF(N432="nulová",J432,0)</f>
        <v>0</v>
      </c>
      <c r="BJ432" s="23" t="s">
        <v>83</v>
      </c>
      <c r="BK432" s="202">
        <f>ROUND(I432*H432,2)</f>
        <v>0</v>
      </c>
      <c r="BL432" s="23" t="s">
        <v>161</v>
      </c>
      <c r="BM432" s="23" t="s">
        <v>2221</v>
      </c>
    </row>
    <row r="433" spans="2:63" s="10" customFormat="1" ht="29.85" customHeight="1">
      <c r="B433" s="175"/>
      <c r="C433" s="176"/>
      <c r="D433" s="177" t="s">
        <v>74</v>
      </c>
      <c r="E433" s="189" t="s">
        <v>522</v>
      </c>
      <c r="F433" s="189" t="s">
        <v>523</v>
      </c>
      <c r="G433" s="176"/>
      <c r="H433" s="176"/>
      <c r="I433" s="179"/>
      <c r="J433" s="190">
        <f>BK433</f>
        <v>0</v>
      </c>
      <c r="K433" s="176"/>
      <c r="L433" s="181"/>
      <c r="M433" s="182"/>
      <c r="N433" s="183"/>
      <c r="O433" s="183"/>
      <c r="P433" s="184">
        <f>SUM(P434:P435)</f>
        <v>0</v>
      </c>
      <c r="Q433" s="183"/>
      <c r="R433" s="184">
        <f>SUM(R434:R435)</f>
        <v>0</v>
      </c>
      <c r="S433" s="183"/>
      <c r="T433" s="185">
        <f>SUM(T434:T435)</f>
        <v>0</v>
      </c>
      <c r="AR433" s="186" t="s">
        <v>83</v>
      </c>
      <c r="AT433" s="187" t="s">
        <v>74</v>
      </c>
      <c r="AU433" s="187" t="s">
        <v>83</v>
      </c>
      <c r="AY433" s="186" t="s">
        <v>154</v>
      </c>
      <c r="BK433" s="188">
        <f>SUM(BK434:BK435)</f>
        <v>0</v>
      </c>
    </row>
    <row r="434" spans="2:65" s="1" customFormat="1" ht="38.25" customHeight="1">
      <c r="B434" s="40"/>
      <c r="C434" s="191" t="s">
        <v>743</v>
      </c>
      <c r="D434" s="191" t="s">
        <v>156</v>
      </c>
      <c r="E434" s="192" t="s">
        <v>2222</v>
      </c>
      <c r="F434" s="193" t="s">
        <v>2223</v>
      </c>
      <c r="G434" s="194" t="s">
        <v>192</v>
      </c>
      <c r="H434" s="195">
        <v>981.593</v>
      </c>
      <c r="I434" s="196"/>
      <c r="J434" s="197">
        <f>ROUND(I434*H434,2)</f>
        <v>0</v>
      </c>
      <c r="K434" s="193" t="s">
        <v>160</v>
      </c>
      <c r="L434" s="60"/>
      <c r="M434" s="198" t="s">
        <v>21</v>
      </c>
      <c r="N434" s="199" t="s">
        <v>46</v>
      </c>
      <c r="O434" s="41"/>
      <c r="P434" s="200">
        <f>O434*H434</f>
        <v>0</v>
      </c>
      <c r="Q434" s="200">
        <v>0</v>
      </c>
      <c r="R434" s="200">
        <f>Q434*H434</f>
        <v>0</v>
      </c>
      <c r="S434" s="200">
        <v>0</v>
      </c>
      <c r="T434" s="201">
        <f>S434*H434</f>
        <v>0</v>
      </c>
      <c r="AR434" s="23" t="s">
        <v>161</v>
      </c>
      <c r="AT434" s="23" t="s">
        <v>156</v>
      </c>
      <c r="AU434" s="23" t="s">
        <v>85</v>
      </c>
      <c r="AY434" s="23" t="s">
        <v>154</v>
      </c>
      <c r="BE434" s="202">
        <f>IF(N434="základní",J434,0)</f>
        <v>0</v>
      </c>
      <c r="BF434" s="202">
        <f>IF(N434="snížená",J434,0)</f>
        <v>0</v>
      </c>
      <c r="BG434" s="202">
        <f>IF(N434="zákl. přenesená",J434,0)</f>
        <v>0</v>
      </c>
      <c r="BH434" s="202">
        <f>IF(N434="sníž. přenesená",J434,0)</f>
        <v>0</v>
      </c>
      <c r="BI434" s="202">
        <f>IF(N434="nulová",J434,0)</f>
        <v>0</v>
      </c>
      <c r="BJ434" s="23" t="s">
        <v>83</v>
      </c>
      <c r="BK434" s="202">
        <f>ROUND(I434*H434,2)</f>
        <v>0</v>
      </c>
      <c r="BL434" s="23" t="s">
        <v>161</v>
      </c>
      <c r="BM434" s="23" t="s">
        <v>2224</v>
      </c>
    </row>
    <row r="435" spans="2:47" s="1" customFormat="1" ht="54">
      <c r="B435" s="40"/>
      <c r="C435" s="62"/>
      <c r="D435" s="203" t="s">
        <v>163</v>
      </c>
      <c r="E435" s="62"/>
      <c r="F435" s="204" t="s">
        <v>2225</v>
      </c>
      <c r="G435" s="62"/>
      <c r="H435" s="62"/>
      <c r="I435" s="162"/>
      <c r="J435" s="62"/>
      <c r="K435" s="62"/>
      <c r="L435" s="60"/>
      <c r="M435" s="205"/>
      <c r="N435" s="41"/>
      <c r="O435" s="41"/>
      <c r="P435" s="41"/>
      <c r="Q435" s="41"/>
      <c r="R435" s="41"/>
      <c r="S435" s="41"/>
      <c r="T435" s="77"/>
      <c r="AT435" s="23" t="s">
        <v>163</v>
      </c>
      <c r="AU435" s="23" t="s">
        <v>85</v>
      </c>
    </row>
    <row r="436" spans="2:63" s="10" customFormat="1" ht="37.35" customHeight="1">
      <c r="B436" s="175"/>
      <c r="C436" s="176"/>
      <c r="D436" s="177" t="s">
        <v>74</v>
      </c>
      <c r="E436" s="178" t="s">
        <v>529</v>
      </c>
      <c r="F436" s="178" t="s">
        <v>530</v>
      </c>
      <c r="G436" s="176"/>
      <c r="H436" s="176"/>
      <c r="I436" s="179"/>
      <c r="J436" s="180">
        <f>BK436</f>
        <v>0</v>
      </c>
      <c r="K436" s="176"/>
      <c r="L436" s="181"/>
      <c r="M436" s="182"/>
      <c r="N436" s="183"/>
      <c r="O436" s="183"/>
      <c r="P436" s="184">
        <f>P437+P440</f>
        <v>0</v>
      </c>
      <c r="Q436" s="183"/>
      <c r="R436" s="184">
        <f>R437+R440</f>
        <v>0</v>
      </c>
      <c r="S436" s="183"/>
      <c r="T436" s="185">
        <f>T437+T440</f>
        <v>0</v>
      </c>
      <c r="AR436" s="186" t="s">
        <v>85</v>
      </c>
      <c r="AT436" s="187" t="s">
        <v>74</v>
      </c>
      <c r="AU436" s="187" t="s">
        <v>75</v>
      </c>
      <c r="AY436" s="186" t="s">
        <v>154</v>
      </c>
      <c r="BK436" s="188">
        <f>BK437+BK440</f>
        <v>0</v>
      </c>
    </row>
    <row r="437" spans="2:63" s="10" customFormat="1" ht="19.9" customHeight="1">
      <c r="B437" s="175"/>
      <c r="C437" s="176"/>
      <c r="D437" s="177" t="s">
        <v>74</v>
      </c>
      <c r="E437" s="189" t="s">
        <v>562</v>
      </c>
      <c r="F437" s="189" t="s">
        <v>563</v>
      </c>
      <c r="G437" s="176"/>
      <c r="H437" s="176"/>
      <c r="I437" s="179"/>
      <c r="J437" s="190">
        <f>BK437</f>
        <v>0</v>
      </c>
      <c r="K437" s="176"/>
      <c r="L437" s="181"/>
      <c r="M437" s="182"/>
      <c r="N437" s="183"/>
      <c r="O437" s="183"/>
      <c r="P437" s="184">
        <f>SUM(P438:P439)</f>
        <v>0</v>
      </c>
      <c r="Q437" s="183"/>
      <c r="R437" s="184">
        <f>SUM(R438:R439)</f>
        <v>0</v>
      </c>
      <c r="S437" s="183"/>
      <c r="T437" s="185">
        <f>SUM(T438:T439)</f>
        <v>0</v>
      </c>
      <c r="AR437" s="186" t="s">
        <v>85</v>
      </c>
      <c r="AT437" s="187" t="s">
        <v>74</v>
      </c>
      <c r="AU437" s="187" t="s">
        <v>83</v>
      </c>
      <c r="AY437" s="186" t="s">
        <v>154</v>
      </c>
      <c r="BK437" s="188">
        <f>SUM(BK438:BK439)</f>
        <v>0</v>
      </c>
    </row>
    <row r="438" spans="2:65" s="1" customFormat="1" ht="25.5" customHeight="1">
      <c r="B438" s="40"/>
      <c r="C438" s="191" t="s">
        <v>748</v>
      </c>
      <c r="D438" s="191" t="s">
        <v>156</v>
      </c>
      <c r="E438" s="192" t="s">
        <v>2226</v>
      </c>
      <c r="F438" s="193" t="s">
        <v>2227</v>
      </c>
      <c r="G438" s="194" t="s">
        <v>400</v>
      </c>
      <c r="H438" s="195">
        <v>1</v>
      </c>
      <c r="I438" s="196"/>
      <c r="J438" s="197">
        <f>ROUND(I438*H438,2)</f>
        <v>0</v>
      </c>
      <c r="K438" s="193" t="s">
        <v>567</v>
      </c>
      <c r="L438" s="60"/>
      <c r="M438" s="198" t="s">
        <v>21</v>
      </c>
      <c r="N438" s="199" t="s">
        <v>46</v>
      </c>
      <c r="O438" s="41"/>
      <c r="P438" s="200">
        <f>O438*H438</f>
        <v>0</v>
      </c>
      <c r="Q438" s="200">
        <v>0</v>
      </c>
      <c r="R438" s="200">
        <f>Q438*H438</f>
        <v>0</v>
      </c>
      <c r="S438" s="200">
        <v>0</v>
      </c>
      <c r="T438" s="201">
        <f>S438*H438</f>
        <v>0</v>
      </c>
      <c r="AR438" s="23" t="s">
        <v>242</v>
      </c>
      <c r="AT438" s="23" t="s">
        <v>156</v>
      </c>
      <c r="AU438" s="23" t="s">
        <v>85</v>
      </c>
      <c r="AY438" s="23" t="s">
        <v>154</v>
      </c>
      <c r="BE438" s="202">
        <f>IF(N438="základní",J438,0)</f>
        <v>0</v>
      </c>
      <c r="BF438" s="202">
        <f>IF(N438="snížená",J438,0)</f>
        <v>0</v>
      </c>
      <c r="BG438" s="202">
        <f>IF(N438="zákl. přenesená",J438,0)</f>
        <v>0</v>
      </c>
      <c r="BH438" s="202">
        <f>IF(N438="sníž. přenesená",J438,0)</f>
        <v>0</v>
      </c>
      <c r="BI438" s="202">
        <f>IF(N438="nulová",J438,0)</f>
        <v>0</v>
      </c>
      <c r="BJ438" s="23" t="s">
        <v>83</v>
      </c>
      <c r="BK438" s="202">
        <f>ROUND(I438*H438,2)</f>
        <v>0</v>
      </c>
      <c r="BL438" s="23" t="s">
        <v>242</v>
      </c>
      <c r="BM438" s="23" t="s">
        <v>2228</v>
      </c>
    </row>
    <row r="439" spans="2:47" s="1" customFormat="1" ht="135">
      <c r="B439" s="40"/>
      <c r="C439" s="62"/>
      <c r="D439" s="203" t="s">
        <v>538</v>
      </c>
      <c r="E439" s="62"/>
      <c r="F439" s="204" t="s">
        <v>2229</v>
      </c>
      <c r="G439" s="62"/>
      <c r="H439" s="62"/>
      <c r="I439" s="162"/>
      <c r="J439" s="62"/>
      <c r="K439" s="62"/>
      <c r="L439" s="60"/>
      <c r="M439" s="205"/>
      <c r="N439" s="41"/>
      <c r="O439" s="41"/>
      <c r="P439" s="41"/>
      <c r="Q439" s="41"/>
      <c r="R439" s="41"/>
      <c r="S439" s="41"/>
      <c r="T439" s="77"/>
      <c r="AT439" s="23" t="s">
        <v>538</v>
      </c>
      <c r="AU439" s="23" t="s">
        <v>85</v>
      </c>
    </row>
    <row r="440" spans="2:63" s="10" customFormat="1" ht="29.85" customHeight="1">
      <c r="B440" s="175"/>
      <c r="C440" s="176"/>
      <c r="D440" s="177" t="s">
        <v>74</v>
      </c>
      <c r="E440" s="189" t="s">
        <v>1258</v>
      </c>
      <c r="F440" s="189" t="s">
        <v>1259</v>
      </c>
      <c r="G440" s="176"/>
      <c r="H440" s="176"/>
      <c r="I440" s="179"/>
      <c r="J440" s="190">
        <f>BK440</f>
        <v>0</v>
      </c>
      <c r="K440" s="176"/>
      <c r="L440" s="181"/>
      <c r="M440" s="182"/>
      <c r="N440" s="183"/>
      <c r="O440" s="183"/>
      <c r="P440" s="184">
        <f>P441</f>
        <v>0</v>
      </c>
      <c r="Q440" s="183"/>
      <c r="R440" s="184">
        <f>R441</f>
        <v>0</v>
      </c>
      <c r="S440" s="183"/>
      <c r="T440" s="185">
        <f>T441</f>
        <v>0</v>
      </c>
      <c r="AR440" s="186" t="s">
        <v>85</v>
      </c>
      <c r="AT440" s="187" t="s">
        <v>74</v>
      </c>
      <c r="AU440" s="187" t="s">
        <v>83</v>
      </c>
      <c r="AY440" s="186" t="s">
        <v>154</v>
      </c>
      <c r="BK440" s="188">
        <f>BK441</f>
        <v>0</v>
      </c>
    </row>
    <row r="441" spans="2:65" s="1" customFormat="1" ht="16.5" customHeight="1">
      <c r="B441" s="40"/>
      <c r="C441" s="191" t="s">
        <v>752</v>
      </c>
      <c r="D441" s="191" t="s">
        <v>156</v>
      </c>
      <c r="E441" s="192" t="s">
        <v>1260</v>
      </c>
      <c r="F441" s="193" t="s">
        <v>2230</v>
      </c>
      <c r="G441" s="194" t="s">
        <v>366</v>
      </c>
      <c r="H441" s="195">
        <v>13</v>
      </c>
      <c r="I441" s="196"/>
      <c r="J441" s="197">
        <f>ROUND(I441*H441,2)</f>
        <v>0</v>
      </c>
      <c r="K441" s="193" t="s">
        <v>567</v>
      </c>
      <c r="L441" s="60"/>
      <c r="M441" s="198" t="s">
        <v>21</v>
      </c>
      <c r="N441" s="199" t="s">
        <v>46</v>
      </c>
      <c r="O441" s="41"/>
      <c r="P441" s="200">
        <f>O441*H441</f>
        <v>0</v>
      </c>
      <c r="Q441" s="200">
        <v>0</v>
      </c>
      <c r="R441" s="200">
        <f>Q441*H441</f>
        <v>0</v>
      </c>
      <c r="S441" s="200">
        <v>0</v>
      </c>
      <c r="T441" s="201">
        <f>S441*H441</f>
        <v>0</v>
      </c>
      <c r="AR441" s="23" t="s">
        <v>242</v>
      </c>
      <c r="AT441" s="23" t="s">
        <v>156</v>
      </c>
      <c r="AU441" s="23" t="s">
        <v>85</v>
      </c>
      <c r="AY441" s="23" t="s">
        <v>154</v>
      </c>
      <c r="BE441" s="202">
        <f>IF(N441="základní",J441,0)</f>
        <v>0</v>
      </c>
      <c r="BF441" s="202">
        <f>IF(N441="snížená",J441,0)</f>
        <v>0</v>
      </c>
      <c r="BG441" s="202">
        <f>IF(N441="zákl. přenesená",J441,0)</f>
        <v>0</v>
      </c>
      <c r="BH441" s="202">
        <f>IF(N441="sníž. přenesená",J441,0)</f>
        <v>0</v>
      </c>
      <c r="BI441" s="202">
        <f>IF(N441="nulová",J441,0)</f>
        <v>0</v>
      </c>
      <c r="BJ441" s="23" t="s">
        <v>83</v>
      </c>
      <c r="BK441" s="202">
        <f>ROUND(I441*H441,2)</f>
        <v>0</v>
      </c>
      <c r="BL441" s="23" t="s">
        <v>242</v>
      </c>
      <c r="BM441" s="23" t="s">
        <v>2231</v>
      </c>
    </row>
    <row r="442" spans="2:63" s="10" customFormat="1" ht="37.35" customHeight="1">
      <c r="B442" s="175"/>
      <c r="C442" s="176"/>
      <c r="D442" s="177" t="s">
        <v>74</v>
      </c>
      <c r="E442" s="178" t="s">
        <v>1090</v>
      </c>
      <c r="F442" s="178" t="s">
        <v>1091</v>
      </c>
      <c r="G442" s="176"/>
      <c r="H442" s="176"/>
      <c r="I442" s="179"/>
      <c r="J442" s="180">
        <f>BK442</f>
        <v>0</v>
      </c>
      <c r="K442" s="176"/>
      <c r="L442" s="181"/>
      <c r="M442" s="182"/>
      <c r="N442" s="183"/>
      <c r="O442" s="183"/>
      <c r="P442" s="184">
        <f>P443+P450+P455</f>
        <v>0</v>
      </c>
      <c r="Q442" s="183"/>
      <c r="R442" s="184">
        <f>R443+R450+R455</f>
        <v>0</v>
      </c>
      <c r="S442" s="183"/>
      <c r="T442" s="185">
        <f>T443+T450+T455</f>
        <v>0</v>
      </c>
      <c r="AR442" s="186" t="s">
        <v>178</v>
      </c>
      <c r="AT442" s="187" t="s">
        <v>74</v>
      </c>
      <c r="AU442" s="187" t="s">
        <v>75</v>
      </c>
      <c r="AY442" s="186" t="s">
        <v>154</v>
      </c>
      <c r="BK442" s="188">
        <f>BK443+BK450+BK455</f>
        <v>0</v>
      </c>
    </row>
    <row r="443" spans="2:63" s="10" customFormat="1" ht="19.9" customHeight="1">
      <c r="B443" s="175"/>
      <c r="C443" s="176"/>
      <c r="D443" s="177" t="s">
        <v>74</v>
      </c>
      <c r="E443" s="189" t="s">
        <v>2232</v>
      </c>
      <c r="F443" s="189" t="s">
        <v>2233</v>
      </c>
      <c r="G443" s="176"/>
      <c r="H443" s="176"/>
      <c r="I443" s="179"/>
      <c r="J443" s="190">
        <f>BK443</f>
        <v>0</v>
      </c>
      <c r="K443" s="176"/>
      <c r="L443" s="181"/>
      <c r="M443" s="182"/>
      <c r="N443" s="183"/>
      <c r="O443" s="183"/>
      <c r="P443" s="184">
        <f>SUM(P444:P449)</f>
        <v>0</v>
      </c>
      <c r="Q443" s="183"/>
      <c r="R443" s="184">
        <f>SUM(R444:R449)</f>
        <v>0</v>
      </c>
      <c r="S443" s="183"/>
      <c r="T443" s="185">
        <f>SUM(T444:T449)</f>
        <v>0</v>
      </c>
      <c r="AR443" s="186" t="s">
        <v>178</v>
      </c>
      <c r="AT443" s="187" t="s">
        <v>74</v>
      </c>
      <c r="AU443" s="187" t="s">
        <v>83</v>
      </c>
      <c r="AY443" s="186" t="s">
        <v>154</v>
      </c>
      <c r="BK443" s="188">
        <f>SUM(BK444:BK449)</f>
        <v>0</v>
      </c>
    </row>
    <row r="444" spans="2:65" s="1" customFormat="1" ht="16.5" customHeight="1">
      <c r="B444" s="40"/>
      <c r="C444" s="191" t="s">
        <v>756</v>
      </c>
      <c r="D444" s="191" t="s">
        <v>156</v>
      </c>
      <c r="E444" s="192" t="s">
        <v>2234</v>
      </c>
      <c r="F444" s="193" t="s">
        <v>2235</v>
      </c>
      <c r="G444" s="194" t="s">
        <v>813</v>
      </c>
      <c r="H444" s="195">
        <v>1</v>
      </c>
      <c r="I444" s="196"/>
      <c r="J444" s="197">
        <f>ROUND(I444*H444,2)</f>
        <v>0</v>
      </c>
      <c r="K444" s="193" t="s">
        <v>160</v>
      </c>
      <c r="L444" s="60"/>
      <c r="M444" s="198" t="s">
        <v>21</v>
      </c>
      <c r="N444" s="199" t="s">
        <v>46</v>
      </c>
      <c r="O444" s="41"/>
      <c r="P444" s="200">
        <f>O444*H444</f>
        <v>0</v>
      </c>
      <c r="Q444" s="200">
        <v>0</v>
      </c>
      <c r="R444" s="200">
        <f>Q444*H444</f>
        <v>0</v>
      </c>
      <c r="S444" s="200">
        <v>0</v>
      </c>
      <c r="T444" s="201">
        <f>S444*H444</f>
        <v>0</v>
      </c>
      <c r="AR444" s="23" t="s">
        <v>1097</v>
      </c>
      <c r="AT444" s="23" t="s">
        <v>156</v>
      </c>
      <c r="AU444" s="23" t="s">
        <v>85</v>
      </c>
      <c r="AY444" s="23" t="s">
        <v>154</v>
      </c>
      <c r="BE444" s="202">
        <f>IF(N444="základní",J444,0)</f>
        <v>0</v>
      </c>
      <c r="BF444" s="202">
        <f>IF(N444="snížená",J444,0)</f>
        <v>0</v>
      </c>
      <c r="BG444" s="202">
        <f>IF(N444="zákl. přenesená",J444,0)</f>
        <v>0</v>
      </c>
      <c r="BH444" s="202">
        <f>IF(N444="sníž. přenesená",J444,0)</f>
        <v>0</v>
      </c>
      <c r="BI444" s="202">
        <f>IF(N444="nulová",J444,0)</f>
        <v>0</v>
      </c>
      <c r="BJ444" s="23" t="s">
        <v>83</v>
      </c>
      <c r="BK444" s="202">
        <f>ROUND(I444*H444,2)</f>
        <v>0</v>
      </c>
      <c r="BL444" s="23" t="s">
        <v>1097</v>
      </c>
      <c r="BM444" s="23" t="s">
        <v>2236</v>
      </c>
    </row>
    <row r="445" spans="2:47" s="1" customFormat="1" ht="27">
      <c r="B445" s="40"/>
      <c r="C445" s="62"/>
      <c r="D445" s="203" t="s">
        <v>538</v>
      </c>
      <c r="E445" s="62"/>
      <c r="F445" s="204" t="s">
        <v>2237</v>
      </c>
      <c r="G445" s="62"/>
      <c r="H445" s="62"/>
      <c r="I445" s="162"/>
      <c r="J445" s="62"/>
      <c r="K445" s="62"/>
      <c r="L445" s="60"/>
      <c r="M445" s="205"/>
      <c r="N445" s="41"/>
      <c r="O445" s="41"/>
      <c r="P445" s="41"/>
      <c r="Q445" s="41"/>
      <c r="R445" s="41"/>
      <c r="S445" s="41"/>
      <c r="T445" s="77"/>
      <c r="AT445" s="23" t="s">
        <v>538</v>
      </c>
      <c r="AU445" s="23" t="s">
        <v>85</v>
      </c>
    </row>
    <row r="446" spans="2:65" s="1" customFormat="1" ht="16.5" customHeight="1">
      <c r="B446" s="40"/>
      <c r="C446" s="191" t="s">
        <v>763</v>
      </c>
      <c r="D446" s="191" t="s">
        <v>156</v>
      </c>
      <c r="E446" s="192" t="s">
        <v>2238</v>
      </c>
      <c r="F446" s="193" t="s">
        <v>2239</v>
      </c>
      <c r="G446" s="194" t="s">
        <v>813</v>
      </c>
      <c r="H446" s="195">
        <v>1</v>
      </c>
      <c r="I446" s="196"/>
      <c r="J446" s="197">
        <f>ROUND(I446*H446,2)</f>
        <v>0</v>
      </c>
      <c r="K446" s="193" t="s">
        <v>160</v>
      </c>
      <c r="L446" s="60"/>
      <c r="M446" s="198" t="s">
        <v>21</v>
      </c>
      <c r="N446" s="199" t="s">
        <v>46</v>
      </c>
      <c r="O446" s="41"/>
      <c r="P446" s="200">
        <f>O446*H446</f>
        <v>0</v>
      </c>
      <c r="Q446" s="200">
        <v>0</v>
      </c>
      <c r="R446" s="200">
        <f>Q446*H446</f>
        <v>0</v>
      </c>
      <c r="S446" s="200">
        <v>0</v>
      </c>
      <c r="T446" s="201">
        <f>S446*H446</f>
        <v>0</v>
      </c>
      <c r="AR446" s="23" t="s">
        <v>1097</v>
      </c>
      <c r="AT446" s="23" t="s">
        <v>156</v>
      </c>
      <c r="AU446" s="23" t="s">
        <v>85</v>
      </c>
      <c r="AY446" s="23" t="s">
        <v>154</v>
      </c>
      <c r="BE446" s="202">
        <f>IF(N446="základní",J446,0)</f>
        <v>0</v>
      </c>
      <c r="BF446" s="202">
        <f>IF(N446="snížená",J446,0)</f>
        <v>0</v>
      </c>
      <c r="BG446" s="202">
        <f>IF(N446="zákl. přenesená",J446,0)</f>
        <v>0</v>
      </c>
      <c r="BH446" s="202">
        <f>IF(N446="sníž. přenesená",J446,0)</f>
        <v>0</v>
      </c>
      <c r="BI446" s="202">
        <f>IF(N446="nulová",J446,0)</f>
        <v>0</v>
      </c>
      <c r="BJ446" s="23" t="s">
        <v>83</v>
      </c>
      <c r="BK446" s="202">
        <f>ROUND(I446*H446,2)</f>
        <v>0</v>
      </c>
      <c r="BL446" s="23" t="s">
        <v>1097</v>
      </c>
      <c r="BM446" s="23" t="s">
        <v>2240</v>
      </c>
    </row>
    <row r="447" spans="2:47" s="1" customFormat="1" ht="27">
      <c r="B447" s="40"/>
      <c r="C447" s="62"/>
      <c r="D447" s="203" t="s">
        <v>538</v>
      </c>
      <c r="E447" s="62"/>
      <c r="F447" s="204" t="s">
        <v>2241</v>
      </c>
      <c r="G447" s="62"/>
      <c r="H447" s="62"/>
      <c r="I447" s="162"/>
      <c r="J447" s="62"/>
      <c r="K447" s="62"/>
      <c r="L447" s="60"/>
      <c r="M447" s="205"/>
      <c r="N447" s="41"/>
      <c r="O447" s="41"/>
      <c r="P447" s="41"/>
      <c r="Q447" s="41"/>
      <c r="R447" s="41"/>
      <c r="S447" s="41"/>
      <c r="T447" s="77"/>
      <c r="AT447" s="23" t="s">
        <v>538</v>
      </c>
      <c r="AU447" s="23" t="s">
        <v>85</v>
      </c>
    </row>
    <row r="448" spans="2:65" s="1" customFormat="1" ht="16.5" customHeight="1">
      <c r="B448" s="40"/>
      <c r="C448" s="191" t="s">
        <v>767</v>
      </c>
      <c r="D448" s="191" t="s">
        <v>156</v>
      </c>
      <c r="E448" s="192" t="s">
        <v>2242</v>
      </c>
      <c r="F448" s="193" t="s">
        <v>2243</v>
      </c>
      <c r="G448" s="194" t="s">
        <v>813</v>
      </c>
      <c r="H448" s="195">
        <v>1</v>
      </c>
      <c r="I448" s="196"/>
      <c r="J448" s="197">
        <f>ROUND(I448*H448,2)</f>
        <v>0</v>
      </c>
      <c r="K448" s="193" t="s">
        <v>160</v>
      </c>
      <c r="L448" s="60"/>
      <c r="M448" s="198" t="s">
        <v>21</v>
      </c>
      <c r="N448" s="199" t="s">
        <v>46</v>
      </c>
      <c r="O448" s="41"/>
      <c r="P448" s="200">
        <f>O448*H448</f>
        <v>0</v>
      </c>
      <c r="Q448" s="200">
        <v>0</v>
      </c>
      <c r="R448" s="200">
        <f>Q448*H448</f>
        <v>0</v>
      </c>
      <c r="S448" s="200">
        <v>0</v>
      </c>
      <c r="T448" s="201">
        <f>S448*H448</f>
        <v>0</v>
      </c>
      <c r="AR448" s="23" t="s">
        <v>1097</v>
      </c>
      <c r="AT448" s="23" t="s">
        <v>156</v>
      </c>
      <c r="AU448" s="23" t="s">
        <v>85</v>
      </c>
      <c r="AY448" s="23" t="s">
        <v>154</v>
      </c>
      <c r="BE448" s="202">
        <f>IF(N448="základní",J448,0)</f>
        <v>0</v>
      </c>
      <c r="BF448" s="202">
        <f>IF(N448="snížená",J448,0)</f>
        <v>0</v>
      </c>
      <c r="BG448" s="202">
        <f>IF(N448="zákl. přenesená",J448,0)</f>
        <v>0</v>
      </c>
      <c r="BH448" s="202">
        <f>IF(N448="sníž. přenesená",J448,0)</f>
        <v>0</v>
      </c>
      <c r="BI448" s="202">
        <f>IF(N448="nulová",J448,0)</f>
        <v>0</v>
      </c>
      <c r="BJ448" s="23" t="s">
        <v>83</v>
      </c>
      <c r="BK448" s="202">
        <f>ROUND(I448*H448,2)</f>
        <v>0</v>
      </c>
      <c r="BL448" s="23" t="s">
        <v>1097</v>
      </c>
      <c r="BM448" s="23" t="s">
        <v>2244</v>
      </c>
    </row>
    <row r="449" spans="2:47" s="1" customFormat="1" ht="27">
      <c r="B449" s="40"/>
      <c r="C449" s="62"/>
      <c r="D449" s="203" t="s">
        <v>538</v>
      </c>
      <c r="E449" s="62"/>
      <c r="F449" s="204" t="s">
        <v>2245</v>
      </c>
      <c r="G449" s="62"/>
      <c r="H449" s="62"/>
      <c r="I449" s="162"/>
      <c r="J449" s="62"/>
      <c r="K449" s="62"/>
      <c r="L449" s="60"/>
      <c r="M449" s="205"/>
      <c r="N449" s="41"/>
      <c r="O449" s="41"/>
      <c r="P449" s="41"/>
      <c r="Q449" s="41"/>
      <c r="R449" s="41"/>
      <c r="S449" s="41"/>
      <c r="T449" s="77"/>
      <c r="AT449" s="23" t="s">
        <v>538</v>
      </c>
      <c r="AU449" s="23" t="s">
        <v>85</v>
      </c>
    </row>
    <row r="450" spans="2:63" s="10" customFormat="1" ht="29.85" customHeight="1">
      <c r="B450" s="175"/>
      <c r="C450" s="176"/>
      <c r="D450" s="177" t="s">
        <v>74</v>
      </c>
      <c r="E450" s="189" t="s">
        <v>2246</v>
      </c>
      <c r="F450" s="189" t="s">
        <v>2247</v>
      </c>
      <c r="G450" s="176"/>
      <c r="H450" s="176"/>
      <c r="I450" s="179"/>
      <c r="J450" s="190">
        <f>BK450</f>
        <v>0</v>
      </c>
      <c r="K450" s="176"/>
      <c r="L450" s="181"/>
      <c r="M450" s="182"/>
      <c r="N450" s="183"/>
      <c r="O450" s="183"/>
      <c r="P450" s="184">
        <f>SUM(P451:P454)</f>
        <v>0</v>
      </c>
      <c r="Q450" s="183"/>
      <c r="R450" s="184">
        <f>SUM(R451:R454)</f>
        <v>0</v>
      </c>
      <c r="S450" s="183"/>
      <c r="T450" s="185">
        <f>SUM(T451:T454)</f>
        <v>0</v>
      </c>
      <c r="AR450" s="186" t="s">
        <v>178</v>
      </c>
      <c r="AT450" s="187" t="s">
        <v>74</v>
      </c>
      <c r="AU450" s="187" t="s">
        <v>83</v>
      </c>
      <c r="AY450" s="186" t="s">
        <v>154</v>
      </c>
      <c r="BK450" s="188">
        <f>SUM(BK451:BK454)</f>
        <v>0</v>
      </c>
    </row>
    <row r="451" spans="2:65" s="1" customFormat="1" ht="16.5" customHeight="1">
      <c r="B451" s="40"/>
      <c r="C451" s="191" t="s">
        <v>771</v>
      </c>
      <c r="D451" s="191" t="s">
        <v>156</v>
      </c>
      <c r="E451" s="192" t="s">
        <v>2248</v>
      </c>
      <c r="F451" s="193" t="s">
        <v>2249</v>
      </c>
      <c r="G451" s="194" t="s">
        <v>813</v>
      </c>
      <c r="H451" s="195">
        <v>1</v>
      </c>
      <c r="I451" s="196"/>
      <c r="J451" s="197">
        <f>ROUND(I451*H451,2)</f>
        <v>0</v>
      </c>
      <c r="K451" s="193" t="s">
        <v>160</v>
      </c>
      <c r="L451" s="60"/>
      <c r="M451" s="198" t="s">
        <v>21</v>
      </c>
      <c r="N451" s="199" t="s">
        <v>46</v>
      </c>
      <c r="O451" s="41"/>
      <c r="P451" s="200">
        <f>O451*H451</f>
        <v>0</v>
      </c>
      <c r="Q451" s="200">
        <v>0</v>
      </c>
      <c r="R451" s="200">
        <f>Q451*H451</f>
        <v>0</v>
      </c>
      <c r="S451" s="200">
        <v>0</v>
      </c>
      <c r="T451" s="201">
        <f>S451*H451</f>
        <v>0</v>
      </c>
      <c r="AR451" s="23" t="s">
        <v>1097</v>
      </c>
      <c r="AT451" s="23" t="s">
        <v>156</v>
      </c>
      <c r="AU451" s="23" t="s">
        <v>85</v>
      </c>
      <c r="AY451" s="23" t="s">
        <v>154</v>
      </c>
      <c r="BE451" s="202">
        <f>IF(N451="základní",J451,0)</f>
        <v>0</v>
      </c>
      <c r="BF451" s="202">
        <f>IF(N451="snížená",J451,0)</f>
        <v>0</v>
      </c>
      <c r="BG451" s="202">
        <f>IF(N451="zákl. přenesená",J451,0)</f>
        <v>0</v>
      </c>
      <c r="BH451" s="202">
        <f>IF(N451="sníž. přenesená",J451,0)</f>
        <v>0</v>
      </c>
      <c r="BI451" s="202">
        <f>IF(N451="nulová",J451,0)</f>
        <v>0</v>
      </c>
      <c r="BJ451" s="23" t="s">
        <v>83</v>
      </c>
      <c r="BK451" s="202">
        <f>ROUND(I451*H451,2)</f>
        <v>0</v>
      </c>
      <c r="BL451" s="23" t="s">
        <v>1097</v>
      </c>
      <c r="BM451" s="23" t="s">
        <v>2250</v>
      </c>
    </row>
    <row r="452" spans="2:65" s="1" customFormat="1" ht="16.5" customHeight="1">
      <c r="B452" s="40"/>
      <c r="C452" s="191" t="s">
        <v>776</v>
      </c>
      <c r="D452" s="191" t="s">
        <v>156</v>
      </c>
      <c r="E452" s="192" t="s">
        <v>2251</v>
      </c>
      <c r="F452" s="193" t="s">
        <v>2252</v>
      </c>
      <c r="G452" s="194" t="s">
        <v>813</v>
      </c>
      <c r="H452" s="195">
        <v>1</v>
      </c>
      <c r="I452" s="196"/>
      <c r="J452" s="197">
        <f>ROUND(I452*H452,2)</f>
        <v>0</v>
      </c>
      <c r="K452" s="193" t="s">
        <v>160</v>
      </c>
      <c r="L452" s="60"/>
      <c r="M452" s="198" t="s">
        <v>21</v>
      </c>
      <c r="N452" s="199" t="s">
        <v>46</v>
      </c>
      <c r="O452" s="41"/>
      <c r="P452" s="200">
        <f>O452*H452</f>
        <v>0</v>
      </c>
      <c r="Q452" s="200">
        <v>0</v>
      </c>
      <c r="R452" s="200">
        <f>Q452*H452</f>
        <v>0</v>
      </c>
      <c r="S452" s="200">
        <v>0</v>
      </c>
      <c r="T452" s="201">
        <f>S452*H452</f>
        <v>0</v>
      </c>
      <c r="AR452" s="23" t="s">
        <v>1097</v>
      </c>
      <c r="AT452" s="23" t="s">
        <v>156</v>
      </c>
      <c r="AU452" s="23" t="s">
        <v>85</v>
      </c>
      <c r="AY452" s="23" t="s">
        <v>154</v>
      </c>
      <c r="BE452" s="202">
        <f>IF(N452="základní",J452,0)</f>
        <v>0</v>
      </c>
      <c r="BF452" s="202">
        <f>IF(N452="snížená",J452,0)</f>
        <v>0</v>
      </c>
      <c r="BG452" s="202">
        <f>IF(N452="zákl. přenesená",J452,0)</f>
        <v>0</v>
      </c>
      <c r="BH452" s="202">
        <f>IF(N452="sníž. přenesená",J452,0)</f>
        <v>0</v>
      </c>
      <c r="BI452" s="202">
        <f>IF(N452="nulová",J452,0)</f>
        <v>0</v>
      </c>
      <c r="BJ452" s="23" t="s">
        <v>83</v>
      </c>
      <c r="BK452" s="202">
        <f>ROUND(I452*H452,2)</f>
        <v>0</v>
      </c>
      <c r="BL452" s="23" t="s">
        <v>1097</v>
      </c>
      <c r="BM452" s="23" t="s">
        <v>2253</v>
      </c>
    </row>
    <row r="453" spans="2:47" s="1" customFormat="1" ht="40.5">
      <c r="B453" s="40"/>
      <c r="C453" s="62"/>
      <c r="D453" s="203" t="s">
        <v>538</v>
      </c>
      <c r="E453" s="62"/>
      <c r="F453" s="204" t="s">
        <v>2254</v>
      </c>
      <c r="G453" s="62"/>
      <c r="H453" s="62"/>
      <c r="I453" s="162"/>
      <c r="J453" s="62"/>
      <c r="K453" s="62"/>
      <c r="L453" s="60"/>
      <c r="M453" s="205"/>
      <c r="N453" s="41"/>
      <c r="O453" s="41"/>
      <c r="P453" s="41"/>
      <c r="Q453" s="41"/>
      <c r="R453" s="41"/>
      <c r="S453" s="41"/>
      <c r="T453" s="77"/>
      <c r="AT453" s="23" t="s">
        <v>538</v>
      </c>
      <c r="AU453" s="23" t="s">
        <v>85</v>
      </c>
    </row>
    <row r="454" spans="2:65" s="1" customFormat="1" ht="16.5" customHeight="1">
      <c r="B454" s="40"/>
      <c r="C454" s="191" t="s">
        <v>780</v>
      </c>
      <c r="D454" s="191" t="s">
        <v>156</v>
      </c>
      <c r="E454" s="192" t="s">
        <v>2255</v>
      </c>
      <c r="F454" s="193" t="s">
        <v>2256</v>
      </c>
      <c r="G454" s="194" t="s">
        <v>813</v>
      </c>
      <c r="H454" s="195">
        <v>1</v>
      </c>
      <c r="I454" s="196"/>
      <c r="J454" s="197">
        <f>ROUND(I454*H454,2)</f>
        <v>0</v>
      </c>
      <c r="K454" s="193" t="s">
        <v>160</v>
      </c>
      <c r="L454" s="60"/>
      <c r="M454" s="198" t="s">
        <v>21</v>
      </c>
      <c r="N454" s="199" t="s">
        <v>46</v>
      </c>
      <c r="O454" s="41"/>
      <c r="P454" s="200">
        <f>O454*H454</f>
        <v>0</v>
      </c>
      <c r="Q454" s="200">
        <v>0</v>
      </c>
      <c r="R454" s="200">
        <f>Q454*H454</f>
        <v>0</v>
      </c>
      <c r="S454" s="200">
        <v>0</v>
      </c>
      <c r="T454" s="201">
        <f>S454*H454</f>
        <v>0</v>
      </c>
      <c r="AR454" s="23" t="s">
        <v>1097</v>
      </c>
      <c r="AT454" s="23" t="s">
        <v>156</v>
      </c>
      <c r="AU454" s="23" t="s">
        <v>85</v>
      </c>
      <c r="AY454" s="23" t="s">
        <v>154</v>
      </c>
      <c r="BE454" s="202">
        <f>IF(N454="základní",J454,0)</f>
        <v>0</v>
      </c>
      <c r="BF454" s="202">
        <f>IF(N454="snížená",J454,0)</f>
        <v>0</v>
      </c>
      <c r="BG454" s="202">
        <f>IF(N454="zákl. přenesená",J454,0)</f>
        <v>0</v>
      </c>
      <c r="BH454" s="202">
        <f>IF(N454="sníž. přenesená",J454,0)</f>
        <v>0</v>
      </c>
      <c r="BI454" s="202">
        <f>IF(N454="nulová",J454,0)</f>
        <v>0</v>
      </c>
      <c r="BJ454" s="23" t="s">
        <v>83</v>
      </c>
      <c r="BK454" s="202">
        <f>ROUND(I454*H454,2)</f>
        <v>0</v>
      </c>
      <c r="BL454" s="23" t="s">
        <v>1097</v>
      </c>
      <c r="BM454" s="23" t="s">
        <v>2257</v>
      </c>
    </row>
    <row r="455" spans="2:63" s="10" customFormat="1" ht="29.85" customHeight="1">
      <c r="B455" s="175"/>
      <c r="C455" s="176"/>
      <c r="D455" s="177" t="s">
        <v>74</v>
      </c>
      <c r="E455" s="189" t="s">
        <v>2258</v>
      </c>
      <c r="F455" s="189" t="s">
        <v>2259</v>
      </c>
      <c r="G455" s="176"/>
      <c r="H455" s="176"/>
      <c r="I455" s="179"/>
      <c r="J455" s="190">
        <f>BK455</f>
        <v>0</v>
      </c>
      <c r="K455" s="176"/>
      <c r="L455" s="181"/>
      <c r="M455" s="182"/>
      <c r="N455" s="183"/>
      <c r="O455" s="183"/>
      <c r="P455" s="184">
        <f>SUM(P456:P457)</f>
        <v>0</v>
      </c>
      <c r="Q455" s="183"/>
      <c r="R455" s="184">
        <f>SUM(R456:R457)</f>
        <v>0</v>
      </c>
      <c r="S455" s="183"/>
      <c r="T455" s="185">
        <f>SUM(T456:T457)</f>
        <v>0</v>
      </c>
      <c r="AR455" s="186" t="s">
        <v>178</v>
      </c>
      <c r="AT455" s="187" t="s">
        <v>74</v>
      </c>
      <c r="AU455" s="187" t="s">
        <v>83</v>
      </c>
      <c r="AY455" s="186" t="s">
        <v>154</v>
      </c>
      <c r="BK455" s="188">
        <f>SUM(BK456:BK457)</f>
        <v>0</v>
      </c>
    </row>
    <row r="456" spans="2:65" s="1" customFormat="1" ht="16.5" customHeight="1">
      <c r="B456" s="40"/>
      <c r="C456" s="191" t="s">
        <v>786</v>
      </c>
      <c r="D456" s="191" t="s">
        <v>156</v>
      </c>
      <c r="E456" s="192" t="s">
        <v>2260</v>
      </c>
      <c r="F456" s="193" t="s">
        <v>2261</v>
      </c>
      <c r="G456" s="194" t="s">
        <v>2262</v>
      </c>
      <c r="H456" s="195">
        <v>1</v>
      </c>
      <c r="I456" s="196"/>
      <c r="J456" s="197">
        <f>ROUND(I456*H456,2)</f>
        <v>0</v>
      </c>
      <c r="K456" s="193" t="s">
        <v>160</v>
      </c>
      <c r="L456" s="60"/>
      <c r="M456" s="198" t="s">
        <v>21</v>
      </c>
      <c r="N456" s="199" t="s">
        <v>46</v>
      </c>
      <c r="O456" s="41"/>
      <c r="P456" s="200">
        <f>O456*H456</f>
        <v>0</v>
      </c>
      <c r="Q456" s="200">
        <v>0</v>
      </c>
      <c r="R456" s="200">
        <f>Q456*H456</f>
        <v>0</v>
      </c>
      <c r="S456" s="200">
        <v>0</v>
      </c>
      <c r="T456" s="201">
        <f>S456*H456</f>
        <v>0</v>
      </c>
      <c r="AR456" s="23" t="s">
        <v>1097</v>
      </c>
      <c r="AT456" s="23" t="s">
        <v>156</v>
      </c>
      <c r="AU456" s="23" t="s">
        <v>85</v>
      </c>
      <c r="AY456" s="23" t="s">
        <v>154</v>
      </c>
      <c r="BE456" s="202">
        <f>IF(N456="základní",J456,0)</f>
        <v>0</v>
      </c>
      <c r="BF456" s="202">
        <f>IF(N456="snížená",J456,0)</f>
        <v>0</v>
      </c>
      <c r="BG456" s="202">
        <f>IF(N456="zákl. přenesená",J456,0)</f>
        <v>0</v>
      </c>
      <c r="BH456" s="202">
        <f>IF(N456="sníž. přenesená",J456,0)</f>
        <v>0</v>
      </c>
      <c r="BI456" s="202">
        <f>IF(N456="nulová",J456,0)</f>
        <v>0</v>
      </c>
      <c r="BJ456" s="23" t="s">
        <v>83</v>
      </c>
      <c r="BK456" s="202">
        <f>ROUND(I456*H456,2)</f>
        <v>0</v>
      </c>
      <c r="BL456" s="23" t="s">
        <v>1097</v>
      </c>
      <c r="BM456" s="23" t="s">
        <v>2263</v>
      </c>
    </row>
    <row r="457" spans="2:47" s="1" customFormat="1" ht="27">
      <c r="B457" s="40"/>
      <c r="C457" s="62"/>
      <c r="D457" s="203" t="s">
        <v>538</v>
      </c>
      <c r="E457" s="62"/>
      <c r="F457" s="204" t="s">
        <v>2264</v>
      </c>
      <c r="G457" s="62"/>
      <c r="H457" s="62"/>
      <c r="I457" s="162"/>
      <c r="J457" s="62"/>
      <c r="K457" s="62"/>
      <c r="L457" s="60"/>
      <c r="M457" s="238"/>
      <c r="N457" s="239"/>
      <c r="O457" s="239"/>
      <c r="P457" s="239"/>
      <c r="Q457" s="239"/>
      <c r="R457" s="239"/>
      <c r="S457" s="239"/>
      <c r="T457" s="240"/>
      <c r="AT457" s="23" t="s">
        <v>538</v>
      </c>
      <c r="AU457" s="23" t="s">
        <v>85</v>
      </c>
    </row>
    <row r="458" spans="2:12" s="1" customFormat="1" ht="6.95" customHeight="1">
      <c r="B458" s="55"/>
      <c r="C458" s="56"/>
      <c r="D458" s="56"/>
      <c r="E458" s="56"/>
      <c r="F458" s="56"/>
      <c r="G458" s="56"/>
      <c r="H458" s="56"/>
      <c r="I458" s="138"/>
      <c r="J458" s="56"/>
      <c r="K458" s="56"/>
      <c r="L458" s="60"/>
    </row>
  </sheetData>
  <sheetProtection algorithmName="SHA-512" hashValue="ITQek+HupIBM6DxN/YtoX5niB7v/mee0IW72ZTKdHlRB3xRH9PTwQjt4SVUph5fEPbnR58LVANtfR5B6FmFuzQ==" saltValue="HHjVThrGeE0SJ9lJD+M3rvIdBlCvW9wBlJWqTI0csu5Y8sdzXKRyvjqxiIVLZhV/RaZhbrJfiIslBJ450rycJQ==" spinCount="100000" sheet="1" objects="1" scenarios="1" formatColumns="0" formatRows="0" autoFilter="0"/>
  <autoFilter ref="C91:K457"/>
  <mergeCells count="10">
    <mergeCell ref="J51:J52"/>
    <mergeCell ref="E82:H82"/>
    <mergeCell ref="E84:H8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K216"/>
  <sheetViews>
    <sheetView showGridLines="0" workbookViewId="0" topLeftCell="A1"/>
  </sheetViews>
  <sheetFormatPr defaultColWidth="9.33203125" defaultRowHeight="13.5"/>
  <cols>
    <col min="1" max="1" width="8.33203125" style="252" customWidth="1"/>
    <col min="2" max="2" width="1.66796875" style="252" customWidth="1"/>
    <col min="3" max="4" width="5" style="252" customWidth="1"/>
    <col min="5" max="5" width="11.66015625" style="252" customWidth="1"/>
    <col min="6" max="6" width="9.16015625" style="252" customWidth="1"/>
    <col min="7" max="7" width="5" style="252" customWidth="1"/>
    <col min="8" max="8" width="77.83203125" style="252" customWidth="1"/>
    <col min="9" max="10" width="20" style="252" customWidth="1"/>
    <col min="11" max="11" width="1.66796875" style="252" customWidth="1"/>
  </cols>
  <sheetData>
    <row r="1" ht="37.5" customHeight="1"/>
    <row r="2" spans="2:11" ht="7.5" customHeight="1">
      <c r="B2" s="253"/>
      <c r="C2" s="254"/>
      <c r="D2" s="254"/>
      <c r="E2" s="254"/>
      <c r="F2" s="254"/>
      <c r="G2" s="254"/>
      <c r="H2" s="254"/>
      <c r="I2" s="254"/>
      <c r="J2" s="254"/>
      <c r="K2" s="255"/>
    </row>
    <row r="3" spans="2:11" s="14" customFormat="1" ht="45" customHeight="1">
      <c r="B3" s="256"/>
      <c r="C3" s="380" t="s">
        <v>2265</v>
      </c>
      <c r="D3" s="380"/>
      <c r="E3" s="380"/>
      <c r="F3" s="380"/>
      <c r="G3" s="380"/>
      <c r="H3" s="380"/>
      <c r="I3" s="380"/>
      <c r="J3" s="380"/>
      <c r="K3" s="257"/>
    </row>
    <row r="4" spans="2:11" ht="25.5" customHeight="1">
      <c r="B4" s="258"/>
      <c r="C4" s="384" t="s">
        <v>2266</v>
      </c>
      <c r="D4" s="384"/>
      <c r="E4" s="384"/>
      <c r="F4" s="384"/>
      <c r="G4" s="384"/>
      <c r="H4" s="384"/>
      <c r="I4" s="384"/>
      <c r="J4" s="384"/>
      <c r="K4" s="259"/>
    </row>
    <row r="5" spans="2:11" ht="5.25" customHeight="1">
      <c r="B5" s="258"/>
      <c r="C5" s="260"/>
      <c r="D5" s="260"/>
      <c r="E5" s="260"/>
      <c r="F5" s="260"/>
      <c r="G5" s="260"/>
      <c r="H5" s="260"/>
      <c r="I5" s="260"/>
      <c r="J5" s="260"/>
      <c r="K5" s="259"/>
    </row>
    <row r="6" spans="2:11" ht="15" customHeight="1">
      <c r="B6" s="258"/>
      <c r="C6" s="383" t="s">
        <v>2267</v>
      </c>
      <c r="D6" s="383"/>
      <c r="E6" s="383"/>
      <c r="F6" s="383"/>
      <c r="G6" s="383"/>
      <c r="H6" s="383"/>
      <c r="I6" s="383"/>
      <c r="J6" s="383"/>
      <c r="K6" s="259"/>
    </row>
    <row r="7" spans="2:11" ht="15" customHeight="1">
      <c r="B7" s="262"/>
      <c r="C7" s="383" t="s">
        <v>2268</v>
      </c>
      <c r="D7" s="383"/>
      <c r="E7" s="383"/>
      <c r="F7" s="383"/>
      <c r="G7" s="383"/>
      <c r="H7" s="383"/>
      <c r="I7" s="383"/>
      <c r="J7" s="383"/>
      <c r="K7" s="259"/>
    </row>
    <row r="8" spans="2:11" ht="12.75" customHeight="1">
      <c r="B8" s="262"/>
      <c r="C8" s="261"/>
      <c r="D8" s="261"/>
      <c r="E8" s="261"/>
      <c r="F8" s="261"/>
      <c r="G8" s="261"/>
      <c r="H8" s="261"/>
      <c r="I8" s="261"/>
      <c r="J8" s="261"/>
      <c r="K8" s="259"/>
    </row>
    <row r="9" spans="2:11" ht="15" customHeight="1">
      <c r="B9" s="262"/>
      <c r="C9" s="383" t="s">
        <v>2269</v>
      </c>
      <c r="D9" s="383"/>
      <c r="E9" s="383"/>
      <c r="F9" s="383"/>
      <c r="G9" s="383"/>
      <c r="H9" s="383"/>
      <c r="I9" s="383"/>
      <c r="J9" s="383"/>
      <c r="K9" s="259"/>
    </row>
    <row r="10" spans="2:11" ht="15" customHeight="1">
      <c r="B10" s="262"/>
      <c r="C10" s="261"/>
      <c r="D10" s="383" t="s">
        <v>2270</v>
      </c>
      <c r="E10" s="383"/>
      <c r="F10" s="383"/>
      <c r="G10" s="383"/>
      <c r="H10" s="383"/>
      <c r="I10" s="383"/>
      <c r="J10" s="383"/>
      <c r="K10" s="259"/>
    </row>
    <row r="11" spans="2:11" ht="15" customHeight="1">
      <c r="B11" s="262"/>
      <c r="C11" s="263"/>
      <c r="D11" s="383" t="s">
        <v>2271</v>
      </c>
      <c r="E11" s="383"/>
      <c r="F11" s="383"/>
      <c r="G11" s="383"/>
      <c r="H11" s="383"/>
      <c r="I11" s="383"/>
      <c r="J11" s="383"/>
      <c r="K11" s="259"/>
    </row>
    <row r="12" spans="2:11" ht="12.75" customHeight="1">
      <c r="B12" s="262"/>
      <c r="C12" s="263"/>
      <c r="D12" s="263"/>
      <c r="E12" s="263"/>
      <c r="F12" s="263"/>
      <c r="G12" s="263"/>
      <c r="H12" s="263"/>
      <c r="I12" s="263"/>
      <c r="J12" s="263"/>
      <c r="K12" s="259"/>
    </row>
    <row r="13" spans="2:11" ht="15" customHeight="1">
      <c r="B13" s="262"/>
      <c r="C13" s="263"/>
      <c r="D13" s="383" t="s">
        <v>2272</v>
      </c>
      <c r="E13" s="383"/>
      <c r="F13" s="383"/>
      <c r="G13" s="383"/>
      <c r="H13" s="383"/>
      <c r="I13" s="383"/>
      <c r="J13" s="383"/>
      <c r="K13" s="259"/>
    </row>
    <row r="14" spans="2:11" ht="15" customHeight="1">
      <c r="B14" s="262"/>
      <c r="C14" s="263"/>
      <c r="D14" s="383" t="s">
        <v>2273</v>
      </c>
      <c r="E14" s="383"/>
      <c r="F14" s="383"/>
      <c r="G14" s="383"/>
      <c r="H14" s="383"/>
      <c r="I14" s="383"/>
      <c r="J14" s="383"/>
      <c r="K14" s="259"/>
    </row>
    <row r="15" spans="2:11" ht="15" customHeight="1">
      <c r="B15" s="262"/>
      <c r="C15" s="263"/>
      <c r="D15" s="383" t="s">
        <v>2274</v>
      </c>
      <c r="E15" s="383"/>
      <c r="F15" s="383"/>
      <c r="G15" s="383"/>
      <c r="H15" s="383"/>
      <c r="I15" s="383"/>
      <c r="J15" s="383"/>
      <c r="K15" s="259"/>
    </row>
    <row r="16" spans="2:11" ht="15" customHeight="1">
      <c r="B16" s="262"/>
      <c r="C16" s="263"/>
      <c r="D16" s="263"/>
      <c r="E16" s="264" t="s">
        <v>82</v>
      </c>
      <c r="F16" s="383" t="s">
        <v>2275</v>
      </c>
      <c r="G16" s="383"/>
      <c r="H16" s="383"/>
      <c r="I16" s="383"/>
      <c r="J16" s="383"/>
      <c r="K16" s="259"/>
    </row>
    <row r="17" spans="2:11" ht="15" customHeight="1">
      <c r="B17" s="262"/>
      <c r="C17" s="263"/>
      <c r="D17" s="263"/>
      <c r="E17" s="264" t="s">
        <v>2276</v>
      </c>
      <c r="F17" s="383" t="s">
        <v>2277</v>
      </c>
      <c r="G17" s="383"/>
      <c r="H17" s="383"/>
      <c r="I17" s="383"/>
      <c r="J17" s="383"/>
      <c r="K17" s="259"/>
    </row>
    <row r="18" spans="2:11" ht="15" customHeight="1">
      <c r="B18" s="262"/>
      <c r="C18" s="263"/>
      <c r="D18" s="263"/>
      <c r="E18" s="264" t="s">
        <v>2278</v>
      </c>
      <c r="F18" s="383" t="s">
        <v>2279</v>
      </c>
      <c r="G18" s="383"/>
      <c r="H18" s="383"/>
      <c r="I18" s="383"/>
      <c r="J18" s="383"/>
      <c r="K18" s="259"/>
    </row>
    <row r="19" spans="2:11" ht="15" customHeight="1">
      <c r="B19" s="262"/>
      <c r="C19" s="263"/>
      <c r="D19" s="263"/>
      <c r="E19" s="264" t="s">
        <v>2280</v>
      </c>
      <c r="F19" s="383" t="s">
        <v>2281</v>
      </c>
      <c r="G19" s="383"/>
      <c r="H19" s="383"/>
      <c r="I19" s="383"/>
      <c r="J19" s="383"/>
      <c r="K19" s="259"/>
    </row>
    <row r="20" spans="2:11" ht="15" customHeight="1">
      <c r="B20" s="262"/>
      <c r="C20" s="263"/>
      <c r="D20" s="263"/>
      <c r="E20" s="264" t="s">
        <v>2282</v>
      </c>
      <c r="F20" s="383" t="s">
        <v>2283</v>
      </c>
      <c r="G20" s="383"/>
      <c r="H20" s="383"/>
      <c r="I20" s="383"/>
      <c r="J20" s="383"/>
      <c r="K20" s="259"/>
    </row>
    <row r="21" spans="2:11" ht="15" customHeight="1">
      <c r="B21" s="262"/>
      <c r="C21" s="263"/>
      <c r="D21" s="263"/>
      <c r="E21" s="264" t="s">
        <v>2284</v>
      </c>
      <c r="F21" s="383" t="s">
        <v>2285</v>
      </c>
      <c r="G21" s="383"/>
      <c r="H21" s="383"/>
      <c r="I21" s="383"/>
      <c r="J21" s="383"/>
      <c r="K21" s="259"/>
    </row>
    <row r="22" spans="2:11" ht="12.75" customHeight="1">
      <c r="B22" s="262"/>
      <c r="C22" s="263"/>
      <c r="D22" s="263"/>
      <c r="E22" s="263"/>
      <c r="F22" s="263"/>
      <c r="G22" s="263"/>
      <c r="H22" s="263"/>
      <c r="I22" s="263"/>
      <c r="J22" s="263"/>
      <c r="K22" s="259"/>
    </row>
    <row r="23" spans="2:11" ht="15" customHeight="1">
      <c r="B23" s="262"/>
      <c r="C23" s="383" t="s">
        <v>2286</v>
      </c>
      <c r="D23" s="383"/>
      <c r="E23" s="383"/>
      <c r="F23" s="383"/>
      <c r="G23" s="383"/>
      <c r="H23" s="383"/>
      <c r="I23" s="383"/>
      <c r="J23" s="383"/>
      <c r="K23" s="259"/>
    </row>
    <row r="24" spans="2:11" ht="15" customHeight="1">
      <c r="B24" s="262"/>
      <c r="C24" s="383" t="s">
        <v>2287</v>
      </c>
      <c r="D24" s="383"/>
      <c r="E24" s="383"/>
      <c r="F24" s="383"/>
      <c r="G24" s="383"/>
      <c r="H24" s="383"/>
      <c r="I24" s="383"/>
      <c r="J24" s="383"/>
      <c r="K24" s="259"/>
    </row>
    <row r="25" spans="2:11" ht="15" customHeight="1">
      <c r="B25" s="262"/>
      <c r="C25" s="261"/>
      <c r="D25" s="383" t="s">
        <v>2288</v>
      </c>
      <c r="E25" s="383"/>
      <c r="F25" s="383"/>
      <c r="G25" s="383"/>
      <c r="H25" s="383"/>
      <c r="I25" s="383"/>
      <c r="J25" s="383"/>
      <c r="K25" s="259"/>
    </row>
    <row r="26" spans="2:11" ht="15" customHeight="1">
      <c r="B26" s="262"/>
      <c r="C26" s="263"/>
      <c r="D26" s="383" t="s">
        <v>2289</v>
      </c>
      <c r="E26" s="383"/>
      <c r="F26" s="383"/>
      <c r="G26" s="383"/>
      <c r="H26" s="383"/>
      <c r="I26" s="383"/>
      <c r="J26" s="383"/>
      <c r="K26" s="259"/>
    </row>
    <row r="27" spans="2:11" ht="12.75" customHeight="1">
      <c r="B27" s="262"/>
      <c r="C27" s="263"/>
      <c r="D27" s="263"/>
      <c r="E27" s="263"/>
      <c r="F27" s="263"/>
      <c r="G27" s="263"/>
      <c r="H27" s="263"/>
      <c r="I27" s="263"/>
      <c r="J27" s="263"/>
      <c r="K27" s="259"/>
    </row>
    <row r="28" spans="2:11" ht="15" customHeight="1">
      <c r="B28" s="262"/>
      <c r="C28" s="263"/>
      <c r="D28" s="383" t="s">
        <v>2290</v>
      </c>
      <c r="E28" s="383"/>
      <c r="F28" s="383"/>
      <c r="G28" s="383"/>
      <c r="H28" s="383"/>
      <c r="I28" s="383"/>
      <c r="J28" s="383"/>
      <c r="K28" s="259"/>
    </row>
    <row r="29" spans="2:11" ht="15" customHeight="1">
      <c r="B29" s="262"/>
      <c r="C29" s="263"/>
      <c r="D29" s="383" t="s">
        <v>2291</v>
      </c>
      <c r="E29" s="383"/>
      <c r="F29" s="383"/>
      <c r="G29" s="383"/>
      <c r="H29" s="383"/>
      <c r="I29" s="383"/>
      <c r="J29" s="383"/>
      <c r="K29" s="259"/>
    </row>
    <row r="30" spans="2:11" ht="12.75" customHeight="1">
      <c r="B30" s="262"/>
      <c r="C30" s="263"/>
      <c r="D30" s="263"/>
      <c r="E30" s="263"/>
      <c r="F30" s="263"/>
      <c r="G30" s="263"/>
      <c r="H30" s="263"/>
      <c r="I30" s="263"/>
      <c r="J30" s="263"/>
      <c r="K30" s="259"/>
    </row>
    <row r="31" spans="2:11" ht="15" customHeight="1">
      <c r="B31" s="262"/>
      <c r="C31" s="263"/>
      <c r="D31" s="383" t="s">
        <v>2292</v>
      </c>
      <c r="E31" s="383"/>
      <c r="F31" s="383"/>
      <c r="G31" s="383"/>
      <c r="H31" s="383"/>
      <c r="I31" s="383"/>
      <c r="J31" s="383"/>
      <c r="K31" s="259"/>
    </row>
    <row r="32" spans="2:11" ht="15" customHeight="1">
      <c r="B32" s="262"/>
      <c r="C32" s="263"/>
      <c r="D32" s="383" t="s">
        <v>2293</v>
      </c>
      <c r="E32" s="383"/>
      <c r="F32" s="383"/>
      <c r="G32" s="383"/>
      <c r="H32" s="383"/>
      <c r="I32" s="383"/>
      <c r="J32" s="383"/>
      <c r="K32" s="259"/>
    </row>
    <row r="33" spans="2:11" ht="15" customHeight="1">
      <c r="B33" s="262"/>
      <c r="C33" s="263"/>
      <c r="D33" s="383" t="s">
        <v>2294</v>
      </c>
      <c r="E33" s="383"/>
      <c r="F33" s="383"/>
      <c r="G33" s="383"/>
      <c r="H33" s="383"/>
      <c r="I33" s="383"/>
      <c r="J33" s="383"/>
      <c r="K33" s="259"/>
    </row>
    <row r="34" spans="2:11" ht="15" customHeight="1">
      <c r="B34" s="262"/>
      <c r="C34" s="263"/>
      <c r="D34" s="261"/>
      <c r="E34" s="265" t="s">
        <v>139</v>
      </c>
      <c r="F34" s="261"/>
      <c r="G34" s="383" t="s">
        <v>2295</v>
      </c>
      <c r="H34" s="383"/>
      <c r="I34" s="383"/>
      <c r="J34" s="383"/>
      <c r="K34" s="259"/>
    </row>
    <row r="35" spans="2:11" ht="30.75" customHeight="1">
      <c r="B35" s="262"/>
      <c r="C35" s="263"/>
      <c r="D35" s="261"/>
      <c r="E35" s="265" t="s">
        <v>2296</v>
      </c>
      <c r="F35" s="261"/>
      <c r="G35" s="383" t="s">
        <v>2297</v>
      </c>
      <c r="H35" s="383"/>
      <c r="I35" s="383"/>
      <c r="J35" s="383"/>
      <c r="K35" s="259"/>
    </row>
    <row r="36" spans="2:11" ht="15" customHeight="1">
      <c r="B36" s="262"/>
      <c r="C36" s="263"/>
      <c r="D36" s="261"/>
      <c r="E36" s="265" t="s">
        <v>56</v>
      </c>
      <c r="F36" s="261"/>
      <c r="G36" s="383" t="s">
        <v>2298</v>
      </c>
      <c r="H36" s="383"/>
      <c r="I36" s="383"/>
      <c r="J36" s="383"/>
      <c r="K36" s="259"/>
    </row>
    <row r="37" spans="2:11" ht="15" customHeight="1">
      <c r="B37" s="262"/>
      <c r="C37" s="263"/>
      <c r="D37" s="261"/>
      <c r="E37" s="265" t="s">
        <v>140</v>
      </c>
      <c r="F37" s="261"/>
      <c r="G37" s="383" t="s">
        <v>2299</v>
      </c>
      <c r="H37" s="383"/>
      <c r="I37" s="383"/>
      <c r="J37" s="383"/>
      <c r="K37" s="259"/>
    </row>
    <row r="38" spans="2:11" ht="15" customHeight="1">
      <c r="B38" s="262"/>
      <c r="C38" s="263"/>
      <c r="D38" s="261"/>
      <c r="E38" s="265" t="s">
        <v>141</v>
      </c>
      <c r="F38" s="261"/>
      <c r="G38" s="383" t="s">
        <v>2300</v>
      </c>
      <c r="H38" s="383"/>
      <c r="I38" s="383"/>
      <c r="J38" s="383"/>
      <c r="K38" s="259"/>
    </row>
    <row r="39" spans="2:11" ht="15" customHeight="1">
      <c r="B39" s="262"/>
      <c r="C39" s="263"/>
      <c r="D39" s="261"/>
      <c r="E39" s="265" t="s">
        <v>142</v>
      </c>
      <c r="F39" s="261"/>
      <c r="G39" s="383" t="s">
        <v>2301</v>
      </c>
      <c r="H39" s="383"/>
      <c r="I39" s="383"/>
      <c r="J39" s="383"/>
      <c r="K39" s="259"/>
    </row>
    <row r="40" spans="2:11" ht="15" customHeight="1">
      <c r="B40" s="262"/>
      <c r="C40" s="263"/>
      <c r="D40" s="261"/>
      <c r="E40" s="265" t="s">
        <v>2302</v>
      </c>
      <c r="F40" s="261"/>
      <c r="G40" s="383" t="s">
        <v>2303</v>
      </c>
      <c r="H40" s="383"/>
      <c r="I40" s="383"/>
      <c r="J40" s="383"/>
      <c r="K40" s="259"/>
    </row>
    <row r="41" spans="2:11" ht="15" customHeight="1">
      <c r="B41" s="262"/>
      <c r="C41" s="263"/>
      <c r="D41" s="261"/>
      <c r="E41" s="265"/>
      <c r="F41" s="261"/>
      <c r="G41" s="383" t="s">
        <v>2304</v>
      </c>
      <c r="H41" s="383"/>
      <c r="I41" s="383"/>
      <c r="J41" s="383"/>
      <c r="K41" s="259"/>
    </row>
    <row r="42" spans="2:11" ht="15" customHeight="1">
      <c r="B42" s="262"/>
      <c r="C42" s="263"/>
      <c r="D42" s="261"/>
      <c r="E42" s="265" t="s">
        <v>2305</v>
      </c>
      <c r="F42" s="261"/>
      <c r="G42" s="383" t="s">
        <v>2306</v>
      </c>
      <c r="H42" s="383"/>
      <c r="I42" s="383"/>
      <c r="J42" s="383"/>
      <c r="K42" s="259"/>
    </row>
    <row r="43" spans="2:11" ht="15" customHeight="1">
      <c r="B43" s="262"/>
      <c r="C43" s="263"/>
      <c r="D43" s="261"/>
      <c r="E43" s="265" t="s">
        <v>144</v>
      </c>
      <c r="F43" s="261"/>
      <c r="G43" s="383" t="s">
        <v>2307</v>
      </c>
      <c r="H43" s="383"/>
      <c r="I43" s="383"/>
      <c r="J43" s="383"/>
      <c r="K43" s="259"/>
    </row>
    <row r="44" spans="2:11" ht="12.75" customHeight="1">
      <c r="B44" s="262"/>
      <c r="C44" s="263"/>
      <c r="D44" s="261"/>
      <c r="E44" s="261"/>
      <c r="F44" s="261"/>
      <c r="G44" s="261"/>
      <c r="H44" s="261"/>
      <c r="I44" s="261"/>
      <c r="J44" s="261"/>
      <c r="K44" s="259"/>
    </row>
    <row r="45" spans="2:11" ht="15" customHeight="1">
      <c r="B45" s="262"/>
      <c r="C45" s="263"/>
      <c r="D45" s="383" t="s">
        <v>2308</v>
      </c>
      <c r="E45" s="383"/>
      <c r="F45" s="383"/>
      <c r="G45" s="383"/>
      <c r="H45" s="383"/>
      <c r="I45" s="383"/>
      <c r="J45" s="383"/>
      <c r="K45" s="259"/>
    </row>
    <row r="46" spans="2:11" ht="15" customHeight="1">
      <c r="B46" s="262"/>
      <c r="C46" s="263"/>
      <c r="D46" s="263"/>
      <c r="E46" s="383" t="s">
        <v>2309</v>
      </c>
      <c r="F46" s="383"/>
      <c r="G46" s="383"/>
      <c r="H46" s="383"/>
      <c r="I46" s="383"/>
      <c r="J46" s="383"/>
      <c r="K46" s="259"/>
    </row>
    <row r="47" spans="2:11" ht="15" customHeight="1">
      <c r="B47" s="262"/>
      <c r="C47" s="263"/>
      <c r="D47" s="263"/>
      <c r="E47" s="383" t="s">
        <v>2310</v>
      </c>
      <c r="F47" s="383"/>
      <c r="G47" s="383"/>
      <c r="H47" s="383"/>
      <c r="I47" s="383"/>
      <c r="J47" s="383"/>
      <c r="K47" s="259"/>
    </row>
    <row r="48" spans="2:11" ht="15" customHeight="1">
      <c r="B48" s="262"/>
      <c r="C48" s="263"/>
      <c r="D48" s="263"/>
      <c r="E48" s="383" t="s">
        <v>2311</v>
      </c>
      <c r="F48" s="383"/>
      <c r="G48" s="383"/>
      <c r="H48" s="383"/>
      <c r="I48" s="383"/>
      <c r="J48" s="383"/>
      <c r="K48" s="259"/>
    </row>
    <row r="49" spans="2:11" ht="15" customHeight="1">
      <c r="B49" s="262"/>
      <c r="C49" s="263"/>
      <c r="D49" s="383" t="s">
        <v>2312</v>
      </c>
      <c r="E49" s="383"/>
      <c r="F49" s="383"/>
      <c r="G49" s="383"/>
      <c r="H49" s="383"/>
      <c r="I49" s="383"/>
      <c r="J49" s="383"/>
      <c r="K49" s="259"/>
    </row>
    <row r="50" spans="2:11" ht="25.5" customHeight="1">
      <c r="B50" s="258"/>
      <c r="C50" s="384" t="s">
        <v>2313</v>
      </c>
      <c r="D50" s="384"/>
      <c r="E50" s="384"/>
      <c r="F50" s="384"/>
      <c r="G50" s="384"/>
      <c r="H50" s="384"/>
      <c r="I50" s="384"/>
      <c r="J50" s="384"/>
      <c r="K50" s="259"/>
    </row>
    <row r="51" spans="2:11" ht="5.25" customHeight="1">
      <c r="B51" s="258"/>
      <c r="C51" s="260"/>
      <c r="D51" s="260"/>
      <c r="E51" s="260"/>
      <c r="F51" s="260"/>
      <c r="G51" s="260"/>
      <c r="H51" s="260"/>
      <c r="I51" s="260"/>
      <c r="J51" s="260"/>
      <c r="K51" s="259"/>
    </row>
    <row r="52" spans="2:11" ht="15" customHeight="1">
      <c r="B52" s="258"/>
      <c r="C52" s="383" t="s">
        <v>2314</v>
      </c>
      <c r="D52" s="383"/>
      <c r="E52" s="383"/>
      <c r="F52" s="383"/>
      <c r="G52" s="383"/>
      <c r="H52" s="383"/>
      <c r="I52" s="383"/>
      <c r="J52" s="383"/>
      <c r="K52" s="259"/>
    </row>
    <row r="53" spans="2:11" ht="15" customHeight="1">
      <c r="B53" s="258"/>
      <c r="C53" s="383" t="s">
        <v>2315</v>
      </c>
      <c r="D53" s="383"/>
      <c r="E53" s="383"/>
      <c r="F53" s="383"/>
      <c r="G53" s="383"/>
      <c r="H53" s="383"/>
      <c r="I53" s="383"/>
      <c r="J53" s="383"/>
      <c r="K53" s="259"/>
    </row>
    <row r="54" spans="2:11" ht="12.75" customHeight="1">
      <c r="B54" s="258"/>
      <c r="C54" s="261"/>
      <c r="D54" s="261"/>
      <c r="E54" s="261"/>
      <c r="F54" s="261"/>
      <c r="G54" s="261"/>
      <c r="H54" s="261"/>
      <c r="I54" s="261"/>
      <c r="J54" s="261"/>
      <c r="K54" s="259"/>
    </row>
    <row r="55" spans="2:11" ht="15" customHeight="1">
      <c r="B55" s="258"/>
      <c r="C55" s="383" t="s">
        <v>2316</v>
      </c>
      <c r="D55" s="383"/>
      <c r="E55" s="383"/>
      <c r="F55" s="383"/>
      <c r="G55" s="383"/>
      <c r="H55" s="383"/>
      <c r="I55" s="383"/>
      <c r="J55" s="383"/>
      <c r="K55" s="259"/>
    </row>
    <row r="56" spans="2:11" ht="15" customHeight="1">
      <c r="B56" s="258"/>
      <c r="C56" s="263"/>
      <c r="D56" s="383" t="s">
        <v>2317</v>
      </c>
      <c r="E56" s="383"/>
      <c r="F56" s="383"/>
      <c r="G56" s="383"/>
      <c r="H56" s="383"/>
      <c r="I56" s="383"/>
      <c r="J56" s="383"/>
      <c r="K56" s="259"/>
    </row>
    <row r="57" spans="2:11" ht="15" customHeight="1">
      <c r="B57" s="258"/>
      <c r="C57" s="263"/>
      <c r="D57" s="383" t="s">
        <v>2318</v>
      </c>
      <c r="E57" s="383"/>
      <c r="F57" s="383"/>
      <c r="G57" s="383"/>
      <c r="H57" s="383"/>
      <c r="I57" s="383"/>
      <c r="J57" s="383"/>
      <c r="K57" s="259"/>
    </row>
    <row r="58" spans="2:11" ht="15" customHeight="1">
      <c r="B58" s="258"/>
      <c r="C58" s="263"/>
      <c r="D58" s="383" t="s">
        <v>2319</v>
      </c>
      <c r="E58" s="383"/>
      <c r="F58" s="383"/>
      <c r="G58" s="383"/>
      <c r="H58" s="383"/>
      <c r="I58" s="383"/>
      <c r="J58" s="383"/>
      <c r="K58" s="259"/>
    </row>
    <row r="59" spans="2:11" ht="15" customHeight="1">
      <c r="B59" s="258"/>
      <c r="C59" s="263"/>
      <c r="D59" s="383" t="s">
        <v>2320</v>
      </c>
      <c r="E59" s="383"/>
      <c r="F59" s="383"/>
      <c r="G59" s="383"/>
      <c r="H59" s="383"/>
      <c r="I59" s="383"/>
      <c r="J59" s="383"/>
      <c r="K59" s="259"/>
    </row>
    <row r="60" spans="2:11" ht="15" customHeight="1">
      <c r="B60" s="258"/>
      <c r="C60" s="263"/>
      <c r="D60" s="382" t="s">
        <v>2321</v>
      </c>
      <c r="E60" s="382"/>
      <c r="F60" s="382"/>
      <c r="G60" s="382"/>
      <c r="H60" s="382"/>
      <c r="I60" s="382"/>
      <c r="J60" s="382"/>
      <c r="K60" s="259"/>
    </row>
    <row r="61" spans="2:11" ht="15" customHeight="1">
      <c r="B61" s="258"/>
      <c r="C61" s="263"/>
      <c r="D61" s="383" t="s">
        <v>2322</v>
      </c>
      <c r="E61" s="383"/>
      <c r="F61" s="383"/>
      <c r="G61" s="383"/>
      <c r="H61" s="383"/>
      <c r="I61" s="383"/>
      <c r="J61" s="383"/>
      <c r="K61" s="259"/>
    </row>
    <row r="62" spans="2:11" ht="12.75" customHeight="1">
      <c r="B62" s="258"/>
      <c r="C62" s="263"/>
      <c r="D62" s="263"/>
      <c r="E62" s="266"/>
      <c r="F62" s="263"/>
      <c r="G62" s="263"/>
      <c r="H62" s="263"/>
      <c r="I62" s="263"/>
      <c r="J62" s="263"/>
      <c r="K62" s="259"/>
    </row>
    <row r="63" spans="2:11" ht="15" customHeight="1">
      <c r="B63" s="258"/>
      <c r="C63" s="263"/>
      <c r="D63" s="383" t="s">
        <v>2323</v>
      </c>
      <c r="E63" s="383"/>
      <c r="F63" s="383"/>
      <c r="G63" s="383"/>
      <c r="H63" s="383"/>
      <c r="I63" s="383"/>
      <c r="J63" s="383"/>
      <c r="K63" s="259"/>
    </row>
    <row r="64" spans="2:11" ht="15" customHeight="1">
      <c r="B64" s="258"/>
      <c r="C64" s="263"/>
      <c r="D64" s="382" t="s">
        <v>2324</v>
      </c>
      <c r="E64" s="382"/>
      <c r="F64" s="382"/>
      <c r="G64" s="382"/>
      <c r="H64" s="382"/>
      <c r="I64" s="382"/>
      <c r="J64" s="382"/>
      <c r="K64" s="259"/>
    </row>
    <row r="65" spans="2:11" ht="15" customHeight="1">
      <c r="B65" s="258"/>
      <c r="C65" s="263"/>
      <c r="D65" s="383" t="s">
        <v>2325</v>
      </c>
      <c r="E65" s="383"/>
      <c r="F65" s="383"/>
      <c r="G65" s="383"/>
      <c r="H65" s="383"/>
      <c r="I65" s="383"/>
      <c r="J65" s="383"/>
      <c r="K65" s="259"/>
    </row>
    <row r="66" spans="2:11" ht="15" customHeight="1">
      <c r="B66" s="258"/>
      <c r="C66" s="263"/>
      <c r="D66" s="383" t="s">
        <v>2326</v>
      </c>
      <c r="E66" s="383"/>
      <c r="F66" s="383"/>
      <c r="G66" s="383"/>
      <c r="H66" s="383"/>
      <c r="I66" s="383"/>
      <c r="J66" s="383"/>
      <c r="K66" s="259"/>
    </row>
    <row r="67" spans="2:11" ht="15" customHeight="1">
      <c r="B67" s="258"/>
      <c r="C67" s="263"/>
      <c r="D67" s="383" t="s">
        <v>2327</v>
      </c>
      <c r="E67" s="383"/>
      <c r="F67" s="383"/>
      <c r="G67" s="383"/>
      <c r="H67" s="383"/>
      <c r="I67" s="383"/>
      <c r="J67" s="383"/>
      <c r="K67" s="259"/>
    </row>
    <row r="68" spans="2:11" ht="15" customHeight="1">
      <c r="B68" s="258"/>
      <c r="C68" s="263"/>
      <c r="D68" s="383" t="s">
        <v>2328</v>
      </c>
      <c r="E68" s="383"/>
      <c r="F68" s="383"/>
      <c r="G68" s="383"/>
      <c r="H68" s="383"/>
      <c r="I68" s="383"/>
      <c r="J68" s="383"/>
      <c r="K68" s="259"/>
    </row>
    <row r="69" spans="2:11" ht="12.75" customHeight="1">
      <c r="B69" s="267"/>
      <c r="C69" s="268"/>
      <c r="D69" s="268"/>
      <c r="E69" s="268"/>
      <c r="F69" s="268"/>
      <c r="G69" s="268"/>
      <c r="H69" s="268"/>
      <c r="I69" s="268"/>
      <c r="J69" s="268"/>
      <c r="K69" s="269"/>
    </row>
    <row r="70" spans="2:11" ht="18.75" customHeight="1">
      <c r="B70" s="270"/>
      <c r="C70" s="270"/>
      <c r="D70" s="270"/>
      <c r="E70" s="270"/>
      <c r="F70" s="270"/>
      <c r="G70" s="270"/>
      <c r="H70" s="270"/>
      <c r="I70" s="270"/>
      <c r="J70" s="270"/>
      <c r="K70" s="271"/>
    </row>
    <row r="71" spans="2:11" ht="18.75" customHeight="1">
      <c r="B71" s="271"/>
      <c r="C71" s="271"/>
      <c r="D71" s="271"/>
      <c r="E71" s="271"/>
      <c r="F71" s="271"/>
      <c r="G71" s="271"/>
      <c r="H71" s="271"/>
      <c r="I71" s="271"/>
      <c r="J71" s="271"/>
      <c r="K71" s="271"/>
    </row>
    <row r="72" spans="2:11" ht="7.5" customHeight="1">
      <c r="B72" s="272"/>
      <c r="C72" s="273"/>
      <c r="D72" s="273"/>
      <c r="E72" s="273"/>
      <c r="F72" s="273"/>
      <c r="G72" s="273"/>
      <c r="H72" s="273"/>
      <c r="I72" s="273"/>
      <c r="J72" s="273"/>
      <c r="K72" s="274"/>
    </row>
    <row r="73" spans="2:11" ht="45" customHeight="1">
      <c r="B73" s="275"/>
      <c r="C73" s="381" t="s">
        <v>102</v>
      </c>
      <c r="D73" s="381"/>
      <c r="E73" s="381"/>
      <c r="F73" s="381"/>
      <c r="G73" s="381"/>
      <c r="H73" s="381"/>
      <c r="I73" s="381"/>
      <c r="J73" s="381"/>
      <c r="K73" s="276"/>
    </row>
    <row r="74" spans="2:11" ht="17.25" customHeight="1">
      <c r="B74" s="275"/>
      <c r="C74" s="277" t="s">
        <v>2329</v>
      </c>
      <c r="D74" s="277"/>
      <c r="E74" s="277"/>
      <c r="F74" s="277" t="s">
        <v>2330</v>
      </c>
      <c r="G74" s="278"/>
      <c r="H74" s="277" t="s">
        <v>140</v>
      </c>
      <c r="I74" s="277" t="s">
        <v>60</v>
      </c>
      <c r="J74" s="277" t="s">
        <v>2331</v>
      </c>
      <c r="K74" s="276"/>
    </row>
    <row r="75" spans="2:11" ht="17.25" customHeight="1">
      <c r="B75" s="275"/>
      <c r="C75" s="279" t="s">
        <v>2332</v>
      </c>
      <c r="D75" s="279"/>
      <c r="E75" s="279"/>
      <c r="F75" s="280" t="s">
        <v>2333</v>
      </c>
      <c r="G75" s="281"/>
      <c r="H75" s="279"/>
      <c r="I75" s="279"/>
      <c r="J75" s="279" t="s">
        <v>2334</v>
      </c>
      <c r="K75" s="276"/>
    </row>
    <row r="76" spans="2:11" ht="5.25" customHeight="1">
      <c r="B76" s="275"/>
      <c r="C76" s="282"/>
      <c r="D76" s="282"/>
      <c r="E76" s="282"/>
      <c r="F76" s="282"/>
      <c r="G76" s="283"/>
      <c r="H76" s="282"/>
      <c r="I76" s="282"/>
      <c r="J76" s="282"/>
      <c r="K76" s="276"/>
    </row>
    <row r="77" spans="2:11" ht="15" customHeight="1">
      <c r="B77" s="275"/>
      <c r="C77" s="265" t="s">
        <v>56</v>
      </c>
      <c r="D77" s="282"/>
      <c r="E77" s="282"/>
      <c r="F77" s="284" t="s">
        <v>2335</v>
      </c>
      <c r="G77" s="283"/>
      <c r="H77" s="265" t="s">
        <v>2336</v>
      </c>
      <c r="I77" s="265" t="s">
        <v>2337</v>
      </c>
      <c r="J77" s="265">
        <v>20</v>
      </c>
      <c r="K77" s="276"/>
    </row>
    <row r="78" spans="2:11" ht="15" customHeight="1">
      <c r="B78" s="275"/>
      <c r="C78" s="265" t="s">
        <v>2338</v>
      </c>
      <c r="D78" s="265"/>
      <c r="E78" s="265"/>
      <c r="F78" s="284" t="s">
        <v>2335</v>
      </c>
      <c r="G78" s="283"/>
      <c r="H78" s="265" t="s">
        <v>2339</v>
      </c>
      <c r="I78" s="265" t="s">
        <v>2337</v>
      </c>
      <c r="J78" s="265">
        <v>120</v>
      </c>
      <c r="K78" s="276"/>
    </row>
    <row r="79" spans="2:11" ht="15" customHeight="1">
      <c r="B79" s="285"/>
      <c r="C79" s="265" t="s">
        <v>2340</v>
      </c>
      <c r="D79" s="265"/>
      <c r="E79" s="265"/>
      <c r="F79" s="284" t="s">
        <v>2341</v>
      </c>
      <c r="G79" s="283"/>
      <c r="H79" s="265" t="s">
        <v>2342</v>
      </c>
      <c r="I79" s="265" t="s">
        <v>2337</v>
      </c>
      <c r="J79" s="265">
        <v>50</v>
      </c>
      <c r="K79" s="276"/>
    </row>
    <row r="80" spans="2:11" ht="15" customHeight="1">
      <c r="B80" s="285"/>
      <c r="C80" s="265" t="s">
        <v>2343</v>
      </c>
      <c r="D80" s="265"/>
      <c r="E80" s="265"/>
      <c r="F80" s="284" t="s">
        <v>2335</v>
      </c>
      <c r="G80" s="283"/>
      <c r="H80" s="265" t="s">
        <v>2344</v>
      </c>
      <c r="I80" s="265" t="s">
        <v>2345</v>
      </c>
      <c r="J80" s="265"/>
      <c r="K80" s="276"/>
    </row>
    <row r="81" spans="2:11" ht="15" customHeight="1">
      <c r="B81" s="285"/>
      <c r="C81" s="286" t="s">
        <v>2346</v>
      </c>
      <c r="D81" s="286"/>
      <c r="E81" s="286"/>
      <c r="F81" s="287" t="s">
        <v>2341</v>
      </c>
      <c r="G81" s="286"/>
      <c r="H81" s="286" t="s">
        <v>2347</v>
      </c>
      <c r="I81" s="286" t="s">
        <v>2337</v>
      </c>
      <c r="J81" s="286">
        <v>15</v>
      </c>
      <c r="K81" s="276"/>
    </row>
    <row r="82" spans="2:11" ht="15" customHeight="1">
      <c r="B82" s="285"/>
      <c r="C82" s="286" t="s">
        <v>2348</v>
      </c>
      <c r="D82" s="286"/>
      <c r="E82" s="286"/>
      <c r="F82" s="287" t="s">
        <v>2341</v>
      </c>
      <c r="G82" s="286"/>
      <c r="H82" s="286" t="s">
        <v>2349</v>
      </c>
      <c r="I82" s="286" t="s">
        <v>2337</v>
      </c>
      <c r="J82" s="286">
        <v>15</v>
      </c>
      <c r="K82" s="276"/>
    </row>
    <row r="83" spans="2:11" ht="15" customHeight="1">
      <c r="B83" s="285"/>
      <c r="C83" s="286" t="s">
        <v>2350</v>
      </c>
      <c r="D83" s="286"/>
      <c r="E83" s="286"/>
      <c r="F83" s="287" t="s">
        <v>2341</v>
      </c>
      <c r="G83" s="286"/>
      <c r="H83" s="286" t="s">
        <v>2351</v>
      </c>
      <c r="I83" s="286" t="s">
        <v>2337</v>
      </c>
      <c r="J83" s="286">
        <v>20</v>
      </c>
      <c r="K83" s="276"/>
    </row>
    <row r="84" spans="2:11" ht="15" customHeight="1">
      <c r="B84" s="285"/>
      <c r="C84" s="286" t="s">
        <v>2352</v>
      </c>
      <c r="D84" s="286"/>
      <c r="E84" s="286"/>
      <c r="F84" s="287" t="s">
        <v>2341</v>
      </c>
      <c r="G84" s="286"/>
      <c r="H84" s="286" t="s">
        <v>2353</v>
      </c>
      <c r="I84" s="286" t="s">
        <v>2337</v>
      </c>
      <c r="J84" s="286">
        <v>20</v>
      </c>
      <c r="K84" s="276"/>
    </row>
    <row r="85" spans="2:11" ht="15" customHeight="1">
      <c r="B85" s="285"/>
      <c r="C85" s="265" t="s">
        <v>2354</v>
      </c>
      <c r="D85" s="265"/>
      <c r="E85" s="265"/>
      <c r="F85" s="284" t="s">
        <v>2341</v>
      </c>
      <c r="G85" s="283"/>
      <c r="H85" s="265" t="s">
        <v>2355</v>
      </c>
      <c r="I85" s="265" t="s">
        <v>2337</v>
      </c>
      <c r="J85" s="265">
        <v>50</v>
      </c>
      <c r="K85" s="276"/>
    </row>
    <row r="86" spans="2:11" ht="15" customHeight="1">
      <c r="B86" s="285"/>
      <c r="C86" s="265" t="s">
        <v>2356</v>
      </c>
      <c r="D86" s="265"/>
      <c r="E86" s="265"/>
      <c r="F86" s="284" t="s">
        <v>2341</v>
      </c>
      <c r="G86" s="283"/>
      <c r="H86" s="265" t="s">
        <v>2357</v>
      </c>
      <c r="I86" s="265" t="s">
        <v>2337</v>
      </c>
      <c r="J86" s="265">
        <v>20</v>
      </c>
      <c r="K86" s="276"/>
    </row>
    <row r="87" spans="2:11" ht="15" customHeight="1">
      <c r="B87" s="285"/>
      <c r="C87" s="265" t="s">
        <v>2358</v>
      </c>
      <c r="D87" s="265"/>
      <c r="E87" s="265"/>
      <c r="F87" s="284" t="s">
        <v>2341</v>
      </c>
      <c r="G87" s="283"/>
      <c r="H87" s="265" t="s">
        <v>2359</v>
      </c>
      <c r="I87" s="265" t="s">
        <v>2337</v>
      </c>
      <c r="J87" s="265">
        <v>20</v>
      </c>
      <c r="K87" s="276"/>
    </row>
    <row r="88" spans="2:11" ht="15" customHeight="1">
      <c r="B88" s="285"/>
      <c r="C88" s="265" t="s">
        <v>2360</v>
      </c>
      <c r="D88" s="265"/>
      <c r="E88" s="265"/>
      <c r="F88" s="284" t="s">
        <v>2341</v>
      </c>
      <c r="G88" s="283"/>
      <c r="H88" s="265" t="s">
        <v>2361</v>
      </c>
      <c r="I88" s="265" t="s">
        <v>2337</v>
      </c>
      <c r="J88" s="265">
        <v>50</v>
      </c>
      <c r="K88" s="276"/>
    </row>
    <row r="89" spans="2:11" ht="15" customHeight="1">
      <c r="B89" s="285"/>
      <c r="C89" s="265" t="s">
        <v>2362</v>
      </c>
      <c r="D89" s="265"/>
      <c r="E89" s="265"/>
      <c r="F89" s="284" t="s">
        <v>2341</v>
      </c>
      <c r="G89" s="283"/>
      <c r="H89" s="265" t="s">
        <v>2362</v>
      </c>
      <c r="I89" s="265" t="s">
        <v>2337</v>
      </c>
      <c r="J89" s="265">
        <v>50</v>
      </c>
      <c r="K89" s="276"/>
    </row>
    <row r="90" spans="2:11" ht="15" customHeight="1">
      <c r="B90" s="285"/>
      <c r="C90" s="265" t="s">
        <v>145</v>
      </c>
      <c r="D90" s="265"/>
      <c r="E90" s="265"/>
      <c r="F90" s="284" t="s">
        <v>2341</v>
      </c>
      <c r="G90" s="283"/>
      <c r="H90" s="265" t="s">
        <v>2363</v>
      </c>
      <c r="I90" s="265" t="s">
        <v>2337</v>
      </c>
      <c r="J90" s="265">
        <v>255</v>
      </c>
      <c r="K90" s="276"/>
    </row>
    <row r="91" spans="2:11" ht="15" customHeight="1">
      <c r="B91" s="285"/>
      <c r="C91" s="265" t="s">
        <v>2364</v>
      </c>
      <c r="D91" s="265"/>
      <c r="E91" s="265"/>
      <c r="F91" s="284" t="s">
        <v>2335</v>
      </c>
      <c r="G91" s="283"/>
      <c r="H91" s="265" t="s">
        <v>2365</v>
      </c>
      <c r="I91" s="265" t="s">
        <v>2366</v>
      </c>
      <c r="J91" s="265"/>
      <c r="K91" s="276"/>
    </row>
    <row r="92" spans="2:11" ht="15" customHeight="1">
      <c r="B92" s="285"/>
      <c r="C92" s="265" t="s">
        <v>2367</v>
      </c>
      <c r="D92" s="265"/>
      <c r="E92" s="265"/>
      <c r="F92" s="284" t="s">
        <v>2335</v>
      </c>
      <c r="G92" s="283"/>
      <c r="H92" s="265" t="s">
        <v>2368</v>
      </c>
      <c r="I92" s="265" t="s">
        <v>2369</v>
      </c>
      <c r="J92" s="265"/>
      <c r="K92" s="276"/>
    </row>
    <row r="93" spans="2:11" ht="15" customHeight="1">
      <c r="B93" s="285"/>
      <c r="C93" s="265" t="s">
        <v>2370</v>
      </c>
      <c r="D93" s="265"/>
      <c r="E93" s="265"/>
      <c r="F93" s="284" t="s">
        <v>2335</v>
      </c>
      <c r="G93" s="283"/>
      <c r="H93" s="265" t="s">
        <v>2370</v>
      </c>
      <c r="I93" s="265" t="s">
        <v>2369</v>
      </c>
      <c r="J93" s="265"/>
      <c r="K93" s="276"/>
    </row>
    <row r="94" spans="2:11" ht="15" customHeight="1">
      <c r="B94" s="285"/>
      <c r="C94" s="265" t="s">
        <v>41</v>
      </c>
      <c r="D94" s="265"/>
      <c r="E94" s="265"/>
      <c r="F94" s="284" t="s">
        <v>2335</v>
      </c>
      <c r="G94" s="283"/>
      <c r="H94" s="265" t="s">
        <v>2371</v>
      </c>
      <c r="I94" s="265" t="s">
        <v>2369</v>
      </c>
      <c r="J94" s="265"/>
      <c r="K94" s="276"/>
    </row>
    <row r="95" spans="2:11" ht="15" customHeight="1">
      <c r="B95" s="285"/>
      <c r="C95" s="265" t="s">
        <v>51</v>
      </c>
      <c r="D95" s="265"/>
      <c r="E95" s="265"/>
      <c r="F95" s="284" t="s">
        <v>2335</v>
      </c>
      <c r="G95" s="283"/>
      <c r="H95" s="265" t="s">
        <v>2372</v>
      </c>
      <c r="I95" s="265" t="s">
        <v>2369</v>
      </c>
      <c r="J95" s="265"/>
      <c r="K95" s="276"/>
    </row>
    <row r="96" spans="2:11" ht="15" customHeight="1">
      <c r="B96" s="288"/>
      <c r="C96" s="289"/>
      <c r="D96" s="289"/>
      <c r="E96" s="289"/>
      <c r="F96" s="289"/>
      <c r="G96" s="289"/>
      <c r="H96" s="289"/>
      <c r="I96" s="289"/>
      <c r="J96" s="289"/>
      <c r="K96" s="290"/>
    </row>
    <row r="97" spans="2:11" ht="18.75" customHeight="1">
      <c r="B97" s="291"/>
      <c r="C97" s="292"/>
      <c r="D97" s="292"/>
      <c r="E97" s="292"/>
      <c r="F97" s="292"/>
      <c r="G97" s="292"/>
      <c r="H97" s="292"/>
      <c r="I97" s="292"/>
      <c r="J97" s="292"/>
      <c r="K97" s="291"/>
    </row>
    <row r="98" spans="2:11" ht="18.75" customHeight="1">
      <c r="B98" s="271"/>
      <c r="C98" s="271"/>
      <c r="D98" s="271"/>
      <c r="E98" s="271"/>
      <c r="F98" s="271"/>
      <c r="G98" s="271"/>
      <c r="H98" s="271"/>
      <c r="I98" s="271"/>
      <c r="J98" s="271"/>
      <c r="K98" s="271"/>
    </row>
    <row r="99" spans="2:11" ht="7.5" customHeight="1">
      <c r="B99" s="272"/>
      <c r="C99" s="273"/>
      <c r="D99" s="273"/>
      <c r="E99" s="273"/>
      <c r="F99" s="273"/>
      <c r="G99" s="273"/>
      <c r="H99" s="273"/>
      <c r="I99" s="273"/>
      <c r="J99" s="273"/>
      <c r="K99" s="274"/>
    </row>
    <row r="100" spans="2:11" ht="45" customHeight="1">
      <c r="B100" s="275"/>
      <c r="C100" s="381" t="s">
        <v>2373</v>
      </c>
      <c r="D100" s="381"/>
      <c r="E100" s="381"/>
      <c r="F100" s="381"/>
      <c r="G100" s="381"/>
      <c r="H100" s="381"/>
      <c r="I100" s="381"/>
      <c r="J100" s="381"/>
      <c r="K100" s="276"/>
    </row>
    <row r="101" spans="2:11" ht="17.25" customHeight="1">
      <c r="B101" s="275"/>
      <c r="C101" s="277" t="s">
        <v>2329</v>
      </c>
      <c r="D101" s="277"/>
      <c r="E101" s="277"/>
      <c r="F101" s="277" t="s">
        <v>2330</v>
      </c>
      <c r="G101" s="278"/>
      <c r="H101" s="277" t="s">
        <v>140</v>
      </c>
      <c r="I101" s="277" t="s">
        <v>60</v>
      </c>
      <c r="J101" s="277" t="s">
        <v>2331</v>
      </c>
      <c r="K101" s="276"/>
    </row>
    <row r="102" spans="2:11" ht="17.25" customHeight="1">
      <c r="B102" s="275"/>
      <c r="C102" s="279" t="s">
        <v>2332</v>
      </c>
      <c r="D102" s="279"/>
      <c r="E102" s="279"/>
      <c r="F102" s="280" t="s">
        <v>2333</v>
      </c>
      <c r="G102" s="281"/>
      <c r="H102" s="279"/>
      <c r="I102" s="279"/>
      <c r="J102" s="279" t="s">
        <v>2334</v>
      </c>
      <c r="K102" s="276"/>
    </row>
    <row r="103" spans="2:11" ht="5.25" customHeight="1">
      <c r="B103" s="275"/>
      <c r="C103" s="277"/>
      <c r="D103" s="277"/>
      <c r="E103" s="277"/>
      <c r="F103" s="277"/>
      <c r="G103" s="293"/>
      <c r="H103" s="277"/>
      <c r="I103" s="277"/>
      <c r="J103" s="277"/>
      <c r="K103" s="276"/>
    </row>
    <row r="104" spans="2:11" ht="15" customHeight="1">
      <c r="B104" s="275"/>
      <c r="C104" s="265" t="s">
        <v>56</v>
      </c>
      <c r="D104" s="282"/>
      <c r="E104" s="282"/>
      <c r="F104" s="284" t="s">
        <v>2335</v>
      </c>
      <c r="G104" s="293"/>
      <c r="H104" s="265" t="s">
        <v>2374</v>
      </c>
      <c r="I104" s="265" t="s">
        <v>2337</v>
      </c>
      <c r="J104" s="265">
        <v>20</v>
      </c>
      <c r="K104" s="276"/>
    </row>
    <row r="105" spans="2:11" ht="15" customHeight="1">
      <c r="B105" s="275"/>
      <c r="C105" s="265" t="s">
        <v>2338</v>
      </c>
      <c r="D105" s="265"/>
      <c r="E105" s="265"/>
      <c r="F105" s="284" t="s">
        <v>2335</v>
      </c>
      <c r="G105" s="265"/>
      <c r="H105" s="265" t="s">
        <v>2374</v>
      </c>
      <c r="I105" s="265" t="s">
        <v>2337</v>
      </c>
      <c r="J105" s="265">
        <v>120</v>
      </c>
      <c r="K105" s="276"/>
    </row>
    <row r="106" spans="2:11" ht="15" customHeight="1">
      <c r="B106" s="285"/>
      <c r="C106" s="265" t="s">
        <v>2340</v>
      </c>
      <c r="D106" s="265"/>
      <c r="E106" s="265"/>
      <c r="F106" s="284" t="s">
        <v>2341</v>
      </c>
      <c r="G106" s="265"/>
      <c r="H106" s="265" t="s">
        <v>2374</v>
      </c>
      <c r="I106" s="265" t="s">
        <v>2337</v>
      </c>
      <c r="J106" s="265">
        <v>50</v>
      </c>
      <c r="K106" s="276"/>
    </row>
    <row r="107" spans="2:11" ht="15" customHeight="1">
      <c r="B107" s="285"/>
      <c r="C107" s="265" t="s">
        <v>2343</v>
      </c>
      <c r="D107" s="265"/>
      <c r="E107" s="265"/>
      <c r="F107" s="284" t="s">
        <v>2335</v>
      </c>
      <c r="G107" s="265"/>
      <c r="H107" s="265" t="s">
        <v>2374</v>
      </c>
      <c r="I107" s="265" t="s">
        <v>2345</v>
      </c>
      <c r="J107" s="265"/>
      <c r="K107" s="276"/>
    </row>
    <row r="108" spans="2:11" ht="15" customHeight="1">
      <c r="B108" s="285"/>
      <c r="C108" s="265" t="s">
        <v>2354</v>
      </c>
      <c r="D108" s="265"/>
      <c r="E108" s="265"/>
      <c r="F108" s="284" t="s">
        <v>2341</v>
      </c>
      <c r="G108" s="265"/>
      <c r="H108" s="265" t="s">
        <v>2374</v>
      </c>
      <c r="I108" s="265" t="s">
        <v>2337</v>
      </c>
      <c r="J108" s="265">
        <v>50</v>
      </c>
      <c r="K108" s="276"/>
    </row>
    <row r="109" spans="2:11" ht="15" customHeight="1">
      <c r="B109" s="285"/>
      <c r="C109" s="265" t="s">
        <v>2362</v>
      </c>
      <c r="D109" s="265"/>
      <c r="E109" s="265"/>
      <c r="F109" s="284" t="s">
        <v>2341</v>
      </c>
      <c r="G109" s="265"/>
      <c r="H109" s="265" t="s">
        <v>2374</v>
      </c>
      <c r="I109" s="265" t="s">
        <v>2337</v>
      </c>
      <c r="J109" s="265">
        <v>50</v>
      </c>
      <c r="K109" s="276"/>
    </row>
    <row r="110" spans="2:11" ht="15" customHeight="1">
      <c r="B110" s="285"/>
      <c r="C110" s="265" t="s">
        <v>2360</v>
      </c>
      <c r="D110" s="265"/>
      <c r="E110" s="265"/>
      <c r="F110" s="284" t="s">
        <v>2341</v>
      </c>
      <c r="G110" s="265"/>
      <c r="H110" s="265" t="s">
        <v>2374</v>
      </c>
      <c r="I110" s="265" t="s">
        <v>2337</v>
      </c>
      <c r="J110" s="265">
        <v>50</v>
      </c>
      <c r="K110" s="276"/>
    </row>
    <row r="111" spans="2:11" ht="15" customHeight="1">
      <c r="B111" s="285"/>
      <c r="C111" s="265" t="s">
        <v>56</v>
      </c>
      <c r="D111" s="265"/>
      <c r="E111" s="265"/>
      <c r="F111" s="284" t="s">
        <v>2335</v>
      </c>
      <c r="G111" s="265"/>
      <c r="H111" s="265" t="s">
        <v>2375</v>
      </c>
      <c r="I111" s="265" t="s">
        <v>2337</v>
      </c>
      <c r="J111" s="265">
        <v>20</v>
      </c>
      <c r="K111" s="276"/>
    </row>
    <row r="112" spans="2:11" ht="15" customHeight="1">
      <c r="B112" s="285"/>
      <c r="C112" s="265" t="s">
        <v>2376</v>
      </c>
      <c r="D112" s="265"/>
      <c r="E112" s="265"/>
      <c r="F112" s="284" t="s">
        <v>2335</v>
      </c>
      <c r="G112" s="265"/>
      <c r="H112" s="265" t="s">
        <v>2377</v>
      </c>
      <c r="I112" s="265" t="s">
        <v>2337</v>
      </c>
      <c r="J112" s="265">
        <v>120</v>
      </c>
      <c r="K112" s="276"/>
    </row>
    <row r="113" spans="2:11" ht="15" customHeight="1">
      <c r="B113" s="285"/>
      <c r="C113" s="265" t="s">
        <v>41</v>
      </c>
      <c r="D113" s="265"/>
      <c r="E113" s="265"/>
      <c r="F113" s="284" t="s">
        <v>2335</v>
      </c>
      <c r="G113" s="265"/>
      <c r="H113" s="265" t="s">
        <v>2378</v>
      </c>
      <c r="I113" s="265" t="s">
        <v>2369</v>
      </c>
      <c r="J113" s="265"/>
      <c r="K113" s="276"/>
    </row>
    <row r="114" spans="2:11" ht="15" customHeight="1">
      <c r="B114" s="285"/>
      <c r="C114" s="265" t="s">
        <v>51</v>
      </c>
      <c r="D114" s="265"/>
      <c r="E114" s="265"/>
      <c r="F114" s="284" t="s">
        <v>2335</v>
      </c>
      <c r="G114" s="265"/>
      <c r="H114" s="265" t="s">
        <v>2379</v>
      </c>
      <c r="I114" s="265" t="s">
        <v>2369</v>
      </c>
      <c r="J114" s="265"/>
      <c r="K114" s="276"/>
    </row>
    <row r="115" spans="2:11" ht="15" customHeight="1">
      <c r="B115" s="285"/>
      <c r="C115" s="265" t="s">
        <v>60</v>
      </c>
      <c r="D115" s="265"/>
      <c r="E115" s="265"/>
      <c r="F115" s="284" t="s">
        <v>2335</v>
      </c>
      <c r="G115" s="265"/>
      <c r="H115" s="265" t="s">
        <v>2380</v>
      </c>
      <c r="I115" s="265" t="s">
        <v>2381</v>
      </c>
      <c r="J115" s="265"/>
      <c r="K115" s="276"/>
    </row>
    <row r="116" spans="2:11" ht="15" customHeight="1">
      <c r="B116" s="288"/>
      <c r="C116" s="294"/>
      <c r="D116" s="294"/>
      <c r="E116" s="294"/>
      <c r="F116" s="294"/>
      <c r="G116" s="294"/>
      <c r="H116" s="294"/>
      <c r="I116" s="294"/>
      <c r="J116" s="294"/>
      <c r="K116" s="290"/>
    </row>
    <row r="117" spans="2:11" ht="18.75" customHeight="1">
      <c r="B117" s="295"/>
      <c r="C117" s="261"/>
      <c r="D117" s="261"/>
      <c r="E117" s="261"/>
      <c r="F117" s="296"/>
      <c r="G117" s="261"/>
      <c r="H117" s="261"/>
      <c r="I117" s="261"/>
      <c r="J117" s="261"/>
      <c r="K117" s="295"/>
    </row>
    <row r="118" spans="2:11" ht="18.75" customHeight="1">
      <c r="B118" s="271"/>
      <c r="C118" s="271"/>
      <c r="D118" s="271"/>
      <c r="E118" s="271"/>
      <c r="F118" s="271"/>
      <c r="G118" s="271"/>
      <c r="H118" s="271"/>
      <c r="I118" s="271"/>
      <c r="J118" s="271"/>
      <c r="K118" s="271"/>
    </row>
    <row r="119" spans="2:11" ht="7.5" customHeight="1">
      <c r="B119" s="297"/>
      <c r="C119" s="298"/>
      <c r="D119" s="298"/>
      <c r="E119" s="298"/>
      <c r="F119" s="298"/>
      <c r="G119" s="298"/>
      <c r="H119" s="298"/>
      <c r="I119" s="298"/>
      <c r="J119" s="298"/>
      <c r="K119" s="299"/>
    </row>
    <row r="120" spans="2:11" ht="45" customHeight="1">
      <c r="B120" s="300"/>
      <c r="C120" s="380" t="s">
        <v>2382</v>
      </c>
      <c r="D120" s="380"/>
      <c r="E120" s="380"/>
      <c r="F120" s="380"/>
      <c r="G120" s="380"/>
      <c r="H120" s="380"/>
      <c r="I120" s="380"/>
      <c r="J120" s="380"/>
      <c r="K120" s="301"/>
    </row>
    <row r="121" spans="2:11" ht="17.25" customHeight="1">
      <c r="B121" s="302"/>
      <c r="C121" s="277" t="s">
        <v>2329</v>
      </c>
      <c r="D121" s="277"/>
      <c r="E121" s="277"/>
      <c r="F121" s="277" t="s">
        <v>2330</v>
      </c>
      <c r="G121" s="278"/>
      <c r="H121" s="277" t="s">
        <v>140</v>
      </c>
      <c r="I121" s="277" t="s">
        <v>60</v>
      </c>
      <c r="J121" s="277" t="s">
        <v>2331</v>
      </c>
      <c r="K121" s="303"/>
    </row>
    <row r="122" spans="2:11" ht="17.25" customHeight="1">
      <c r="B122" s="302"/>
      <c r="C122" s="279" t="s">
        <v>2332</v>
      </c>
      <c r="D122" s="279"/>
      <c r="E122" s="279"/>
      <c r="F122" s="280" t="s">
        <v>2333</v>
      </c>
      <c r="G122" s="281"/>
      <c r="H122" s="279"/>
      <c r="I122" s="279"/>
      <c r="J122" s="279" t="s">
        <v>2334</v>
      </c>
      <c r="K122" s="303"/>
    </row>
    <row r="123" spans="2:11" ht="5.25" customHeight="1">
      <c r="B123" s="304"/>
      <c r="C123" s="282"/>
      <c r="D123" s="282"/>
      <c r="E123" s="282"/>
      <c r="F123" s="282"/>
      <c r="G123" s="265"/>
      <c r="H123" s="282"/>
      <c r="I123" s="282"/>
      <c r="J123" s="282"/>
      <c r="K123" s="305"/>
    </row>
    <row r="124" spans="2:11" ht="15" customHeight="1">
      <c r="B124" s="304"/>
      <c r="C124" s="265" t="s">
        <v>2338</v>
      </c>
      <c r="D124" s="282"/>
      <c r="E124" s="282"/>
      <c r="F124" s="284" t="s">
        <v>2335</v>
      </c>
      <c r="G124" s="265"/>
      <c r="H124" s="265" t="s">
        <v>2374</v>
      </c>
      <c r="I124" s="265" t="s">
        <v>2337</v>
      </c>
      <c r="J124" s="265">
        <v>120</v>
      </c>
      <c r="K124" s="306"/>
    </row>
    <row r="125" spans="2:11" ht="15" customHeight="1">
      <c r="B125" s="304"/>
      <c r="C125" s="265" t="s">
        <v>2383</v>
      </c>
      <c r="D125" s="265"/>
      <c r="E125" s="265"/>
      <c r="F125" s="284" t="s">
        <v>2335</v>
      </c>
      <c r="G125" s="265"/>
      <c r="H125" s="265" t="s">
        <v>2384</v>
      </c>
      <c r="I125" s="265" t="s">
        <v>2337</v>
      </c>
      <c r="J125" s="265" t="s">
        <v>2385</v>
      </c>
      <c r="K125" s="306"/>
    </row>
    <row r="126" spans="2:11" ht="15" customHeight="1">
      <c r="B126" s="304"/>
      <c r="C126" s="265" t="s">
        <v>2284</v>
      </c>
      <c r="D126" s="265"/>
      <c r="E126" s="265"/>
      <c r="F126" s="284" t="s">
        <v>2335</v>
      </c>
      <c r="G126" s="265"/>
      <c r="H126" s="265" t="s">
        <v>2386</v>
      </c>
      <c r="I126" s="265" t="s">
        <v>2337</v>
      </c>
      <c r="J126" s="265" t="s">
        <v>2385</v>
      </c>
      <c r="K126" s="306"/>
    </row>
    <row r="127" spans="2:11" ht="15" customHeight="1">
      <c r="B127" s="304"/>
      <c r="C127" s="265" t="s">
        <v>2346</v>
      </c>
      <c r="D127" s="265"/>
      <c r="E127" s="265"/>
      <c r="F127" s="284" t="s">
        <v>2341</v>
      </c>
      <c r="G127" s="265"/>
      <c r="H127" s="265" t="s">
        <v>2347</v>
      </c>
      <c r="I127" s="265" t="s">
        <v>2337</v>
      </c>
      <c r="J127" s="265">
        <v>15</v>
      </c>
      <c r="K127" s="306"/>
    </row>
    <row r="128" spans="2:11" ht="15" customHeight="1">
      <c r="B128" s="304"/>
      <c r="C128" s="286" t="s">
        <v>2348</v>
      </c>
      <c r="D128" s="286"/>
      <c r="E128" s="286"/>
      <c r="F128" s="287" t="s">
        <v>2341</v>
      </c>
      <c r="G128" s="286"/>
      <c r="H128" s="286" t="s">
        <v>2349</v>
      </c>
      <c r="I128" s="286" t="s">
        <v>2337</v>
      </c>
      <c r="J128" s="286">
        <v>15</v>
      </c>
      <c r="K128" s="306"/>
    </row>
    <row r="129" spans="2:11" ht="15" customHeight="1">
      <c r="B129" s="304"/>
      <c r="C129" s="286" t="s">
        <v>2350</v>
      </c>
      <c r="D129" s="286"/>
      <c r="E129" s="286"/>
      <c r="F129" s="287" t="s">
        <v>2341</v>
      </c>
      <c r="G129" s="286"/>
      <c r="H129" s="286" t="s">
        <v>2351</v>
      </c>
      <c r="I129" s="286" t="s">
        <v>2337</v>
      </c>
      <c r="J129" s="286">
        <v>20</v>
      </c>
      <c r="K129" s="306"/>
    </row>
    <row r="130" spans="2:11" ht="15" customHeight="1">
      <c r="B130" s="304"/>
      <c r="C130" s="286" t="s">
        <v>2352</v>
      </c>
      <c r="D130" s="286"/>
      <c r="E130" s="286"/>
      <c r="F130" s="287" t="s">
        <v>2341</v>
      </c>
      <c r="G130" s="286"/>
      <c r="H130" s="286" t="s">
        <v>2353</v>
      </c>
      <c r="I130" s="286" t="s">
        <v>2337</v>
      </c>
      <c r="J130" s="286">
        <v>20</v>
      </c>
      <c r="K130" s="306"/>
    </row>
    <row r="131" spans="2:11" ht="15" customHeight="1">
      <c r="B131" s="304"/>
      <c r="C131" s="265" t="s">
        <v>2340</v>
      </c>
      <c r="D131" s="265"/>
      <c r="E131" s="265"/>
      <c r="F131" s="284" t="s">
        <v>2341</v>
      </c>
      <c r="G131" s="265"/>
      <c r="H131" s="265" t="s">
        <v>2374</v>
      </c>
      <c r="I131" s="265" t="s">
        <v>2337</v>
      </c>
      <c r="J131" s="265">
        <v>50</v>
      </c>
      <c r="K131" s="306"/>
    </row>
    <row r="132" spans="2:11" ht="15" customHeight="1">
      <c r="B132" s="304"/>
      <c r="C132" s="265" t="s">
        <v>2354</v>
      </c>
      <c r="D132" s="265"/>
      <c r="E132" s="265"/>
      <c r="F132" s="284" t="s">
        <v>2341</v>
      </c>
      <c r="G132" s="265"/>
      <c r="H132" s="265" t="s">
        <v>2374</v>
      </c>
      <c r="I132" s="265" t="s">
        <v>2337</v>
      </c>
      <c r="J132" s="265">
        <v>50</v>
      </c>
      <c r="K132" s="306"/>
    </row>
    <row r="133" spans="2:11" ht="15" customHeight="1">
      <c r="B133" s="304"/>
      <c r="C133" s="265" t="s">
        <v>2360</v>
      </c>
      <c r="D133" s="265"/>
      <c r="E133" s="265"/>
      <c r="F133" s="284" t="s">
        <v>2341</v>
      </c>
      <c r="G133" s="265"/>
      <c r="H133" s="265" t="s">
        <v>2374</v>
      </c>
      <c r="I133" s="265" t="s">
        <v>2337</v>
      </c>
      <c r="J133" s="265">
        <v>50</v>
      </c>
      <c r="K133" s="306"/>
    </row>
    <row r="134" spans="2:11" ht="15" customHeight="1">
      <c r="B134" s="304"/>
      <c r="C134" s="265" t="s">
        <v>2362</v>
      </c>
      <c r="D134" s="265"/>
      <c r="E134" s="265"/>
      <c r="F134" s="284" t="s">
        <v>2341</v>
      </c>
      <c r="G134" s="265"/>
      <c r="H134" s="265" t="s">
        <v>2374</v>
      </c>
      <c r="I134" s="265" t="s">
        <v>2337</v>
      </c>
      <c r="J134" s="265">
        <v>50</v>
      </c>
      <c r="K134" s="306"/>
    </row>
    <row r="135" spans="2:11" ht="15" customHeight="1">
      <c r="B135" s="304"/>
      <c r="C135" s="265" t="s">
        <v>145</v>
      </c>
      <c r="D135" s="265"/>
      <c r="E135" s="265"/>
      <c r="F135" s="284" t="s">
        <v>2341</v>
      </c>
      <c r="G135" s="265"/>
      <c r="H135" s="265" t="s">
        <v>2387</v>
      </c>
      <c r="I135" s="265" t="s">
        <v>2337</v>
      </c>
      <c r="J135" s="265">
        <v>255</v>
      </c>
      <c r="K135" s="306"/>
    </row>
    <row r="136" spans="2:11" ht="15" customHeight="1">
      <c r="B136" s="304"/>
      <c r="C136" s="265" t="s">
        <v>2364</v>
      </c>
      <c r="D136" s="265"/>
      <c r="E136" s="265"/>
      <c r="F136" s="284" t="s">
        <v>2335</v>
      </c>
      <c r="G136" s="265"/>
      <c r="H136" s="265" t="s">
        <v>2388</v>
      </c>
      <c r="I136" s="265" t="s">
        <v>2366</v>
      </c>
      <c r="J136" s="265"/>
      <c r="K136" s="306"/>
    </row>
    <row r="137" spans="2:11" ht="15" customHeight="1">
      <c r="B137" s="304"/>
      <c r="C137" s="265" t="s">
        <v>2367</v>
      </c>
      <c r="D137" s="265"/>
      <c r="E137" s="265"/>
      <c r="F137" s="284" t="s">
        <v>2335</v>
      </c>
      <c r="G137" s="265"/>
      <c r="H137" s="265" t="s">
        <v>2389</v>
      </c>
      <c r="I137" s="265" t="s">
        <v>2369</v>
      </c>
      <c r="J137" s="265"/>
      <c r="K137" s="306"/>
    </row>
    <row r="138" spans="2:11" ht="15" customHeight="1">
      <c r="B138" s="304"/>
      <c r="C138" s="265" t="s">
        <v>2370</v>
      </c>
      <c r="D138" s="265"/>
      <c r="E138" s="265"/>
      <c r="F138" s="284" t="s">
        <v>2335</v>
      </c>
      <c r="G138" s="265"/>
      <c r="H138" s="265" t="s">
        <v>2370</v>
      </c>
      <c r="I138" s="265" t="s">
        <v>2369</v>
      </c>
      <c r="J138" s="265"/>
      <c r="K138" s="306"/>
    </row>
    <row r="139" spans="2:11" ht="15" customHeight="1">
      <c r="B139" s="304"/>
      <c r="C139" s="265" t="s">
        <v>41</v>
      </c>
      <c r="D139" s="265"/>
      <c r="E139" s="265"/>
      <c r="F139" s="284" t="s">
        <v>2335</v>
      </c>
      <c r="G139" s="265"/>
      <c r="H139" s="265" t="s">
        <v>2390</v>
      </c>
      <c r="I139" s="265" t="s">
        <v>2369</v>
      </c>
      <c r="J139" s="265"/>
      <c r="K139" s="306"/>
    </row>
    <row r="140" spans="2:11" ht="15" customHeight="1">
      <c r="B140" s="304"/>
      <c r="C140" s="265" t="s">
        <v>2391</v>
      </c>
      <c r="D140" s="265"/>
      <c r="E140" s="265"/>
      <c r="F140" s="284" t="s">
        <v>2335</v>
      </c>
      <c r="G140" s="265"/>
      <c r="H140" s="265" t="s">
        <v>2392</v>
      </c>
      <c r="I140" s="265" t="s">
        <v>2369</v>
      </c>
      <c r="J140" s="265"/>
      <c r="K140" s="306"/>
    </row>
    <row r="141" spans="2:11" ht="15" customHeight="1">
      <c r="B141" s="307"/>
      <c r="C141" s="308"/>
      <c r="D141" s="308"/>
      <c r="E141" s="308"/>
      <c r="F141" s="308"/>
      <c r="G141" s="308"/>
      <c r="H141" s="308"/>
      <c r="I141" s="308"/>
      <c r="J141" s="308"/>
      <c r="K141" s="309"/>
    </row>
    <row r="142" spans="2:11" ht="18.75" customHeight="1">
      <c r="B142" s="261"/>
      <c r="C142" s="261"/>
      <c r="D142" s="261"/>
      <c r="E142" s="261"/>
      <c r="F142" s="296"/>
      <c r="G142" s="261"/>
      <c r="H142" s="261"/>
      <c r="I142" s="261"/>
      <c r="J142" s="261"/>
      <c r="K142" s="261"/>
    </row>
    <row r="143" spans="2:11" ht="18.75" customHeight="1">
      <c r="B143" s="271"/>
      <c r="C143" s="271"/>
      <c r="D143" s="271"/>
      <c r="E143" s="271"/>
      <c r="F143" s="271"/>
      <c r="G143" s="271"/>
      <c r="H143" s="271"/>
      <c r="I143" s="271"/>
      <c r="J143" s="271"/>
      <c r="K143" s="271"/>
    </row>
    <row r="144" spans="2:11" ht="7.5" customHeight="1">
      <c r="B144" s="272"/>
      <c r="C144" s="273"/>
      <c r="D144" s="273"/>
      <c r="E144" s="273"/>
      <c r="F144" s="273"/>
      <c r="G144" s="273"/>
      <c r="H144" s="273"/>
      <c r="I144" s="273"/>
      <c r="J144" s="273"/>
      <c r="K144" s="274"/>
    </row>
    <row r="145" spans="2:11" ht="45" customHeight="1">
      <c r="B145" s="275"/>
      <c r="C145" s="381" t="s">
        <v>2393</v>
      </c>
      <c r="D145" s="381"/>
      <c r="E145" s="381"/>
      <c r="F145" s="381"/>
      <c r="G145" s="381"/>
      <c r="H145" s="381"/>
      <c r="I145" s="381"/>
      <c r="J145" s="381"/>
      <c r="K145" s="276"/>
    </row>
    <row r="146" spans="2:11" ht="17.25" customHeight="1">
      <c r="B146" s="275"/>
      <c r="C146" s="277" t="s">
        <v>2329</v>
      </c>
      <c r="D146" s="277"/>
      <c r="E146" s="277"/>
      <c r="F146" s="277" t="s">
        <v>2330</v>
      </c>
      <c r="G146" s="278"/>
      <c r="H146" s="277" t="s">
        <v>140</v>
      </c>
      <c r="I146" s="277" t="s">
        <v>60</v>
      </c>
      <c r="J146" s="277" t="s">
        <v>2331</v>
      </c>
      <c r="K146" s="276"/>
    </row>
    <row r="147" spans="2:11" ht="17.25" customHeight="1">
      <c r="B147" s="275"/>
      <c r="C147" s="279" t="s">
        <v>2332</v>
      </c>
      <c r="D147" s="279"/>
      <c r="E147" s="279"/>
      <c r="F147" s="280" t="s">
        <v>2333</v>
      </c>
      <c r="G147" s="281"/>
      <c r="H147" s="279"/>
      <c r="I147" s="279"/>
      <c r="J147" s="279" t="s">
        <v>2334</v>
      </c>
      <c r="K147" s="276"/>
    </row>
    <row r="148" spans="2:11" ht="5.25" customHeight="1">
      <c r="B148" s="285"/>
      <c r="C148" s="282"/>
      <c r="D148" s="282"/>
      <c r="E148" s="282"/>
      <c r="F148" s="282"/>
      <c r="G148" s="283"/>
      <c r="H148" s="282"/>
      <c r="I148" s="282"/>
      <c r="J148" s="282"/>
      <c r="K148" s="306"/>
    </row>
    <row r="149" spans="2:11" ht="15" customHeight="1">
      <c r="B149" s="285"/>
      <c r="C149" s="310" t="s">
        <v>2338</v>
      </c>
      <c r="D149" s="265"/>
      <c r="E149" s="265"/>
      <c r="F149" s="311" t="s">
        <v>2335</v>
      </c>
      <c r="G149" s="265"/>
      <c r="H149" s="310" t="s">
        <v>2374</v>
      </c>
      <c r="I149" s="310" t="s">
        <v>2337</v>
      </c>
      <c r="J149" s="310">
        <v>120</v>
      </c>
      <c r="K149" s="306"/>
    </row>
    <row r="150" spans="2:11" ht="15" customHeight="1">
      <c r="B150" s="285"/>
      <c r="C150" s="310" t="s">
        <v>2383</v>
      </c>
      <c r="D150" s="265"/>
      <c r="E150" s="265"/>
      <c r="F150" s="311" t="s">
        <v>2335</v>
      </c>
      <c r="G150" s="265"/>
      <c r="H150" s="310" t="s">
        <v>2394</v>
      </c>
      <c r="I150" s="310" t="s">
        <v>2337</v>
      </c>
      <c r="J150" s="310" t="s">
        <v>2385</v>
      </c>
      <c r="K150" s="306"/>
    </row>
    <row r="151" spans="2:11" ht="15" customHeight="1">
      <c r="B151" s="285"/>
      <c r="C151" s="310" t="s">
        <v>2284</v>
      </c>
      <c r="D151" s="265"/>
      <c r="E151" s="265"/>
      <c r="F151" s="311" t="s">
        <v>2335</v>
      </c>
      <c r="G151" s="265"/>
      <c r="H151" s="310" t="s">
        <v>2395</v>
      </c>
      <c r="I151" s="310" t="s">
        <v>2337</v>
      </c>
      <c r="J151" s="310" t="s">
        <v>2385</v>
      </c>
      <c r="K151" s="306"/>
    </row>
    <row r="152" spans="2:11" ht="15" customHeight="1">
      <c r="B152" s="285"/>
      <c r="C152" s="310" t="s">
        <v>2340</v>
      </c>
      <c r="D152" s="265"/>
      <c r="E152" s="265"/>
      <c r="F152" s="311" t="s">
        <v>2341</v>
      </c>
      <c r="G152" s="265"/>
      <c r="H152" s="310" t="s">
        <v>2374</v>
      </c>
      <c r="I152" s="310" t="s">
        <v>2337</v>
      </c>
      <c r="J152" s="310">
        <v>50</v>
      </c>
      <c r="K152" s="306"/>
    </row>
    <row r="153" spans="2:11" ht="15" customHeight="1">
      <c r="B153" s="285"/>
      <c r="C153" s="310" t="s">
        <v>2343</v>
      </c>
      <c r="D153" s="265"/>
      <c r="E153" s="265"/>
      <c r="F153" s="311" t="s">
        <v>2335</v>
      </c>
      <c r="G153" s="265"/>
      <c r="H153" s="310" t="s">
        <v>2374</v>
      </c>
      <c r="I153" s="310" t="s">
        <v>2345</v>
      </c>
      <c r="J153" s="310"/>
      <c r="K153" s="306"/>
    </row>
    <row r="154" spans="2:11" ht="15" customHeight="1">
      <c r="B154" s="285"/>
      <c r="C154" s="310" t="s">
        <v>2354</v>
      </c>
      <c r="D154" s="265"/>
      <c r="E154" s="265"/>
      <c r="F154" s="311" t="s">
        <v>2341</v>
      </c>
      <c r="G154" s="265"/>
      <c r="H154" s="310" t="s">
        <v>2374</v>
      </c>
      <c r="I154" s="310" t="s">
        <v>2337</v>
      </c>
      <c r="J154" s="310">
        <v>50</v>
      </c>
      <c r="K154" s="306"/>
    </row>
    <row r="155" spans="2:11" ht="15" customHeight="1">
      <c r="B155" s="285"/>
      <c r="C155" s="310" t="s">
        <v>2362</v>
      </c>
      <c r="D155" s="265"/>
      <c r="E155" s="265"/>
      <c r="F155" s="311" t="s">
        <v>2341</v>
      </c>
      <c r="G155" s="265"/>
      <c r="H155" s="310" t="s">
        <v>2374</v>
      </c>
      <c r="I155" s="310" t="s">
        <v>2337</v>
      </c>
      <c r="J155" s="310">
        <v>50</v>
      </c>
      <c r="K155" s="306"/>
    </row>
    <row r="156" spans="2:11" ht="15" customHeight="1">
      <c r="B156" s="285"/>
      <c r="C156" s="310" t="s">
        <v>2360</v>
      </c>
      <c r="D156" s="265"/>
      <c r="E156" s="265"/>
      <c r="F156" s="311" t="s">
        <v>2341</v>
      </c>
      <c r="G156" s="265"/>
      <c r="H156" s="310" t="s">
        <v>2374</v>
      </c>
      <c r="I156" s="310" t="s">
        <v>2337</v>
      </c>
      <c r="J156" s="310">
        <v>50</v>
      </c>
      <c r="K156" s="306"/>
    </row>
    <row r="157" spans="2:11" ht="15" customHeight="1">
      <c r="B157" s="285"/>
      <c r="C157" s="310" t="s">
        <v>107</v>
      </c>
      <c r="D157" s="265"/>
      <c r="E157" s="265"/>
      <c r="F157" s="311" t="s">
        <v>2335</v>
      </c>
      <c r="G157" s="265"/>
      <c r="H157" s="310" t="s">
        <v>2396</v>
      </c>
      <c r="I157" s="310" t="s">
        <v>2337</v>
      </c>
      <c r="J157" s="310" t="s">
        <v>2397</v>
      </c>
      <c r="K157" s="306"/>
    </row>
    <row r="158" spans="2:11" ht="15" customHeight="1">
      <c r="B158" s="285"/>
      <c r="C158" s="310" t="s">
        <v>2398</v>
      </c>
      <c r="D158" s="265"/>
      <c r="E158" s="265"/>
      <c r="F158" s="311" t="s">
        <v>2335</v>
      </c>
      <c r="G158" s="265"/>
      <c r="H158" s="310" t="s">
        <v>2399</v>
      </c>
      <c r="I158" s="310" t="s">
        <v>2369</v>
      </c>
      <c r="J158" s="310"/>
      <c r="K158" s="306"/>
    </row>
    <row r="159" spans="2:11" ht="15" customHeight="1">
      <c r="B159" s="312"/>
      <c r="C159" s="294"/>
      <c r="D159" s="294"/>
      <c r="E159" s="294"/>
      <c r="F159" s="294"/>
      <c r="G159" s="294"/>
      <c r="H159" s="294"/>
      <c r="I159" s="294"/>
      <c r="J159" s="294"/>
      <c r="K159" s="313"/>
    </row>
    <row r="160" spans="2:11" ht="18.75" customHeight="1">
      <c r="B160" s="261"/>
      <c r="C160" s="265"/>
      <c r="D160" s="265"/>
      <c r="E160" s="265"/>
      <c r="F160" s="284"/>
      <c r="G160" s="265"/>
      <c r="H160" s="265"/>
      <c r="I160" s="265"/>
      <c r="J160" s="265"/>
      <c r="K160" s="261"/>
    </row>
    <row r="161" spans="2:11" ht="18.75" customHeight="1">
      <c r="B161" s="271"/>
      <c r="C161" s="271"/>
      <c r="D161" s="271"/>
      <c r="E161" s="271"/>
      <c r="F161" s="271"/>
      <c r="G161" s="271"/>
      <c r="H161" s="271"/>
      <c r="I161" s="271"/>
      <c r="J161" s="271"/>
      <c r="K161" s="271"/>
    </row>
    <row r="162" spans="2:11" ht="7.5" customHeight="1">
      <c r="B162" s="253"/>
      <c r="C162" s="254"/>
      <c r="D162" s="254"/>
      <c r="E162" s="254"/>
      <c r="F162" s="254"/>
      <c r="G162" s="254"/>
      <c r="H162" s="254"/>
      <c r="I162" s="254"/>
      <c r="J162" s="254"/>
      <c r="K162" s="255"/>
    </row>
    <row r="163" spans="2:11" ht="45" customHeight="1">
      <c r="B163" s="256"/>
      <c r="C163" s="380" t="s">
        <v>2400</v>
      </c>
      <c r="D163" s="380"/>
      <c r="E163" s="380"/>
      <c r="F163" s="380"/>
      <c r="G163" s="380"/>
      <c r="H163" s="380"/>
      <c r="I163" s="380"/>
      <c r="J163" s="380"/>
      <c r="K163" s="257"/>
    </row>
    <row r="164" spans="2:11" ht="17.25" customHeight="1">
      <c r="B164" s="256"/>
      <c r="C164" s="277" t="s">
        <v>2329</v>
      </c>
      <c r="D164" s="277"/>
      <c r="E164" s="277"/>
      <c r="F164" s="277" t="s">
        <v>2330</v>
      </c>
      <c r="G164" s="314"/>
      <c r="H164" s="315" t="s">
        <v>140</v>
      </c>
      <c r="I164" s="315" t="s">
        <v>60</v>
      </c>
      <c r="J164" s="277" t="s">
        <v>2331</v>
      </c>
      <c r="K164" s="257"/>
    </row>
    <row r="165" spans="2:11" ht="17.25" customHeight="1">
      <c r="B165" s="258"/>
      <c r="C165" s="279" t="s">
        <v>2332</v>
      </c>
      <c r="D165" s="279"/>
      <c r="E165" s="279"/>
      <c r="F165" s="280" t="s">
        <v>2333</v>
      </c>
      <c r="G165" s="316"/>
      <c r="H165" s="317"/>
      <c r="I165" s="317"/>
      <c r="J165" s="279" t="s">
        <v>2334</v>
      </c>
      <c r="K165" s="259"/>
    </row>
    <row r="166" spans="2:11" ht="5.25" customHeight="1">
      <c r="B166" s="285"/>
      <c r="C166" s="282"/>
      <c r="D166" s="282"/>
      <c r="E166" s="282"/>
      <c r="F166" s="282"/>
      <c r="G166" s="283"/>
      <c r="H166" s="282"/>
      <c r="I166" s="282"/>
      <c r="J166" s="282"/>
      <c r="K166" s="306"/>
    </row>
    <row r="167" spans="2:11" ht="15" customHeight="1">
      <c r="B167" s="285"/>
      <c r="C167" s="265" t="s">
        <v>2338</v>
      </c>
      <c r="D167" s="265"/>
      <c r="E167" s="265"/>
      <c r="F167" s="284" t="s">
        <v>2335</v>
      </c>
      <c r="G167" s="265"/>
      <c r="H167" s="265" t="s">
        <v>2374</v>
      </c>
      <c r="I167" s="265" t="s">
        <v>2337</v>
      </c>
      <c r="J167" s="265">
        <v>120</v>
      </c>
      <c r="K167" s="306"/>
    </row>
    <row r="168" spans="2:11" ht="15" customHeight="1">
      <c r="B168" s="285"/>
      <c r="C168" s="265" t="s">
        <v>2383</v>
      </c>
      <c r="D168" s="265"/>
      <c r="E168" s="265"/>
      <c r="F168" s="284" t="s">
        <v>2335</v>
      </c>
      <c r="G168" s="265"/>
      <c r="H168" s="265" t="s">
        <v>2384</v>
      </c>
      <c r="I168" s="265" t="s">
        <v>2337</v>
      </c>
      <c r="J168" s="265" t="s">
        <v>2385</v>
      </c>
      <c r="K168" s="306"/>
    </row>
    <row r="169" spans="2:11" ht="15" customHeight="1">
      <c r="B169" s="285"/>
      <c r="C169" s="265" t="s">
        <v>2284</v>
      </c>
      <c r="D169" s="265"/>
      <c r="E169" s="265"/>
      <c r="F169" s="284" t="s">
        <v>2335</v>
      </c>
      <c r="G169" s="265"/>
      <c r="H169" s="265" t="s">
        <v>2401</v>
      </c>
      <c r="I169" s="265" t="s">
        <v>2337</v>
      </c>
      <c r="J169" s="265" t="s">
        <v>2385</v>
      </c>
      <c r="K169" s="306"/>
    </row>
    <row r="170" spans="2:11" ht="15" customHeight="1">
      <c r="B170" s="285"/>
      <c r="C170" s="265" t="s">
        <v>2340</v>
      </c>
      <c r="D170" s="265"/>
      <c r="E170" s="265"/>
      <c r="F170" s="284" t="s">
        <v>2341</v>
      </c>
      <c r="G170" s="265"/>
      <c r="H170" s="265" t="s">
        <v>2401</v>
      </c>
      <c r="I170" s="265" t="s">
        <v>2337</v>
      </c>
      <c r="J170" s="265">
        <v>50</v>
      </c>
      <c r="K170" s="306"/>
    </row>
    <row r="171" spans="2:11" ht="15" customHeight="1">
      <c r="B171" s="285"/>
      <c r="C171" s="265" t="s">
        <v>2343</v>
      </c>
      <c r="D171" s="265"/>
      <c r="E171" s="265"/>
      <c r="F171" s="284" t="s">
        <v>2335</v>
      </c>
      <c r="G171" s="265"/>
      <c r="H171" s="265" t="s">
        <v>2401</v>
      </c>
      <c r="I171" s="265" t="s">
        <v>2345</v>
      </c>
      <c r="J171" s="265"/>
      <c r="K171" s="306"/>
    </row>
    <row r="172" spans="2:11" ht="15" customHeight="1">
      <c r="B172" s="285"/>
      <c r="C172" s="265" t="s">
        <v>2354</v>
      </c>
      <c r="D172" s="265"/>
      <c r="E172" s="265"/>
      <c r="F172" s="284" t="s">
        <v>2341</v>
      </c>
      <c r="G172" s="265"/>
      <c r="H172" s="265" t="s">
        <v>2401</v>
      </c>
      <c r="I172" s="265" t="s">
        <v>2337</v>
      </c>
      <c r="J172" s="265">
        <v>50</v>
      </c>
      <c r="K172" s="306"/>
    </row>
    <row r="173" spans="2:11" ht="15" customHeight="1">
      <c r="B173" s="285"/>
      <c r="C173" s="265" t="s">
        <v>2362</v>
      </c>
      <c r="D173" s="265"/>
      <c r="E173" s="265"/>
      <c r="F173" s="284" t="s">
        <v>2341</v>
      </c>
      <c r="G173" s="265"/>
      <c r="H173" s="265" t="s">
        <v>2401</v>
      </c>
      <c r="I173" s="265" t="s">
        <v>2337</v>
      </c>
      <c r="J173" s="265">
        <v>50</v>
      </c>
      <c r="K173" s="306"/>
    </row>
    <row r="174" spans="2:11" ht="15" customHeight="1">
      <c r="B174" s="285"/>
      <c r="C174" s="265" t="s">
        <v>2360</v>
      </c>
      <c r="D174" s="265"/>
      <c r="E174" s="265"/>
      <c r="F174" s="284" t="s">
        <v>2341</v>
      </c>
      <c r="G174" s="265"/>
      <c r="H174" s="265" t="s">
        <v>2401</v>
      </c>
      <c r="I174" s="265" t="s">
        <v>2337</v>
      </c>
      <c r="J174" s="265">
        <v>50</v>
      </c>
      <c r="K174" s="306"/>
    </row>
    <row r="175" spans="2:11" ht="15" customHeight="1">
      <c r="B175" s="285"/>
      <c r="C175" s="265" t="s">
        <v>139</v>
      </c>
      <c r="D175" s="265"/>
      <c r="E175" s="265"/>
      <c r="F175" s="284" t="s">
        <v>2335</v>
      </c>
      <c r="G175" s="265"/>
      <c r="H175" s="265" t="s">
        <v>2402</v>
      </c>
      <c r="I175" s="265" t="s">
        <v>2403</v>
      </c>
      <c r="J175" s="265"/>
      <c r="K175" s="306"/>
    </row>
    <row r="176" spans="2:11" ht="15" customHeight="1">
      <c r="B176" s="285"/>
      <c r="C176" s="265" t="s">
        <v>60</v>
      </c>
      <c r="D176" s="265"/>
      <c r="E176" s="265"/>
      <c r="F176" s="284" t="s">
        <v>2335</v>
      </c>
      <c r="G176" s="265"/>
      <c r="H176" s="265" t="s">
        <v>2404</v>
      </c>
      <c r="I176" s="265" t="s">
        <v>2405</v>
      </c>
      <c r="J176" s="265">
        <v>1</v>
      </c>
      <c r="K176" s="306"/>
    </row>
    <row r="177" spans="2:11" ht="15" customHeight="1">
      <c r="B177" s="285"/>
      <c r="C177" s="265" t="s">
        <v>56</v>
      </c>
      <c r="D177" s="265"/>
      <c r="E177" s="265"/>
      <c r="F177" s="284" t="s">
        <v>2335</v>
      </c>
      <c r="G177" s="265"/>
      <c r="H177" s="265" t="s">
        <v>2406</v>
      </c>
      <c r="I177" s="265" t="s">
        <v>2337</v>
      </c>
      <c r="J177" s="265">
        <v>20</v>
      </c>
      <c r="K177" s="306"/>
    </row>
    <row r="178" spans="2:11" ht="15" customHeight="1">
      <c r="B178" s="285"/>
      <c r="C178" s="265" t="s">
        <v>140</v>
      </c>
      <c r="D178" s="265"/>
      <c r="E178" s="265"/>
      <c r="F178" s="284" t="s">
        <v>2335</v>
      </c>
      <c r="G178" s="265"/>
      <c r="H178" s="265" t="s">
        <v>2407</v>
      </c>
      <c r="I178" s="265" t="s">
        <v>2337</v>
      </c>
      <c r="J178" s="265">
        <v>255</v>
      </c>
      <c r="K178" s="306"/>
    </row>
    <row r="179" spans="2:11" ht="15" customHeight="1">
      <c r="B179" s="285"/>
      <c r="C179" s="265" t="s">
        <v>141</v>
      </c>
      <c r="D179" s="265"/>
      <c r="E179" s="265"/>
      <c r="F179" s="284" t="s">
        <v>2335</v>
      </c>
      <c r="G179" s="265"/>
      <c r="H179" s="265" t="s">
        <v>2300</v>
      </c>
      <c r="I179" s="265" t="s">
        <v>2337</v>
      </c>
      <c r="J179" s="265">
        <v>10</v>
      </c>
      <c r="K179" s="306"/>
    </row>
    <row r="180" spans="2:11" ht="15" customHeight="1">
      <c r="B180" s="285"/>
      <c r="C180" s="265" t="s">
        <v>142</v>
      </c>
      <c r="D180" s="265"/>
      <c r="E180" s="265"/>
      <c r="F180" s="284" t="s">
        <v>2335</v>
      </c>
      <c r="G180" s="265"/>
      <c r="H180" s="265" t="s">
        <v>2408</v>
      </c>
      <c r="I180" s="265" t="s">
        <v>2369</v>
      </c>
      <c r="J180" s="265"/>
      <c r="K180" s="306"/>
    </row>
    <row r="181" spans="2:11" ht="15" customHeight="1">
      <c r="B181" s="285"/>
      <c r="C181" s="265" t="s">
        <v>2409</v>
      </c>
      <c r="D181" s="265"/>
      <c r="E181" s="265"/>
      <c r="F181" s="284" t="s">
        <v>2335</v>
      </c>
      <c r="G181" s="265"/>
      <c r="H181" s="265" t="s">
        <v>2410</v>
      </c>
      <c r="I181" s="265" t="s">
        <v>2369</v>
      </c>
      <c r="J181" s="265"/>
      <c r="K181" s="306"/>
    </row>
    <row r="182" spans="2:11" ht="15" customHeight="1">
      <c r="B182" s="285"/>
      <c r="C182" s="265" t="s">
        <v>2398</v>
      </c>
      <c r="D182" s="265"/>
      <c r="E182" s="265"/>
      <c r="F182" s="284" t="s">
        <v>2335</v>
      </c>
      <c r="G182" s="265"/>
      <c r="H182" s="265" t="s">
        <v>2411</v>
      </c>
      <c r="I182" s="265" t="s">
        <v>2369</v>
      </c>
      <c r="J182" s="265"/>
      <c r="K182" s="306"/>
    </row>
    <row r="183" spans="2:11" ht="15" customHeight="1">
      <c r="B183" s="285"/>
      <c r="C183" s="265" t="s">
        <v>144</v>
      </c>
      <c r="D183" s="265"/>
      <c r="E183" s="265"/>
      <c r="F183" s="284" t="s">
        <v>2341</v>
      </c>
      <c r="G183" s="265"/>
      <c r="H183" s="265" t="s">
        <v>2412</v>
      </c>
      <c r="I183" s="265" t="s">
        <v>2337</v>
      </c>
      <c r="J183" s="265">
        <v>50</v>
      </c>
      <c r="K183" s="306"/>
    </row>
    <row r="184" spans="2:11" ht="15" customHeight="1">
      <c r="B184" s="285"/>
      <c r="C184" s="265" t="s">
        <v>2413</v>
      </c>
      <c r="D184" s="265"/>
      <c r="E184" s="265"/>
      <c r="F184" s="284" t="s">
        <v>2341</v>
      </c>
      <c r="G184" s="265"/>
      <c r="H184" s="265" t="s">
        <v>2414</v>
      </c>
      <c r="I184" s="265" t="s">
        <v>2415</v>
      </c>
      <c r="J184" s="265"/>
      <c r="K184" s="306"/>
    </row>
    <row r="185" spans="2:11" ht="15" customHeight="1">
      <c r="B185" s="285"/>
      <c r="C185" s="265" t="s">
        <v>2416</v>
      </c>
      <c r="D185" s="265"/>
      <c r="E185" s="265"/>
      <c r="F185" s="284" t="s">
        <v>2341</v>
      </c>
      <c r="G185" s="265"/>
      <c r="H185" s="265" t="s">
        <v>2417</v>
      </c>
      <c r="I185" s="265" t="s">
        <v>2415</v>
      </c>
      <c r="J185" s="265"/>
      <c r="K185" s="306"/>
    </row>
    <row r="186" spans="2:11" ht="15" customHeight="1">
      <c r="B186" s="285"/>
      <c r="C186" s="265" t="s">
        <v>2418</v>
      </c>
      <c r="D186" s="265"/>
      <c r="E186" s="265"/>
      <c r="F186" s="284" t="s">
        <v>2341</v>
      </c>
      <c r="G186" s="265"/>
      <c r="H186" s="265" t="s">
        <v>2419</v>
      </c>
      <c r="I186" s="265" t="s">
        <v>2415</v>
      </c>
      <c r="J186" s="265"/>
      <c r="K186" s="306"/>
    </row>
    <row r="187" spans="2:11" ht="15" customHeight="1">
      <c r="B187" s="285"/>
      <c r="C187" s="318" t="s">
        <v>2420</v>
      </c>
      <c r="D187" s="265"/>
      <c r="E187" s="265"/>
      <c r="F187" s="284" t="s">
        <v>2341</v>
      </c>
      <c r="G187" s="265"/>
      <c r="H187" s="265" t="s">
        <v>2421</v>
      </c>
      <c r="I187" s="265" t="s">
        <v>2422</v>
      </c>
      <c r="J187" s="319" t="s">
        <v>2423</v>
      </c>
      <c r="K187" s="306"/>
    </row>
    <row r="188" spans="2:11" ht="15" customHeight="1">
      <c r="B188" s="285"/>
      <c r="C188" s="270" t="s">
        <v>45</v>
      </c>
      <c r="D188" s="265"/>
      <c r="E188" s="265"/>
      <c r="F188" s="284" t="s">
        <v>2335</v>
      </c>
      <c r="G188" s="265"/>
      <c r="H188" s="261" t="s">
        <v>2424</v>
      </c>
      <c r="I188" s="265" t="s">
        <v>2425</v>
      </c>
      <c r="J188" s="265"/>
      <c r="K188" s="306"/>
    </row>
    <row r="189" spans="2:11" ht="15" customHeight="1">
      <c r="B189" s="285"/>
      <c r="C189" s="270" t="s">
        <v>2426</v>
      </c>
      <c r="D189" s="265"/>
      <c r="E189" s="265"/>
      <c r="F189" s="284" t="s">
        <v>2335</v>
      </c>
      <c r="G189" s="265"/>
      <c r="H189" s="265" t="s">
        <v>2427</v>
      </c>
      <c r="I189" s="265" t="s">
        <v>2369</v>
      </c>
      <c r="J189" s="265"/>
      <c r="K189" s="306"/>
    </row>
    <row r="190" spans="2:11" ht="15" customHeight="1">
      <c r="B190" s="285"/>
      <c r="C190" s="270" t="s">
        <v>2428</v>
      </c>
      <c r="D190" s="265"/>
      <c r="E190" s="265"/>
      <c r="F190" s="284" t="s">
        <v>2335</v>
      </c>
      <c r="G190" s="265"/>
      <c r="H190" s="265" t="s">
        <v>2429</v>
      </c>
      <c r="I190" s="265" t="s">
        <v>2369</v>
      </c>
      <c r="J190" s="265"/>
      <c r="K190" s="306"/>
    </row>
    <row r="191" spans="2:11" ht="15" customHeight="1">
      <c r="B191" s="285"/>
      <c r="C191" s="270" t="s">
        <v>2430</v>
      </c>
      <c r="D191" s="265"/>
      <c r="E191" s="265"/>
      <c r="F191" s="284" t="s">
        <v>2341</v>
      </c>
      <c r="G191" s="265"/>
      <c r="H191" s="265" t="s">
        <v>2431</v>
      </c>
      <c r="I191" s="265" t="s">
        <v>2369</v>
      </c>
      <c r="J191" s="265"/>
      <c r="K191" s="306"/>
    </row>
    <row r="192" spans="2:11" ht="15" customHeight="1">
      <c r="B192" s="312"/>
      <c r="C192" s="320"/>
      <c r="D192" s="294"/>
      <c r="E192" s="294"/>
      <c r="F192" s="294"/>
      <c r="G192" s="294"/>
      <c r="H192" s="294"/>
      <c r="I192" s="294"/>
      <c r="J192" s="294"/>
      <c r="K192" s="313"/>
    </row>
    <row r="193" spans="2:11" ht="18.75" customHeight="1">
      <c r="B193" s="261"/>
      <c r="C193" s="265"/>
      <c r="D193" s="265"/>
      <c r="E193" s="265"/>
      <c r="F193" s="284"/>
      <c r="G193" s="265"/>
      <c r="H193" s="265"/>
      <c r="I193" s="265"/>
      <c r="J193" s="265"/>
      <c r="K193" s="261"/>
    </row>
    <row r="194" spans="2:11" ht="18.75" customHeight="1">
      <c r="B194" s="261"/>
      <c r="C194" s="265"/>
      <c r="D194" s="265"/>
      <c r="E194" s="265"/>
      <c r="F194" s="284"/>
      <c r="G194" s="265"/>
      <c r="H194" s="265"/>
      <c r="I194" s="265"/>
      <c r="J194" s="265"/>
      <c r="K194" s="261"/>
    </row>
    <row r="195" spans="2:11" ht="18.75" customHeight="1">
      <c r="B195" s="271"/>
      <c r="C195" s="271"/>
      <c r="D195" s="271"/>
      <c r="E195" s="271"/>
      <c r="F195" s="271"/>
      <c r="G195" s="271"/>
      <c r="H195" s="271"/>
      <c r="I195" s="271"/>
      <c r="J195" s="271"/>
      <c r="K195" s="271"/>
    </row>
    <row r="196" spans="2:11" ht="13.5">
      <c r="B196" s="253"/>
      <c r="C196" s="254"/>
      <c r="D196" s="254"/>
      <c r="E196" s="254"/>
      <c r="F196" s="254"/>
      <c r="G196" s="254"/>
      <c r="H196" s="254"/>
      <c r="I196" s="254"/>
      <c r="J196" s="254"/>
      <c r="K196" s="255"/>
    </row>
    <row r="197" spans="2:11" ht="21">
      <c r="B197" s="256"/>
      <c r="C197" s="380" t="s">
        <v>2432</v>
      </c>
      <c r="D197" s="380"/>
      <c r="E197" s="380"/>
      <c r="F197" s="380"/>
      <c r="G197" s="380"/>
      <c r="H197" s="380"/>
      <c r="I197" s="380"/>
      <c r="J197" s="380"/>
      <c r="K197" s="257"/>
    </row>
    <row r="198" spans="2:11" ht="25.5" customHeight="1">
      <c r="B198" s="256"/>
      <c r="C198" s="321" t="s">
        <v>2433</v>
      </c>
      <c r="D198" s="321"/>
      <c r="E198" s="321"/>
      <c r="F198" s="321" t="s">
        <v>2434</v>
      </c>
      <c r="G198" s="322"/>
      <c r="H198" s="379" t="s">
        <v>2435</v>
      </c>
      <c r="I198" s="379"/>
      <c r="J198" s="379"/>
      <c r="K198" s="257"/>
    </row>
    <row r="199" spans="2:11" ht="5.25" customHeight="1">
      <c r="B199" s="285"/>
      <c r="C199" s="282"/>
      <c r="D199" s="282"/>
      <c r="E199" s="282"/>
      <c r="F199" s="282"/>
      <c r="G199" s="265"/>
      <c r="H199" s="282"/>
      <c r="I199" s="282"/>
      <c r="J199" s="282"/>
      <c r="K199" s="306"/>
    </row>
    <row r="200" spans="2:11" ht="15" customHeight="1">
      <c r="B200" s="285"/>
      <c r="C200" s="265" t="s">
        <v>2425</v>
      </c>
      <c r="D200" s="265"/>
      <c r="E200" s="265"/>
      <c r="F200" s="284" t="s">
        <v>46</v>
      </c>
      <c r="G200" s="265"/>
      <c r="H200" s="377" t="s">
        <v>2436</v>
      </c>
      <c r="I200" s="377"/>
      <c r="J200" s="377"/>
      <c r="K200" s="306"/>
    </row>
    <row r="201" spans="2:11" ht="15" customHeight="1">
      <c r="B201" s="285"/>
      <c r="C201" s="291"/>
      <c r="D201" s="265"/>
      <c r="E201" s="265"/>
      <c r="F201" s="284" t="s">
        <v>47</v>
      </c>
      <c r="G201" s="265"/>
      <c r="H201" s="377" t="s">
        <v>2437</v>
      </c>
      <c r="I201" s="377"/>
      <c r="J201" s="377"/>
      <c r="K201" s="306"/>
    </row>
    <row r="202" spans="2:11" ht="15" customHeight="1">
      <c r="B202" s="285"/>
      <c r="C202" s="291"/>
      <c r="D202" s="265"/>
      <c r="E202" s="265"/>
      <c r="F202" s="284" t="s">
        <v>50</v>
      </c>
      <c r="G202" s="265"/>
      <c r="H202" s="377" t="s">
        <v>2438</v>
      </c>
      <c r="I202" s="377"/>
      <c r="J202" s="377"/>
      <c r="K202" s="306"/>
    </row>
    <row r="203" spans="2:11" ht="15" customHeight="1">
      <c r="B203" s="285"/>
      <c r="C203" s="265"/>
      <c r="D203" s="265"/>
      <c r="E203" s="265"/>
      <c r="F203" s="284" t="s">
        <v>48</v>
      </c>
      <c r="G203" s="265"/>
      <c r="H203" s="377" t="s">
        <v>2439</v>
      </c>
      <c r="I203" s="377"/>
      <c r="J203" s="377"/>
      <c r="K203" s="306"/>
    </row>
    <row r="204" spans="2:11" ht="15" customHeight="1">
      <c r="B204" s="285"/>
      <c r="C204" s="265"/>
      <c r="D204" s="265"/>
      <c r="E204" s="265"/>
      <c r="F204" s="284" t="s">
        <v>49</v>
      </c>
      <c r="G204" s="265"/>
      <c r="H204" s="377" t="s">
        <v>2440</v>
      </c>
      <c r="I204" s="377"/>
      <c r="J204" s="377"/>
      <c r="K204" s="306"/>
    </row>
    <row r="205" spans="2:11" ht="15" customHeight="1">
      <c r="B205" s="285"/>
      <c r="C205" s="265"/>
      <c r="D205" s="265"/>
      <c r="E205" s="265"/>
      <c r="F205" s="284"/>
      <c r="G205" s="265"/>
      <c r="H205" s="265"/>
      <c r="I205" s="265"/>
      <c r="J205" s="265"/>
      <c r="K205" s="306"/>
    </row>
    <row r="206" spans="2:11" ht="15" customHeight="1">
      <c r="B206" s="285"/>
      <c r="C206" s="265" t="s">
        <v>2381</v>
      </c>
      <c r="D206" s="265"/>
      <c r="E206" s="265"/>
      <c r="F206" s="284" t="s">
        <v>82</v>
      </c>
      <c r="G206" s="265"/>
      <c r="H206" s="377" t="s">
        <v>2441</v>
      </c>
      <c r="I206" s="377"/>
      <c r="J206" s="377"/>
      <c r="K206" s="306"/>
    </row>
    <row r="207" spans="2:11" ht="15" customHeight="1">
      <c r="B207" s="285"/>
      <c r="C207" s="291"/>
      <c r="D207" s="265"/>
      <c r="E207" s="265"/>
      <c r="F207" s="284" t="s">
        <v>2278</v>
      </c>
      <c r="G207" s="265"/>
      <c r="H207" s="377" t="s">
        <v>2279</v>
      </c>
      <c r="I207" s="377"/>
      <c r="J207" s="377"/>
      <c r="K207" s="306"/>
    </row>
    <row r="208" spans="2:11" ht="15" customHeight="1">
      <c r="B208" s="285"/>
      <c r="C208" s="265"/>
      <c r="D208" s="265"/>
      <c r="E208" s="265"/>
      <c r="F208" s="284" t="s">
        <v>2276</v>
      </c>
      <c r="G208" s="265"/>
      <c r="H208" s="377" t="s">
        <v>2442</v>
      </c>
      <c r="I208" s="377"/>
      <c r="J208" s="377"/>
      <c r="K208" s="306"/>
    </row>
    <row r="209" spans="2:11" ht="15" customHeight="1">
      <c r="B209" s="323"/>
      <c r="C209" s="291"/>
      <c r="D209" s="291"/>
      <c r="E209" s="291"/>
      <c r="F209" s="284" t="s">
        <v>2280</v>
      </c>
      <c r="G209" s="270"/>
      <c r="H209" s="378" t="s">
        <v>2281</v>
      </c>
      <c r="I209" s="378"/>
      <c r="J209" s="378"/>
      <c r="K209" s="324"/>
    </row>
    <row r="210" spans="2:11" ht="15" customHeight="1">
      <c r="B210" s="323"/>
      <c r="C210" s="291"/>
      <c r="D210" s="291"/>
      <c r="E210" s="291"/>
      <c r="F210" s="284" t="s">
        <v>2282</v>
      </c>
      <c r="G210" s="270"/>
      <c r="H210" s="378" t="s">
        <v>2443</v>
      </c>
      <c r="I210" s="378"/>
      <c r="J210" s="378"/>
      <c r="K210" s="324"/>
    </row>
    <row r="211" spans="2:11" ht="15" customHeight="1">
      <c r="B211" s="323"/>
      <c r="C211" s="291"/>
      <c r="D211" s="291"/>
      <c r="E211" s="291"/>
      <c r="F211" s="325"/>
      <c r="G211" s="270"/>
      <c r="H211" s="326"/>
      <c r="I211" s="326"/>
      <c r="J211" s="326"/>
      <c r="K211" s="324"/>
    </row>
    <row r="212" spans="2:11" ht="15" customHeight="1">
      <c r="B212" s="323"/>
      <c r="C212" s="265" t="s">
        <v>2405</v>
      </c>
      <c r="D212" s="291"/>
      <c r="E212" s="291"/>
      <c r="F212" s="284">
        <v>1</v>
      </c>
      <c r="G212" s="270"/>
      <c r="H212" s="378" t="s">
        <v>2444</v>
      </c>
      <c r="I212" s="378"/>
      <c r="J212" s="378"/>
      <c r="K212" s="324"/>
    </row>
    <row r="213" spans="2:11" ht="15" customHeight="1">
      <c r="B213" s="323"/>
      <c r="C213" s="291"/>
      <c r="D213" s="291"/>
      <c r="E213" s="291"/>
      <c r="F213" s="284">
        <v>2</v>
      </c>
      <c r="G213" s="270"/>
      <c r="H213" s="378" t="s">
        <v>2445</v>
      </c>
      <c r="I213" s="378"/>
      <c r="J213" s="378"/>
      <c r="K213" s="324"/>
    </row>
    <row r="214" spans="2:11" ht="15" customHeight="1">
      <c r="B214" s="323"/>
      <c r="C214" s="291"/>
      <c r="D214" s="291"/>
      <c r="E214" s="291"/>
      <c r="F214" s="284">
        <v>3</v>
      </c>
      <c r="G214" s="270"/>
      <c r="H214" s="378" t="s">
        <v>2446</v>
      </c>
      <c r="I214" s="378"/>
      <c r="J214" s="378"/>
      <c r="K214" s="324"/>
    </row>
    <row r="215" spans="2:11" ht="15" customHeight="1">
      <c r="B215" s="323"/>
      <c r="C215" s="291"/>
      <c r="D215" s="291"/>
      <c r="E215" s="291"/>
      <c r="F215" s="284">
        <v>4</v>
      </c>
      <c r="G215" s="270"/>
      <c r="H215" s="378" t="s">
        <v>2447</v>
      </c>
      <c r="I215" s="378"/>
      <c r="J215" s="378"/>
      <c r="K215" s="324"/>
    </row>
    <row r="216" spans="2:11" ht="12.75" customHeight="1">
      <c r="B216" s="327"/>
      <c r="C216" s="328"/>
      <c r="D216" s="328"/>
      <c r="E216" s="328"/>
      <c r="F216" s="328"/>
      <c r="G216" s="328"/>
      <c r="H216" s="328"/>
      <c r="I216" s="328"/>
      <c r="J216" s="328"/>
      <c r="K216" s="329"/>
    </row>
  </sheetData>
  <sheetProtection formatCells="0" formatColumns="0" formatRows="0" insertColumns="0" insertRows="0" insertHyperlinks="0" deleteColumns="0" deleteRows="0" sort="0" autoFilter="0" pivotTables="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DESKTOP-GQL5SSP\pc</dc:creator>
  <cp:keywords/>
  <dc:description/>
  <cp:lastModifiedBy>pc</cp:lastModifiedBy>
  <cp:lastPrinted>2018-11-11T07:59:39Z</cp:lastPrinted>
  <dcterms:created xsi:type="dcterms:W3CDTF">2018-11-11T07:58:40Z</dcterms:created>
  <dcterms:modified xsi:type="dcterms:W3CDTF">2018-11-11T07:59:59Z</dcterms:modified>
  <cp:category/>
  <cp:version/>
  <cp:contentType/>
  <cp:contentStatus/>
</cp:coreProperties>
</file>