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activeTab="2"/>
  </bookViews>
  <sheets>
    <sheet name="Stavba" sheetId="1" r:id="rId1"/>
    <sheet name="VzorPolozky" sheetId="10" state="hidden" r:id="rId2"/>
    <sheet name="01 201903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2019039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2019039 Pol'!$A$1:$X$317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9" i="12"/>
  <c r="K9" i="12"/>
  <c r="K8" i="12" s="1"/>
  <c r="O9" i="12"/>
  <c r="Q9" i="12"/>
  <c r="V9" i="12"/>
  <c r="G11" i="12"/>
  <c r="M11" i="12" s="1"/>
  <c r="I11" i="12"/>
  <c r="K11" i="12"/>
  <c r="O11" i="12"/>
  <c r="Q11" i="12"/>
  <c r="Q8" i="12" s="1"/>
  <c r="V11" i="12"/>
  <c r="G15" i="12"/>
  <c r="M15" i="12" s="1"/>
  <c r="I15" i="12"/>
  <c r="K15" i="12"/>
  <c r="O15" i="12"/>
  <c r="Q15" i="12"/>
  <c r="V15" i="12"/>
  <c r="G20" i="12"/>
  <c r="M20" i="12" s="1"/>
  <c r="I20" i="12"/>
  <c r="K20" i="12"/>
  <c r="O20" i="12"/>
  <c r="Q20" i="12"/>
  <c r="V20" i="12"/>
  <c r="G28" i="12"/>
  <c r="M28" i="12" s="1"/>
  <c r="I28" i="12"/>
  <c r="K28" i="12"/>
  <c r="O28" i="12"/>
  <c r="Q28" i="12"/>
  <c r="V28" i="12"/>
  <c r="G35" i="12"/>
  <c r="M35" i="12" s="1"/>
  <c r="I35" i="12"/>
  <c r="K35" i="12"/>
  <c r="O35" i="12"/>
  <c r="Q35" i="12"/>
  <c r="V35" i="12"/>
  <c r="G44" i="12"/>
  <c r="I44" i="12"/>
  <c r="K44" i="12"/>
  <c r="M44" i="12"/>
  <c r="O44" i="12"/>
  <c r="Q44" i="12"/>
  <c r="V44" i="12"/>
  <c r="G53" i="12"/>
  <c r="M53" i="12" s="1"/>
  <c r="I53" i="12"/>
  <c r="K53" i="12"/>
  <c r="O53" i="12"/>
  <c r="Q53" i="12"/>
  <c r="V53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7" i="12"/>
  <c r="M87" i="12" s="1"/>
  <c r="M86" i="12" s="1"/>
  <c r="I87" i="12"/>
  <c r="I86" i="12" s="1"/>
  <c r="K87" i="12"/>
  <c r="K86" i="12" s="1"/>
  <c r="O87" i="12"/>
  <c r="O86" i="12" s="1"/>
  <c r="Q87" i="12"/>
  <c r="Q86" i="12" s="1"/>
  <c r="V87" i="12"/>
  <c r="V86" i="12" s="1"/>
  <c r="G101" i="12"/>
  <c r="I53" i="1" s="1"/>
  <c r="K101" i="12"/>
  <c r="V101" i="12"/>
  <c r="G102" i="12"/>
  <c r="M102" i="12" s="1"/>
  <c r="M101" i="12" s="1"/>
  <c r="I102" i="12"/>
  <c r="I101" i="12" s="1"/>
  <c r="K102" i="12"/>
  <c r="O102" i="12"/>
  <c r="O101" i="12" s="1"/>
  <c r="Q102" i="12"/>
  <c r="Q101" i="12" s="1"/>
  <c r="V102" i="12"/>
  <c r="G110" i="12"/>
  <c r="M110" i="12" s="1"/>
  <c r="I110" i="12"/>
  <c r="K110" i="12"/>
  <c r="O110" i="12"/>
  <c r="Q110" i="12"/>
  <c r="V110" i="12"/>
  <c r="G119" i="12"/>
  <c r="M119" i="12" s="1"/>
  <c r="I119" i="12"/>
  <c r="K119" i="12"/>
  <c r="O119" i="12"/>
  <c r="O109" i="12" s="1"/>
  <c r="Q119" i="12"/>
  <c r="V119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9" i="12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44" i="12"/>
  <c r="M144" i="12" s="1"/>
  <c r="I144" i="12"/>
  <c r="K144" i="12"/>
  <c r="O144" i="12"/>
  <c r="Q144" i="12"/>
  <c r="V144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9" i="12"/>
  <c r="M179" i="12" s="1"/>
  <c r="I179" i="12"/>
  <c r="K179" i="12"/>
  <c r="O179" i="12"/>
  <c r="Q179" i="12"/>
  <c r="V179" i="12"/>
  <c r="I183" i="12"/>
  <c r="Q183" i="12"/>
  <c r="G184" i="12"/>
  <c r="G183" i="12" s="1"/>
  <c r="I56" i="1" s="1"/>
  <c r="I184" i="12"/>
  <c r="K184" i="12"/>
  <c r="K183" i="12" s="1"/>
  <c r="O184" i="12"/>
  <c r="O183" i="12" s="1"/>
  <c r="Q184" i="12"/>
  <c r="V184" i="12"/>
  <c r="V183" i="12" s="1"/>
  <c r="G186" i="12"/>
  <c r="G185" i="12" s="1"/>
  <c r="I57" i="1" s="1"/>
  <c r="I186" i="12"/>
  <c r="K186" i="12"/>
  <c r="K185" i="12" s="1"/>
  <c r="O186" i="12"/>
  <c r="Q186" i="12"/>
  <c r="V186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200" i="12"/>
  <c r="M200" i="12" s="1"/>
  <c r="I200" i="12"/>
  <c r="K200" i="12"/>
  <c r="O200" i="12"/>
  <c r="O195" i="12" s="1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O221" i="12" s="1"/>
  <c r="Q223" i="12"/>
  <c r="V223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5" i="12"/>
  <c r="I235" i="12"/>
  <c r="K235" i="12"/>
  <c r="O235" i="12"/>
  <c r="O234" i="12" s="1"/>
  <c r="Q235" i="12"/>
  <c r="V235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2" i="12"/>
  <c r="I242" i="12"/>
  <c r="K242" i="12"/>
  <c r="O242" i="12"/>
  <c r="Q242" i="12"/>
  <c r="V242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9" i="12"/>
  <c r="M259" i="12" s="1"/>
  <c r="I259" i="12"/>
  <c r="K259" i="12"/>
  <c r="K248" i="12" s="1"/>
  <c r="O259" i="12"/>
  <c r="Q259" i="12"/>
  <c r="V259" i="12"/>
  <c r="V248" i="12" s="1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O266" i="12" s="1"/>
  <c r="Q269" i="12"/>
  <c r="V269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6" i="12"/>
  <c r="M286" i="12" s="1"/>
  <c r="I286" i="12"/>
  <c r="K286" i="12"/>
  <c r="O286" i="12"/>
  <c r="Q286" i="12"/>
  <c r="V286" i="12"/>
  <c r="G291" i="12"/>
  <c r="M291" i="12" s="1"/>
  <c r="I291" i="12"/>
  <c r="K291" i="12"/>
  <c r="O291" i="12"/>
  <c r="Q291" i="12"/>
  <c r="V291" i="12"/>
  <c r="G293" i="12"/>
  <c r="I293" i="12"/>
  <c r="K293" i="12"/>
  <c r="O293" i="12"/>
  <c r="O292" i="12" s="1"/>
  <c r="Q293" i="12"/>
  <c r="V293" i="12"/>
  <c r="V292" i="12" s="1"/>
  <c r="G296" i="12"/>
  <c r="M296" i="12" s="1"/>
  <c r="I296" i="12"/>
  <c r="K296" i="12"/>
  <c r="O296" i="12"/>
  <c r="Q296" i="12"/>
  <c r="Q292" i="12" s="1"/>
  <c r="V296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V299" i="12" s="1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AE307" i="12"/>
  <c r="F40" i="1" s="1"/>
  <c r="I20" i="1"/>
  <c r="I19" i="1"/>
  <c r="I18" i="1"/>
  <c r="F41" i="1" l="1"/>
  <c r="I299" i="12"/>
  <c r="AF307" i="12"/>
  <c r="V266" i="12"/>
  <c r="K241" i="12"/>
  <c r="V234" i="12"/>
  <c r="K205" i="12"/>
  <c r="V195" i="12"/>
  <c r="K128" i="12"/>
  <c r="V109" i="12"/>
  <c r="K14" i="12"/>
  <c r="I14" i="12"/>
  <c r="F39" i="1"/>
  <c r="Q221" i="12"/>
  <c r="V185" i="12"/>
  <c r="O68" i="12"/>
  <c r="V8" i="12"/>
  <c r="G241" i="12"/>
  <c r="I62" i="1" s="1"/>
  <c r="V221" i="12"/>
  <c r="G205" i="12"/>
  <c r="I59" i="1" s="1"/>
  <c r="G128" i="12"/>
  <c r="I55" i="1" s="1"/>
  <c r="G86" i="12"/>
  <c r="I52" i="1" s="1"/>
  <c r="K68" i="12"/>
  <c r="I68" i="12"/>
  <c r="Q234" i="12"/>
  <c r="Q299" i="12"/>
  <c r="K292" i="12"/>
  <c r="K266" i="12"/>
  <c r="I266" i="12"/>
  <c r="Q248" i="12"/>
  <c r="I241" i="12"/>
  <c r="K234" i="12"/>
  <c r="I205" i="12"/>
  <c r="K195" i="12"/>
  <c r="I195" i="12"/>
  <c r="Q185" i="12"/>
  <c r="O185" i="12"/>
  <c r="I128" i="12"/>
  <c r="K109" i="12"/>
  <c r="I109" i="12"/>
  <c r="O8" i="12"/>
  <c r="G292" i="12"/>
  <c r="I65" i="1" s="1"/>
  <c r="V241" i="12"/>
  <c r="G234" i="12"/>
  <c r="I61" i="1" s="1"/>
  <c r="K221" i="12"/>
  <c r="I221" i="12"/>
  <c r="V205" i="12"/>
  <c r="V128" i="12"/>
  <c r="V14" i="12"/>
  <c r="O299" i="12"/>
  <c r="I292" i="12"/>
  <c r="O248" i="12"/>
  <c r="I234" i="12"/>
  <c r="Q68" i="12"/>
  <c r="I49" i="1"/>
  <c r="Q14" i="12"/>
  <c r="K299" i="12"/>
  <c r="Q266" i="12"/>
  <c r="I248" i="12"/>
  <c r="Q241" i="12"/>
  <c r="O241" i="12"/>
  <c r="Q205" i="12"/>
  <c r="O205" i="12"/>
  <c r="Q195" i="12"/>
  <c r="I185" i="12"/>
  <c r="Q128" i="12"/>
  <c r="O128" i="12"/>
  <c r="Q109" i="12"/>
  <c r="V68" i="12"/>
  <c r="O14" i="12"/>
  <c r="I8" i="12"/>
  <c r="M68" i="12"/>
  <c r="M14" i="12"/>
  <c r="M299" i="12"/>
  <c r="M266" i="12"/>
  <c r="M248" i="12"/>
  <c r="M221" i="12"/>
  <c r="M195" i="12"/>
  <c r="M109" i="12"/>
  <c r="G299" i="12"/>
  <c r="I66" i="1" s="1"/>
  <c r="G266" i="12"/>
  <c r="I64" i="1" s="1"/>
  <c r="G248" i="12"/>
  <c r="I63" i="1" s="1"/>
  <c r="G221" i="12"/>
  <c r="I60" i="1" s="1"/>
  <c r="G195" i="12"/>
  <c r="I58" i="1" s="1"/>
  <c r="G109" i="12"/>
  <c r="I54" i="1" s="1"/>
  <c r="G68" i="12"/>
  <c r="I51" i="1" s="1"/>
  <c r="G14" i="12"/>
  <c r="I50" i="1" s="1"/>
  <c r="M293" i="12"/>
  <c r="M292" i="12" s="1"/>
  <c r="M242" i="12"/>
  <c r="M241" i="12" s="1"/>
  <c r="M235" i="12"/>
  <c r="M234" i="12" s="1"/>
  <c r="M206" i="12"/>
  <c r="M205" i="12" s="1"/>
  <c r="M186" i="12"/>
  <c r="M185" i="12" s="1"/>
  <c r="M184" i="12"/>
  <c r="M183" i="12" s="1"/>
  <c r="M129" i="12"/>
  <c r="M12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67" i="1" l="1"/>
  <c r="J66" i="1" s="1"/>
  <c r="J53" i="1"/>
  <c r="F42" i="1"/>
  <c r="J54" i="1"/>
  <c r="J55" i="1"/>
  <c r="J52" i="1"/>
  <c r="J63" i="1"/>
  <c r="G41" i="1"/>
  <c r="H41" i="1" s="1"/>
  <c r="I41" i="1" s="1"/>
  <c r="G40" i="1"/>
  <c r="H40" i="1" s="1"/>
  <c r="I40" i="1" s="1"/>
  <c r="G39" i="1"/>
  <c r="G42" i="1" s="1"/>
  <c r="G25" i="1" s="1"/>
  <c r="A25" i="1" s="1"/>
  <c r="A26" i="1" s="1"/>
  <c r="G26" i="1" s="1"/>
  <c r="J49" i="1"/>
  <c r="J50" i="1"/>
  <c r="J51" i="1"/>
  <c r="J57" i="1"/>
  <c r="J56" i="1"/>
  <c r="J64" i="1"/>
  <c r="J65" i="1"/>
  <c r="J59" i="1"/>
  <c r="I16" i="1"/>
  <c r="I17" i="1"/>
  <c r="J62" i="1"/>
  <c r="J61" i="1"/>
  <c r="G307" i="12"/>
  <c r="J58" i="1" l="1"/>
  <c r="J60" i="1"/>
  <c r="I21" i="1"/>
  <c r="H39" i="1"/>
  <c r="H42" i="1" s="1"/>
  <c r="J67" i="1"/>
  <c r="G28" i="1"/>
  <c r="G23" i="1"/>
  <c r="A23" i="1" s="1"/>
  <c r="A24" i="1" s="1"/>
  <c r="G24" i="1" s="1"/>
  <c r="A27" i="1" s="1"/>
  <c r="A29" i="1" s="1"/>
  <c r="G29" i="1" s="1"/>
  <c r="G27" i="1" s="1"/>
  <c r="I39" i="1" l="1"/>
  <c r="I42" i="1" s="1"/>
  <c r="J41" i="1" s="1"/>
  <c r="J40" i="1" l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<sst xmlns="http://schemas.openxmlformats.org/spreadsheetml/2006/main" count="1227" uniqueCount="432">
  <si>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</si>
  <si>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</si>
  <si>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</si>
  <si>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</si>
  <si>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</si>
  <si>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</si>
  <si>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</si>
  <si>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</si>
  <si>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</si>
  <si>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</si>
  <si>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</si>
  <si>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</si>
  <si>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</si>
  <si>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</si>
  <si>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</si>
  <si>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</si>
  <si>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</si>
  <si>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</si>
  <si>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</si>
  <si>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</si>
  <si>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</si>
  <si>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</si>
  <si>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</si>
  <si>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</si>
  <si>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</si>
  <si>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</si>
  <si>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</si>
  <si>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</si>
  <si>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</si>
  <si>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</si>
  <si>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</si>
  <si>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</si>
  <si>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</si>
  <si>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</si>
  <si>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</si>
  <si>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</si>
  <si>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</si>
  <si>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</si>
  <si>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</si>
  <si>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</si>
  <si>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</si>
  <si>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2019039</t>
  </si>
  <si>
    <t>Děčín VI</t>
  </si>
  <si>
    <t>01</t>
  </si>
  <si>
    <t>Oprava kuchyně MŠ</t>
  </si>
  <si>
    <t>Objekt:</t>
  </si>
  <si>
    <t>Rozpočet:</t>
  </si>
  <si>
    <t>Základní škola a Mateřská škola Děčín VI, Školní 1544/5, Příspěvková organizace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</si>
  <si>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</si>
  <si>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</si>
  <si>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</si>
  <si>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</si>
  <si>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</si>
  <si>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</si>
  <si>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</si>
  <si>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</si>
  <si>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</si>
  <si>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</si>
  <si>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</si>
  <si>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</si>
  <si>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</si>
  <si>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</si>
  <si>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</si>
  <si>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</si>
  <si>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</si>
  <si>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</si>
  <si>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</si>
  <si>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</si>
  <si>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</si>
  <si>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</si>
  <si>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</si>
  <si>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</si>
  <si>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</si>
  <si>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</si>
  <si>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</si>
  <si>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</si>
  <si>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</si>
  <si>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767.01</t>
  </si>
  <si>
    <t>Otvorové prvky z Al profilů</t>
  </si>
  <si>
    <t>769</t>
  </si>
  <si>
    <t>Otvorové prvky z plastu</t>
  </si>
  <si>
    <t>771</t>
  </si>
  <si>
    <t>Podlahy z dlaždic a obklady</t>
  </si>
  <si>
    <t>781</t>
  </si>
  <si>
    <t>Obklady keramické</t>
  </si>
  <si>
    <t>786</t>
  </si>
  <si>
    <t>Čalounické úpravy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</si>
  <si>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</si>
  <si>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</si>
  <si>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</si>
  <si>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</si>
  <si>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</si>
  <si>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</si>
  <si>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</si>
  <si>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</si>
  <si>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</si>
  <si>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</si>
  <si>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</si>
  <si>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</si>
  <si>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</si>
  <si>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</si>
  <si>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</si>
  <si>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</si>
  <si>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</si>
  <si>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</si>
  <si>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</si>
  <si>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</si>
  <si>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</si>
  <si>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</si>
  <si>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</si>
  <si>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</si>
  <si>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</si>
  <si>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</si>
  <si>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</si>
  <si>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</si>
  <si>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</si>
  <si>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</si>
  <si>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</si>
  <si>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</si>
  <si>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319201311R00</t>
  </si>
  <si>
    <t>Vyrovnání povrchu zdiva maltou tl.do 3 cm</t>
  </si>
  <si>
    <t>m2</t>
  </si>
  <si>
    <t>RTS 19/ I</t>
  </si>
  <si>
    <t>Práce</t>
  </si>
  <si>
    <t>POL1_</t>
  </si>
  <si>
    <t>předpoklad 50% : 70,52*0,5</t>
  </si>
  <si>
    <t>VV</t>
  </si>
  <si>
    <t>340271615R00</t>
  </si>
  <si>
    <t>Zazdívka otvorů pl.do 4 m2, pórobet.tvár.,tl.15 cm</t>
  </si>
  <si>
    <t>m3</t>
  </si>
  <si>
    <t>podávací okno : 1,24*0,9*0,15</t>
  </si>
  <si>
    <t>MIV : 0,45*2,1*2*0,15</t>
  </si>
  <si>
    <t>610991111R00</t>
  </si>
  <si>
    <t>Zakrývání výplní vnitřních otvorů</t>
  </si>
  <si>
    <t>1,5*2,1*3</t>
  </si>
  <si>
    <t>1,2*2,1*1</t>
  </si>
  <si>
    <t>1,44*2,95*2</t>
  </si>
  <si>
    <t>0,9*2*2</t>
  </si>
  <si>
    <t>611421221R00</t>
  </si>
  <si>
    <t>Oprava váp.omítek stropů do 10% plochy - hladkých</t>
  </si>
  <si>
    <t>Včetně pomocného pracovního lešení o výšce podlahy do 1900 mm a pro zatížení do 1,5 kPa.</t>
  </si>
  <si>
    <t>POP</t>
  </si>
  <si>
    <t xml:space="preserve">kuchyň : </t>
  </si>
  <si>
    <t>6,35*6,14</t>
  </si>
  <si>
    <t>1,72*0,15</t>
  </si>
  <si>
    <t>6,35*2,29</t>
  </si>
  <si>
    <t>-0,4*0,4</t>
  </si>
  <si>
    <t>-0,75*0,42</t>
  </si>
  <si>
    <t>611471413R00</t>
  </si>
  <si>
    <t>Úprava stropů aktiv. štukem s přísadou, tl. 2-3 mm</t>
  </si>
  <si>
    <t>612421626R00</t>
  </si>
  <si>
    <t>Omítka vnitřní zdiva, MVC, hladká</t>
  </si>
  <si>
    <t>(8,66+6,35+6,14+4,63+0,15+4,63+1,87+0,75+0,42+5,6)*2</t>
  </si>
  <si>
    <t>-1,44*2</t>
  </si>
  <si>
    <t>-0,8*2</t>
  </si>
  <si>
    <t>-1,5*1,1*3</t>
  </si>
  <si>
    <t>-1,2*2,1*1</t>
  </si>
  <si>
    <t xml:space="preserve">sloup : </t>
  </si>
  <si>
    <t>(0,4+0,4)*2*2</t>
  </si>
  <si>
    <t>612421221R00</t>
  </si>
  <si>
    <t>Oprava vápen.omítek stěn do 10 % pl. - hladkých</t>
  </si>
  <si>
    <t xml:space="preserve">nad obklady : </t>
  </si>
  <si>
    <t>(8,66+6,35+6,14+4,63+0,15+4,63+1,87+0,75+0,42+5,6)*(2,95-2)</t>
  </si>
  <si>
    <t>-1,44*0,95</t>
  </si>
  <si>
    <t>-1,5*0,95*3</t>
  </si>
  <si>
    <t>-1,2*0,95*1</t>
  </si>
  <si>
    <t>(0,4+0,4)*2*0,95</t>
  </si>
  <si>
    <t>612471413R00</t>
  </si>
  <si>
    <t>Úprava vnitřních stěn aktivovaným štukem s přísad.</t>
  </si>
  <si>
    <t xml:space="preserve">podávací okno : </t>
  </si>
  <si>
    <t>1,24*0,9</t>
  </si>
  <si>
    <t>612481211RT2</t>
  </si>
  <si>
    <t>Montáž výztužné sítě(perlinky)do stěrky-vnit.stěny včetně výztužné sítě a stěrkového tmelu</t>
  </si>
  <si>
    <t>podávací okno : 1,24*0,9*2</t>
  </si>
  <si>
    <t>MIV : 0,45*2,1*2</t>
  </si>
  <si>
    <t>ostění : (2,1+1,5+2,1)*0,1*4</t>
  </si>
  <si>
    <t>602011188RT1</t>
  </si>
  <si>
    <t>Stěrka na stěnách pastovitou omítkou barevnou s permanentní ochranou proti růstu řas a plísní  probarvenost II, zrnitost 1,5 mm - silikonová</t>
  </si>
  <si>
    <t>ostění : (2,1+1,5+2,1)*0,15*3</t>
  </si>
  <si>
    <t>(2,1+1,2+2,1)*0,15*1</t>
  </si>
  <si>
    <t>602011193R00</t>
  </si>
  <si>
    <t>Kontaktní nátěr pod omítky</t>
  </si>
  <si>
    <t>620991121R00</t>
  </si>
  <si>
    <t>Zakrývání výplní vnějších otvorů z lešení</t>
  </si>
  <si>
    <t>622325331RV1</t>
  </si>
  <si>
    <t>Zatepl. systém, fasáda, EPS šedý tl. 80 mm zakončený stěrkou s výztužnou tkaninou</t>
  </si>
  <si>
    <t>Položka neobsahuje kontaktní nátěr a povrchovou úpravu omítkou.</t>
  </si>
  <si>
    <t>622325352RV1</t>
  </si>
  <si>
    <t>Zatepl.systém, ostění, EPS šedý tl. 20 mm zakončený stěrkou s výztužnou tkaninou</t>
  </si>
  <si>
    <t>(2,1+1,5+2,1)*0,15*3</t>
  </si>
  <si>
    <t>631313611R00</t>
  </si>
  <si>
    <t>Mazanina betonová tl. 8 - 12 cm C 16/20</t>
  </si>
  <si>
    <t>Včetně vytvoření dilatačních spár, bez zaplnění.</t>
  </si>
  <si>
    <t xml:space="preserve">chodba : </t>
  </si>
  <si>
    <t>1,7*1,48*0,11</t>
  </si>
  <si>
    <t>6,35*6,14*0,11</t>
  </si>
  <si>
    <t>1,72*0,15*0,11</t>
  </si>
  <si>
    <t>6,35*2,29*0,11</t>
  </si>
  <si>
    <t>-0,4*0,4*0,11</t>
  </si>
  <si>
    <t>-0,75*0,42*0,11</t>
  </si>
  <si>
    <t>Mezisoučet</t>
  </si>
  <si>
    <t xml:space="preserve">nad energokanálem : </t>
  </si>
  <si>
    <t>5*0,9*0,15</t>
  </si>
  <si>
    <t>941955001R00</t>
  </si>
  <si>
    <t>Lešení lehké pomocné, výška podlahy do 1,2 m</t>
  </si>
  <si>
    <t xml:space="preserve">vnitřní : </t>
  </si>
  <si>
    <t>6*6</t>
  </si>
  <si>
    <t>6*2</t>
  </si>
  <si>
    <t xml:space="preserve">vnější : </t>
  </si>
  <si>
    <t>7*1</t>
  </si>
  <si>
    <t>2*1</t>
  </si>
  <si>
    <t>952901111R00</t>
  </si>
  <si>
    <t>Vyčištění budov o výšce podlaží do 4 m</t>
  </si>
  <si>
    <t>ostatní : 35</t>
  </si>
  <si>
    <t>95.01</t>
  </si>
  <si>
    <t>Vystěhování, uskladnění a zpětné nastěhování vybavení</t>
  </si>
  <si>
    <t>soubor</t>
  </si>
  <si>
    <t>Vlastní</t>
  </si>
  <si>
    <t>Indiv</t>
  </si>
  <si>
    <t>- robot</t>
  </si>
  <si>
    <t>- regály</t>
  </si>
  <si>
    <t>- skříňky na stěně</t>
  </si>
  <si>
    <t>- mrazák</t>
  </si>
  <si>
    <t>- lednice</t>
  </si>
  <si>
    <t>95.02</t>
  </si>
  <si>
    <t>Zabezpečení místností nesouvisejících s rekonstrukcí proti vnikání prachu</t>
  </si>
  <si>
    <t>95.03</t>
  </si>
  <si>
    <t xml:space="preserve">Přípomocné, bourací a ostatní práce vč. pomocného materiálu </t>
  </si>
  <si>
    <t xml:space="preserve">hod   </t>
  </si>
  <si>
    <t>čerpání na základě odsouhlasení TDI</t>
  </si>
  <si>
    <t>962032314R00</t>
  </si>
  <si>
    <t>Bourání pilířů cihelných</t>
  </si>
  <si>
    <t>u výlevky : 0,3*0,15*1,5</t>
  </si>
  <si>
    <t>965042141R00</t>
  </si>
  <si>
    <t>Bourání mazanin betonových tl. 10 cm, nad 4 m2</t>
  </si>
  <si>
    <t>1,7*1,48*0,1</t>
  </si>
  <si>
    <t>6,35*6,14*0,1</t>
  </si>
  <si>
    <t>1,72*0,15*0,1</t>
  </si>
  <si>
    <t>6,35*2,29*0,1</t>
  </si>
  <si>
    <t>-0,4*0,4*0,1</t>
  </si>
  <si>
    <t>-0,75*0,42*0,1</t>
  </si>
  <si>
    <t>965081713R00</t>
  </si>
  <si>
    <t>Bourání dlažeb keramických tl.10 mm, nad 1 m2</t>
  </si>
  <si>
    <t>1,7*1,48</t>
  </si>
  <si>
    <t>968061112R00</t>
  </si>
  <si>
    <t>Vyvěšení dřevěných okenních křídel pl. do 1,5 m2</t>
  </si>
  <si>
    <t>kus</t>
  </si>
  <si>
    <t>968061113R00</t>
  </si>
  <si>
    <t>Vyvěšení dřevěných okenních křídel pl. nad 1,5 m2</t>
  </si>
  <si>
    <t>968061125R00</t>
  </si>
  <si>
    <t>Vyvěšení dřevěných dveřních křídel pl. do 2 m2</t>
  </si>
  <si>
    <t>968062245R00</t>
  </si>
  <si>
    <t>Vybourání dřevěných rámů oken jednoduch. pl. 2 m2</t>
  </si>
  <si>
    <t>968062356R00</t>
  </si>
  <si>
    <t>Vybourání dřevěných rámů oken dvojitých pl. 4 m2</t>
  </si>
  <si>
    <t>okna : 1,5*2,1*3</t>
  </si>
  <si>
    <t>968062456R00</t>
  </si>
  <si>
    <t>Vybourání dřevěných dveřních zárubní pl. nad 2 m2</t>
  </si>
  <si>
    <t>1,44*2,95</t>
  </si>
  <si>
    <t>968072455R00</t>
  </si>
  <si>
    <t>Vybourání kovových dveřních zárubní pl. do 2 m2</t>
  </si>
  <si>
    <t>0,8*2</t>
  </si>
  <si>
    <t>974082113R00</t>
  </si>
  <si>
    <t>Vysekání rýh pro vodiče omítka stěn MVC šířka 5 cm</t>
  </si>
  <si>
    <t>m</t>
  </si>
  <si>
    <t>Včetně pomocného lešení o výšce podlahy do 1900 mm a pro zatížení do 1,5 kPa  (150 kg/m2).</t>
  </si>
  <si>
    <t>978013191R00</t>
  </si>
  <si>
    <t>Otlučení omítek vnitřních stěn v rozsahu do 100 %</t>
  </si>
  <si>
    <t>-1,24*0,9</t>
  </si>
  <si>
    <t>-1,2*1,1*1</t>
  </si>
  <si>
    <t>-0,45*1,1*2</t>
  </si>
  <si>
    <t>978059531R00</t>
  </si>
  <si>
    <t>Odsekání vnitřních obkladů stěn nad 2 m2</t>
  </si>
  <si>
    <t>(8,66+6,35+4,63+0,15+4,63)*1,7</t>
  </si>
  <si>
    <t>-1,44*1,7</t>
  </si>
  <si>
    <t>-0,8*1,7</t>
  </si>
  <si>
    <t>999281105R00</t>
  </si>
  <si>
    <t>Přesun hmot pro opravy a údržbu do výšky 6 m</t>
  </si>
  <si>
    <t>t</t>
  </si>
  <si>
    <t>Přesun hmot</t>
  </si>
  <si>
    <t>POL7_</t>
  </si>
  <si>
    <t>721176104R00</t>
  </si>
  <si>
    <t>Potrubí HT připojovací D 75 x 1,9 mm</t>
  </si>
  <si>
    <t>Potrubí včetně tvarovek. Bez zednických výpomocí.</t>
  </si>
  <si>
    <t>výlevka : 6</t>
  </si>
  <si>
    <t>dřez : 1,5</t>
  </si>
  <si>
    <t>721194105R00</t>
  </si>
  <si>
    <t>Vyvedení odpadních výpustek D 50 x 1,8</t>
  </si>
  <si>
    <t>dřez : 1</t>
  </si>
  <si>
    <t>721194109R00</t>
  </si>
  <si>
    <t>Vyvedení odpadních výpustek D 110 x 2,3</t>
  </si>
  <si>
    <t>výlevka : 1</t>
  </si>
  <si>
    <t>998721101R00</t>
  </si>
  <si>
    <t>Přesun hmot pro vnitřní kanalizaci, výšky do 6 m</t>
  </si>
  <si>
    <t>722172331R00</t>
  </si>
  <si>
    <t>Potrubí z PPR, PN 20, D 20x3,4 mm, vč. zed. výpom.</t>
  </si>
  <si>
    <t>Potrubí včetně tvarovek a zednických výpomocí.</t>
  </si>
  <si>
    <t>Včetně pomocného lešení o výšce podlahy do 1900 mm a pro zatížení do 1,5 kPa.</t>
  </si>
  <si>
    <t>výlevka : 10</t>
  </si>
  <si>
    <t>722181213RZ6</t>
  </si>
  <si>
    <t>Izolace návleková tl. stěny 13 mm vnitřní průměr 20 mm</t>
  </si>
  <si>
    <t>V položce je kalkulována dodávka izolační trubice, spon a lepicí pásky.</t>
  </si>
  <si>
    <t>722280106R00</t>
  </si>
  <si>
    <t>Tlaková zkouška vodovodního potrubí DN 32</t>
  </si>
  <si>
    <t>Včetně dodávky vody, uzavření a zabezpečení konců potrubí.</t>
  </si>
  <si>
    <t>998722101R00</t>
  </si>
  <si>
    <t>Přesun hmot pro vnitřní vodovod, výšky do 6 m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</si>
  <si>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</si>
  <si>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</si>
  <si>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</si>
  <si>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</si>
  <si>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</si>
  <si>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zpětná montáž : 1</t>
  </si>
  <si>
    <t>725330820R00</t>
  </si>
  <si>
    <t>Demontáž výlevky diturvitové</t>
  </si>
  <si>
    <t>725339101R00</t>
  </si>
  <si>
    <t>Montáž výlevky diturvitové, bez nádrže a armatur</t>
  </si>
  <si>
    <t>725820801R00</t>
  </si>
  <si>
    <t>Demontáž baterie nástěnné do G 3/4</t>
  </si>
  <si>
    <t>dřez : 3</t>
  </si>
  <si>
    <t>umyvadlo : 1</t>
  </si>
  <si>
    <t>725829202R00</t>
  </si>
  <si>
    <t>Montáž baterie umyv.a dřezové nástěnné</t>
  </si>
  <si>
    <t>zpětná montáž : 2</t>
  </si>
  <si>
    <t>nová baterie : 2</t>
  </si>
  <si>
    <t>55145038R</t>
  </si>
  <si>
    <t>Baterie dřezová nástěnnná</t>
  </si>
  <si>
    <t>SPCM</t>
  </si>
  <si>
    <t>Specifikace</t>
  </si>
  <si>
    <t>POL3_</t>
  </si>
  <si>
    <t>998725101R00</t>
  </si>
  <si>
    <t>Přesun hmot pro zařizovací předměty, výšky do 6 m</t>
  </si>
  <si>
    <t>733113113R00</t>
  </si>
  <si>
    <t>Příplatek za zhotovení přípojky DN 15</t>
  </si>
  <si>
    <t>733110803R00</t>
  </si>
  <si>
    <t>Demontáž potrubí ocelového závitového do DN 15</t>
  </si>
  <si>
    <t>733163102R00</t>
  </si>
  <si>
    <t>Potrubí z měděných trubek vytápění D 15 x 1,0 mm</t>
  </si>
  <si>
    <t>V položkách jsou započteny náklady na dodávku potrubí a tvarovek včetně montáže.</t>
  </si>
  <si>
    <t>734223252R00</t>
  </si>
  <si>
    <t>Ventil radiátorový přímý  DN 15</t>
  </si>
  <si>
    <t>734264122R00</t>
  </si>
  <si>
    <t>Šroubení uzavírat.přímé,  DN 15</t>
  </si>
  <si>
    <t>735159522R00</t>
  </si>
  <si>
    <t>Montáž panel.těles 2řadých,bez odvzd.,2040 mm</t>
  </si>
  <si>
    <t>735151821R00</t>
  </si>
  <si>
    <t>Demontáž otopných těles panelových 2řadých,1500 mm</t>
  </si>
  <si>
    <t>735191905R00</t>
  </si>
  <si>
    <t>Oprava - odvzdušnění otopných těles</t>
  </si>
  <si>
    <t>733.01</t>
  </si>
  <si>
    <t>Napojení na stávající rozvod ÚT</t>
  </si>
  <si>
    <t xml:space="preserve">ks    </t>
  </si>
  <si>
    <t>735.01</t>
  </si>
  <si>
    <t>Vypuštění a napuštění vody do otopného systému</t>
  </si>
  <si>
    <t>767616111R00</t>
  </si>
  <si>
    <t>Montáž oken a dveří z Al - profilů</t>
  </si>
  <si>
    <t>Včetně dokončení okování křídel.</t>
  </si>
  <si>
    <t>1,46*2,92</t>
  </si>
  <si>
    <t>1,04*2,01</t>
  </si>
  <si>
    <t>76701.10</t>
  </si>
  <si>
    <t>Dveře vnitřní z hliníkových profilů 1460/2150+770 dvoukřídlové prosklené s nadsvětlíkem, vč. kování</t>
  </si>
  <si>
    <t>76701.11</t>
  </si>
  <si>
    <t>Dveře vnitřní z hliníkových profilů 1040/2010 jednokřídlové prosklené, vč. kování</t>
  </si>
  <si>
    <t>766601211R00</t>
  </si>
  <si>
    <t>Těsnění okenní spáry, ostění, PT fólie+ PP páska</t>
  </si>
  <si>
    <t>(1,5+2,1)*2*3</t>
  </si>
  <si>
    <t>(1,2+2,1)*2*1</t>
  </si>
  <si>
    <t>766629303R00</t>
  </si>
  <si>
    <t xml:space="preserve">Montáž oken plastových </t>
  </si>
  <si>
    <t>POL1_7</t>
  </si>
  <si>
    <t>7690.R01</t>
  </si>
  <si>
    <t>Okno plastové 1500/2100 Uw=1,1 W/m2k, spodní sklopné křídlo, vrchní otevíravé křídlo barva bílá, kování</t>
  </si>
  <si>
    <t>7690.R02</t>
  </si>
  <si>
    <t>Okno plastové 1200/2100 Uw=1,1 W/m2k, spodní sklopné křídlo, vrchní otevíravé křídlo barva bílá, kování</t>
  </si>
  <si>
    <t>771575109R00</t>
  </si>
  <si>
    <t>Montáž podlah keram.,hladké, tmel, 20x20 cm, 30x30 cm</t>
  </si>
  <si>
    <t>597642033R</t>
  </si>
  <si>
    <t xml:space="preserve">Dlažba 200x200x9 mm, 300x300x9 mm </t>
  </si>
  <si>
    <t>Vlastnosti dlažby</t>
  </si>
  <si>
    <t>- těruvzdornost PEI IV, Emin. 0,5 R10</t>
  </si>
  <si>
    <t>- chemický odolná</t>
  </si>
  <si>
    <t>- určena pro provoz školních jídelen</t>
  </si>
  <si>
    <t>55,8295*1,1</t>
  </si>
  <si>
    <t>998771101R00</t>
  </si>
  <si>
    <t>Přesun hmot pro podlahy z dlaždic, výšky do 6 m</t>
  </si>
  <si>
    <t>781310121R00</t>
  </si>
  <si>
    <t xml:space="preserve">Obkládání ostění do tmele </t>
  </si>
  <si>
    <t>ostění : (1,1+1,1)*4</t>
  </si>
  <si>
    <t>781415015R00</t>
  </si>
  <si>
    <t>Montáž obkladů stěn, porovin.,tmel, 20x20,30x15 cm vč. dodávky rohových, ukončujicích pod. lišt</t>
  </si>
  <si>
    <t>781675114R00</t>
  </si>
  <si>
    <t>Montáž obkladů parapetů keramic. na tmel</t>
  </si>
  <si>
    <t>1,5*3</t>
  </si>
  <si>
    <t>1,2*1</t>
  </si>
  <si>
    <t>59781345R</t>
  </si>
  <si>
    <t>Obkládačka 20x20 bílá</t>
  </si>
  <si>
    <t xml:space="preserve">předpoklad 80% : </t>
  </si>
  <si>
    <t>ostění : 8,8*0,1*1,1*0,8</t>
  </si>
  <si>
    <t>parapet : 5,7*0,1*1,1*0,8</t>
  </si>
  <si>
    <t>plocha : 70,85*1,1*0,8</t>
  </si>
  <si>
    <t>597813544R</t>
  </si>
  <si>
    <t>Obkládačka 20x20 barevná</t>
  </si>
  <si>
    <t xml:space="preserve">předpoklad 20% : </t>
  </si>
  <si>
    <t>ostění : 8,8*0,1*1,1*0,2</t>
  </si>
  <si>
    <t>parapet : 5,7*0,1*1,1*0,2</t>
  </si>
  <si>
    <t>plocha : 70,85*1,1*0,2</t>
  </si>
  <si>
    <t>998781101R00</t>
  </si>
  <si>
    <t>Přesun hmot pro obklady keramické, výšky do 6 m</t>
  </si>
  <si>
    <t>786622211RT2</t>
  </si>
  <si>
    <t>Žaluzie horizontální lamely bílé včetně dodávky žaluzie</t>
  </si>
  <si>
    <t>786.01</t>
  </si>
  <si>
    <t>Dodávka a montáž - síť proti hmyzu do oken</t>
  </si>
  <si>
    <t xml:space="preserve">m2    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</si>
  <si>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</si>
  <si>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</si>
  <si>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</si>
  <si>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</si>
  <si>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</si>
  <si>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</si>
  <si>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</si>
  <si>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</si>
  <si>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</si>
  <si>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</si>
  <si>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</si>
  <si>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</si>
  <si>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</si>
  <si>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</si>
  <si>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SUM</t>
  </si>
  <si>
    <t>Poznámky uchazeče k zadání</t>
  </si>
  <si>
    <t>POPUZIV</t>
  </si>
  <si>
    <t>END</t>
  </si>
  <si>
    <t>Oprava kuchyně MŠ Školní 17, Děčín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</si>
</sst>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3"/>
      <c r="B2" s="78" t="s">
        <v>24</v>
      </c>
      <c r="C2" s="79"/>
      <c r="D2" s="80" t="s">
        <v>41</v>
      </c>
      <c r="E2" s="210" t="s">
        <v>47</v>
      </c>
      <c r="F2" s="211"/>
      <c r="G2" s="211"/>
      <c r="H2" s="211"/>
      <c r="I2" s="211"/>
      <c r="J2" s="212"/>
      <c r="O2" s="2"/>
    </row>
    <row r="3" spans="1:15" ht="27" customHeight="1" x14ac:dyDescent="0.2">
      <c r="A3" s="3"/>
      <c r="B3" s="81" t="s">
        <v>45</v>
      </c>
      <c r="C3" s="79"/>
      <c r="D3" s="82" t="s">
        <v>43</v>
      </c>
      <c r="E3" s="213" t="s">
        <v>431</v>
      </c>
      <c r="F3" s="214"/>
      <c r="G3" s="214"/>
      <c r="H3" s="214"/>
      <c r="I3" s="214"/>
      <c r="J3" s="215"/>
    </row>
    <row r="4" spans="1:15" ht="23.25" customHeight="1" x14ac:dyDescent="0.2">
      <c r="A4" s="77">
        <v>1772</v>
      </c>
      <c r="B4" s="83" t="s">
        <v>46</v>
      </c>
      <c r="C4" s="84"/>
      <c r="D4" s="85" t="s">
        <v>41</v>
      </c>
      <c r="E4" s="223"/>
      <c r="F4" s="224"/>
      <c r="G4" s="224"/>
      <c r="H4" s="224"/>
      <c r="I4" s="224"/>
      <c r="J4" s="225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17"/>
      <c r="E11" s="217"/>
      <c r="F11" s="217"/>
      <c r="G11" s="217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22"/>
      <c r="E12" s="222"/>
      <c r="F12" s="222"/>
      <c r="G12" s="222"/>
      <c r="H12" s="26" t="s">
        <v>36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26"/>
      <c r="F13" s="227"/>
      <c r="G13" s="227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9" t="s">
        <v>26</v>
      </c>
      <c r="B16" s="55" t="s">
        <v>26</v>
      </c>
      <c r="C16" s="56"/>
      <c r="D16" s="57"/>
      <c r="E16" s="207"/>
      <c r="F16" s="208"/>
      <c r="G16" s="207"/>
      <c r="H16" s="208"/>
      <c r="I16" s="207">
        <f>SUMIF(F49:F66,A16,I49:I66)+SUMIF(F49:F66,"PSU",I49:I66)</f>
        <v>0</v>
      </c>
      <c r="J16" s="209"/>
    </row>
    <row r="17" spans="1:10" ht="23.25" customHeight="1" x14ac:dyDescent="0.2">
      <c r="A17" s="139" t="s">
        <v>27</v>
      </c>
      <c r="B17" s="55" t="s">
        <v>27</v>
      </c>
      <c r="C17" s="56"/>
      <c r="D17" s="57"/>
      <c r="E17" s="207"/>
      <c r="F17" s="208"/>
      <c r="G17" s="207"/>
      <c r="H17" s="208"/>
      <c r="I17" s="207">
        <f>SUMIF(F49:F66,A17,I49:I66)</f>
        <v>0</v>
      </c>
      <c r="J17" s="209"/>
    </row>
    <row r="18" spans="1:10" ht="23.25" customHeight="1" x14ac:dyDescent="0.2">
      <c r="A18" s="139" t="s">
        <v>28</v>
      </c>
      <c r="B18" s="55" t="s">
        <v>28</v>
      </c>
      <c r="C18" s="56"/>
      <c r="D18" s="57"/>
      <c r="E18" s="207"/>
      <c r="F18" s="208"/>
      <c r="G18" s="207"/>
      <c r="H18" s="208"/>
      <c r="I18" s="207">
        <f>SUMIF(F49:F66,A18,I49:I66)</f>
        <v>0</v>
      </c>
      <c r="J18" s="209"/>
    </row>
    <row r="19" spans="1:10" ht="23.25" customHeight="1" x14ac:dyDescent="0.2">
      <c r="A19" s="139" t="s">
        <v>90</v>
      </c>
      <c r="B19" s="55" t="s">
        <v>29</v>
      </c>
      <c r="C19" s="56"/>
      <c r="D19" s="57"/>
      <c r="E19" s="207"/>
      <c r="F19" s="208"/>
      <c r="G19" s="207"/>
      <c r="H19" s="208"/>
      <c r="I19" s="207">
        <f>SUMIF(F49:F66,A19,I49:I66)</f>
        <v>0</v>
      </c>
      <c r="J19" s="209"/>
    </row>
    <row r="20" spans="1:10" ht="23.25" customHeight="1" x14ac:dyDescent="0.2">
      <c r="A20" s="139" t="s">
        <v>91</v>
      </c>
      <c r="B20" s="55" t="s">
        <v>30</v>
      </c>
      <c r="C20" s="56"/>
      <c r="D20" s="57"/>
      <c r="E20" s="207"/>
      <c r="F20" s="208"/>
      <c r="G20" s="207"/>
      <c r="H20" s="208"/>
      <c r="I20" s="207">
        <f>SUMIF(F49:F66,A20,I49:I66)</f>
        <v>0</v>
      </c>
      <c r="J20" s="209"/>
    </row>
    <row r="21" spans="1:10" ht="23.25" customHeight="1" x14ac:dyDescent="0.2">
      <c r="A21" s="3"/>
      <c r="B21" s="72" t="s">
        <v>31</v>
      </c>
      <c r="C21" s="73"/>
      <c r="D21" s="74"/>
      <c r="E21" s="220"/>
      <c r="F21" s="221"/>
      <c r="G21" s="220"/>
      <c r="H21" s="221"/>
      <c r="I21" s="220">
        <f>SUM(I16:J20)</f>
        <v>0</v>
      </c>
      <c r="J21" s="233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31">
        <f>ZakladDPHSniVypocet</f>
        <v>0</v>
      </c>
      <c r="H23" s="232"/>
      <c r="I23" s="232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9">
        <f>IF(A24&gt;50, ROUNDUP(A23, 0), ROUNDDOWN(A23, 0))</f>
        <v>0</v>
      </c>
      <c r="H24" s="230"/>
      <c r="I24" s="230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31">
        <f>ZakladDPHZaklVypocet</f>
        <v>0</v>
      </c>
      <c r="H25" s="232"/>
      <c r="I25" s="232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4">
        <f>IF(A26&gt;50, ROUNDUP(A25, 0), ROUNDDOWN(A25, 0))</f>
        <v>0</v>
      </c>
      <c r="H26" s="205"/>
      <c r="I26" s="205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06">
        <f>CenaCelkem-(ZakladDPHSni+DPHSni+ZakladDPHZakl+DPHZakl)</f>
        <v>0</v>
      </c>
      <c r="H27" s="206"/>
      <c r="I27" s="206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34">
        <f>ZakladDPHSniVypocet+ZakladDPHZaklVypocet</f>
        <v>0</v>
      </c>
      <c r="H28" s="235"/>
      <c r="I28" s="235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37</v>
      </c>
      <c r="C29" s="121"/>
      <c r="D29" s="121"/>
      <c r="E29" s="121"/>
      <c r="F29" s="121"/>
      <c r="G29" s="234">
        <f>IF(A29&gt;50, ROUNDUP(A27, 0), ROUNDDOWN(A27, 0))</f>
        <v>0</v>
      </c>
      <c r="H29" s="234"/>
      <c r="I29" s="234"/>
      <c r="J29" s="122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6"/>
      <c r="E34" s="237"/>
      <c r="F34" s="29"/>
      <c r="G34" s="236"/>
      <c r="H34" s="237"/>
      <c r="I34" s="237"/>
      <c r="J34" s="36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48</v>
      </c>
      <c r="C39" s="194"/>
      <c r="D39" s="195"/>
      <c r="E39" s="195"/>
      <c r="F39" s="103">
        <f>'01 2019039 Pol'!AE307</f>
        <v>0</v>
      </c>
      <c r="G39" s="104">
        <f>'01 2019039 Pol'!AF307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43</v>
      </c>
      <c r="C40" s="196" t="s">
        <v>44</v>
      </c>
      <c r="D40" s="197"/>
      <c r="E40" s="197"/>
      <c r="F40" s="108">
        <f>'01 2019039 Pol'!AE307</f>
        <v>0</v>
      </c>
      <c r="G40" s="109">
        <f>'01 2019039 Pol'!AF307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41</v>
      </c>
      <c r="C41" s="194" t="s">
        <v>42</v>
      </c>
      <c r="D41" s="195"/>
      <c r="E41" s="195"/>
      <c r="F41" s="112">
        <f>'01 2019039 Pol'!AE307</f>
        <v>0</v>
      </c>
      <c r="G41" s="105">
        <f>'01 2019039 Pol'!AF307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198" t="s">
        <v>49</v>
      </c>
      <c r="C42" s="199"/>
      <c r="D42" s="199"/>
      <c r="E42" s="200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51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52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53</v>
      </c>
      <c r="C49" s="192" t="s">
        <v>54</v>
      </c>
      <c r="D49" s="193"/>
      <c r="E49" s="193"/>
      <c r="F49" s="137" t="s">
        <v>26</v>
      </c>
      <c r="G49" s="131"/>
      <c r="H49" s="131"/>
      <c r="I49" s="131">
        <f>'01 2019039 Pol'!G8</f>
        <v>0</v>
      </c>
      <c r="J49" s="135" t="str">
        <f>IF(I67=0,"",I49/I67*100)</f>
        <v/>
      </c>
    </row>
    <row r="50" spans="1:10" ht="25.5" customHeight="1" x14ac:dyDescent="0.2">
      <c r="A50" s="125"/>
      <c r="B50" s="130" t="s">
        <v>55</v>
      </c>
      <c r="C50" s="192" t="s">
        <v>56</v>
      </c>
      <c r="D50" s="193"/>
      <c r="E50" s="193"/>
      <c r="F50" s="137" t="s">
        <v>26</v>
      </c>
      <c r="G50" s="131"/>
      <c r="H50" s="131"/>
      <c r="I50" s="131">
        <f>'01 2019039 Pol'!G14</f>
        <v>0</v>
      </c>
      <c r="J50" s="135" t="str">
        <f>IF(I67=0,"",I50/I67*100)</f>
        <v/>
      </c>
    </row>
    <row r="51" spans="1:10" ht="25.5" customHeight="1" x14ac:dyDescent="0.2">
      <c r="A51" s="125"/>
      <c r="B51" s="130" t="s">
        <v>57</v>
      </c>
      <c r="C51" s="192" t="s">
        <v>58</v>
      </c>
      <c r="D51" s="193"/>
      <c r="E51" s="193"/>
      <c r="F51" s="137" t="s">
        <v>26</v>
      </c>
      <c r="G51" s="131"/>
      <c r="H51" s="131"/>
      <c r="I51" s="131">
        <f>'01 2019039 Pol'!G68</f>
        <v>0</v>
      </c>
      <c r="J51" s="135" t="str">
        <f>IF(I67=0,"",I51/I67*100)</f>
        <v/>
      </c>
    </row>
    <row r="52" spans="1:10" ht="25.5" customHeight="1" x14ac:dyDescent="0.2">
      <c r="A52" s="125"/>
      <c r="B52" s="130" t="s">
        <v>59</v>
      </c>
      <c r="C52" s="192" t="s">
        <v>60</v>
      </c>
      <c r="D52" s="193"/>
      <c r="E52" s="193"/>
      <c r="F52" s="137" t="s">
        <v>26</v>
      </c>
      <c r="G52" s="131"/>
      <c r="H52" s="131"/>
      <c r="I52" s="131">
        <f>'01 2019039 Pol'!G86</f>
        <v>0</v>
      </c>
      <c r="J52" s="135" t="str">
        <f>IF(I67=0,"",I52/I67*100)</f>
        <v/>
      </c>
    </row>
    <row r="53" spans="1:10" ht="25.5" customHeight="1" x14ac:dyDescent="0.2">
      <c r="A53" s="125"/>
      <c r="B53" s="130" t="s">
        <v>61</v>
      </c>
      <c r="C53" s="192" t="s">
        <v>62</v>
      </c>
      <c r="D53" s="193"/>
      <c r="E53" s="193"/>
      <c r="F53" s="137" t="s">
        <v>26</v>
      </c>
      <c r="G53" s="131"/>
      <c r="H53" s="131"/>
      <c r="I53" s="131">
        <f>'01 2019039 Pol'!G101</f>
        <v>0</v>
      </c>
      <c r="J53" s="135" t="str">
        <f>IF(I67=0,"",I53/I67*100)</f>
        <v/>
      </c>
    </row>
    <row r="54" spans="1:10" ht="25.5" customHeight="1" x14ac:dyDescent="0.2">
      <c r="A54" s="125"/>
      <c r="B54" s="130" t="s">
        <v>63</v>
      </c>
      <c r="C54" s="192" t="s">
        <v>64</v>
      </c>
      <c r="D54" s="193"/>
      <c r="E54" s="193"/>
      <c r="F54" s="137" t="s">
        <v>26</v>
      </c>
      <c r="G54" s="131"/>
      <c r="H54" s="131"/>
      <c r="I54" s="131">
        <f>'01 2019039 Pol'!G109</f>
        <v>0</v>
      </c>
      <c r="J54" s="135" t="str">
        <f>IF(I67=0,"",I54/I67*100)</f>
        <v/>
      </c>
    </row>
    <row r="55" spans="1:10" ht="25.5" customHeight="1" x14ac:dyDescent="0.2">
      <c r="A55" s="125"/>
      <c r="B55" s="130" t="s">
        <v>65</v>
      </c>
      <c r="C55" s="192" t="s">
        <v>66</v>
      </c>
      <c r="D55" s="193"/>
      <c r="E55" s="193"/>
      <c r="F55" s="137" t="s">
        <v>26</v>
      </c>
      <c r="G55" s="131"/>
      <c r="H55" s="131"/>
      <c r="I55" s="131">
        <f>'01 2019039 Pol'!G128</f>
        <v>0</v>
      </c>
      <c r="J55" s="135" t="str">
        <f>IF(I67=0,"",I55/I67*100)</f>
        <v/>
      </c>
    </row>
    <row r="56" spans="1:10" ht="25.5" customHeight="1" x14ac:dyDescent="0.2">
      <c r="A56" s="125"/>
      <c r="B56" s="130" t="s">
        <v>67</v>
      </c>
      <c r="C56" s="192" t="s">
        <v>68</v>
      </c>
      <c r="D56" s="193"/>
      <c r="E56" s="193"/>
      <c r="F56" s="137" t="s">
        <v>26</v>
      </c>
      <c r="G56" s="131"/>
      <c r="H56" s="131"/>
      <c r="I56" s="131">
        <f>'01 2019039 Pol'!G183</f>
        <v>0</v>
      </c>
      <c r="J56" s="135" t="str">
        <f>IF(I67=0,"",I56/I67*100)</f>
        <v/>
      </c>
    </row>
    <row r="57" spans="1:10" ht="25.5" customHeight="1" x14ac:dyDescent="0.2">
      <c r="A57" s="125"/>
      <c r="B57" s="130" t="s">
        <v>69</v>
      </c>
      <c r="C57" s="192" t="s">
        <v>70</v>
      </c>
      <c r="D57" s="193"/>
      <c r="E57" s="193"/>
      <c r="F57" s="137" t="s">
        <v>27</v>
      </c>
      <c r="G57" s="131"/>
      <c r="H57" s="131"/>
      <c r="I57" s="131">
        <f>'01 2019039 Pol'!G185</f>
        <v>0</v>
      </c>
      <c r="J57" s="135" t="str">
        <f>IF(I67=0,"",I57/I67*100)</f>
        <v/>
      </c>
    </row>
    <row r="58" spans="1:10" ht="25.5" customHeight="1" x14ac:dyDescent="0.2">
      <c r="A58" s="125"/>
      <c r="B58" s="130" t="s">
        <v>71</v>
      </c>
      <c r="C58" s="192" t="s">
        <v>72</v>
      </c>
      <c r="D58" s="193"/>
      <c r="E58" s="193"/>
      <c r="F58" s="137" t="s">
        <v>27</v>
      </c>
      <c r="G58" s="131"/>
      <c r="H58" s="131"/>
      <c r="I58" s="131">
        <f>'01 2019039 Pol'!G195</f>
        <v>0</v>
      </c>
      <c r="J58" s="135" t="str">
        <f>IF(I67=0,"",I58/I67*100)</f>
        <v/>
      </c>
    </row>
    <row r="59" spans="1:10" ht="25.5" customHeight="1" x14ac:dyDescent="0.2">
      <c r="A59" s="125"/>
      <c r="B59" s="130" t="s">
        <v>73</v>
      </c>
      <c r="C59" s="192" t="s">
        <v>74</v>
      </c>
      <c r="D59" s="193"/>
      <c r="E59" s="193"/>
      <c r="F59" s="137" t="s">
        <v>27</v>
      </c>
      <c r="G59" s="131"/>
      <c r="H59" s="131"/>
      <c r="I59" s="131">
        <f>'01 2019039 Pol'!G205</f>
        <v>0</v>
      </c>
      <c r="J59" s="135" t="str">
        <f>IF(I67=0,"",I59/I67*100)</f>
        <v/>
      </c>
    </row>
    <row r="60" spans="1:10" ht="25.5" customHeight="1" x14ac:dyDescent="0.2">
      <c r="A60" s="125"/>
      <c r="B60" s="130" t="s">
        <v>75</v>
      </c>
      <c r="C60" s="192" t="s">
        <v>76</v>
      </c>
      <c r="D60" s="193"/>
      <c r="E60" s="193"/>
      <c r="F60" s="137" t="s">
        <v>27</v>
      </c>
      <c r="G60" s="131"/>
      <c r="H60" s="131"/>
      <c r="I60" s="131">
        <f>'01 2019039 Pol'!G221</f>
        <v>0</v>
      </c>
      <c r="J60" s="135" t="str">
        <f>IF(I67=0,"",I60/I67*100)</f>
        <v/>
      </c>
    </row>
    <row r="61" spans="1:10" ht="25.5" customHeight="1" x14ac:dyDescent="0.2">
      <c r="A61" s="125"/>
      <c r="B61" s="130" t="s">
        <v>77</v>
      </c>
      <c r="C61" s="192" t="s">
        <v>78</v>
      </c>
      <c r="D61" s="193"/>
      <c r="E61" s="193"/>
      <c r="F61" s="137" t="s">
        <v>27</v>
      </c>
      <c r="G61" s="131"/>
      <c r="H61" s="131"/>
      <c r="I61" s="131">
        <f>'01 2019039 Pol'!G234</f>
        <v>0</v>
      </c>
      <c r="J61" s="135" t="str">
        <f>IF(I67=0,"",I61/I67*100)</f>
        <v/>
      </c>
    </row>
    <row r="62" spans="1:10" ht="25.5" customHeight="1" x14ac:dyDescent="0.2">
      <c r="A62" s="125"/>
      <c r="B62" s="130" t="s">
        <v>79</v>
      </c>
      <c r="C62" s="192" t="s">
        <v>80</v>
      </c>
      <c r="D62" s="193"/>
      <c r="E62" s="193"/>
      <c r="F62" s="137" t="s">
        <v>27</v>
      </c>
      <c r="G62" s="131"/>
      <c r="H62" s="131"/>
      <c r="I62" s="131">
        <f>'01 2019039 Pol'!G241</f>
        <v>0</v>
      </c>
      <c r="J62" s="135" t="str">
        <f>IF(I67=0,"",I62/I67*100)</f>
        <v/>
      </c>
    </row>
    <row r="63" spans="1:10" ht="25.5" customHeight="1" x14ac:dyDescent="0.2">
      <c r="A63" s="125"/>
      <c r="B63" s="130" t="s">
        <v>81</v>
      </c>
      <c r="C63" s="192" t="s">
        <v>82</v>
      </c>
      <c r="D63" s="193"/>
      <c r="E63" s="193"/>
      <c r="F63" s="137" t="s">
        <v>27</v>
      </c>
      <c r="G63" s="131"/>
      <c r="H63" s="131"/>
      <c r="I63" s="131">
        <f>'01 2019039 Pol'!G248</f>
        <v>0</v>
      </c>
      <c r="J63" s="135" t="str">
        <f>IF(I67=0,"",I63/I67*100)</f>
        <v/>
      </c>
    </row>
    <row r="64" spans="1:10" ht="25.5" customHeight="1" x14ac:dyDescent="0.2">
      <c r="A64" s="125"/>
      <c r="B64" s="130" t="s">
        <v>83</v>
      </c>
      <c r="C64" s="192" t="s">
        <v>84</v>
      </c>
      <c r="D64" s="193"/>
      <c r="E64" s="193"/>
      <c r="F64" s="137" t="s">
        <v>27</v>
      </c>
      <c r="G64" s="131"/>
      <c r="H64" s="131"/>
      <c r="I64" s="131">
        <f>'01 2019039 Pol'!G266</f>
        <v>0</v>
      </c>
      <c r="J64" s="135" t="str">
        <f>IF(I67=0,"",I64/I67*100)</f>
        <v/>
      </c>
    </row>
    <row r="65" spans="1:10" ht="25.5" customHeight="1" x14ac:dyDescent="0.2">
      <c r="A65" s="125"/>
      <c r="B65" s="130" t="s">
        <v>85</v>
      </c>
      <c r="C65" s="192" t="s">
        <v>86</v>
      </c>
      <c r="D65" s="193"/>
      <c r="E65" s="193"/>
      <c r="F65" s="137" t="s">
        <v>27</v>
      </c>
      <c r="G65" s="131"/>
      <c r="H65" s="131"/>
      <c r="I65" s="131">
        <f>'01 2019039 Pol'!G292</f>
        <v>0</v>
      </c>
      <c r="J65" s="135" t="str">
        <f>IF(I67=0,"",I65/I67*100)</f>
        <v/>
      </c>
    </row>
    <row r="66" spans="1:10" ht="25.5" customHeight="1" x14ac:dyDescent="0.2">
      <c r="A66" s="125"/>
      <c r="B66" s="130" t="s">
        <v>87</v>
      </c>
      <c r="C66" s="192" t="s">
        <v>88</v>
      </c>
      <c r="D66" s="193"/>
      <c r="E66" s="193"/>
      <c r="F66" s="137" t="s">
        <v>89</v>
      </c>
      <c r="G66" s="131"/>
      <c r="H66" s="131"/>
      <c r="I66" s="131">
        <f>'01 2019039 Pol'!G299</f>
        <v>0</v>
      </c>
      <c r="J66" s="135" t="str">
        <f>IF(I67=0,"",I66/I67*100)</f>
        <v/>
      </c>
    </row>
    <row r="67" spans="1:10" ht="25.5" customHeight="1" x14ac:dyDescent="0.2">
      <c r="A67" s="126"/>
      <c r="B67" s="132" t="s">
        <v>1</v>
      </c>
      <c r="C67" s="132"/>
      <c r="D67" s="133"/>
      <c r="E67" s="133"/>
      <c r="F67" s="138"/>
      <c r="G67" s="134"/>
      <c r="H67" s="134"/>
      <c r="I67" s="134">
        <f>SUM(I49:I66)</f>
        <v>0</v>
      </c>
      <c r="J67" s="136">
        <f>SUM(J49:J66)</f>
        <v>0</v>
      </c>
    </row>
    <row r="68" spans="1:10" x14ac:dyDescent="0.2">
      <c r="F68" s="90"/>
      <c r="G68" s="89"/>
      <c r="H68" s="90"/>
      <c r="I68" s="89"/>
      <c r="J68" s="91"/>
    </row>
    <row r="69" spans="1:10" x14ac:dyDescent="0.2">
      <c r="F69" s="90"/>
      <c r="G69" s="89"/>
      <c r="H69" s="90"/>
      <c r="I69" s="89"/>
      <c r="J69" s="91"/>
    </row>
    <row r="70" spans="1:10" x14ac:dyDescent="0.2">
      <c r="F70" s="90"/>
      <c r="G70" s="89"/>
      <c r="H70" s="90"/>
      <c r="I70" s="89"/>
      <c r="J70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6" t="s">
        <v>8</v>
      </c>
      <c r="B2" s="75"/>
      <c r="C2" s="240"/>
      <c r="D2" s="240"/>
      <c r="E2" s="240"/>
      <c r="F2" s="240"/>
      <c r="G2" s="241"/>
    </row>
    <row r="3" spans="1:7" ht="24.95" customHeight="1" x14ac:dyDescent="0.2">
      <c r="A3" s="76" t="s">
        <v>9</v>
      </c>
      <c r="B3" s="75"/>
      <c r="C3" s="240"/>
      <c r="D3" s="240"/>
      <c r="E3" s="240"/>
      <c r="F3" s="240"/>
      <c r="G3" s="241"/>
    </row>
    <row r="4" spans="1:7" ht="24.95" customHeight="1" x14ac:dyDescent="0.2">
      <c r="A4" s="76" t="s">
        <v>10</v>
      </c>
      <c r="B4" s="75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92</v>
      </c>
    </row>
    <row r="2" spans="1:60" ht="24.95" customHeight="1" x14ac:dyDescent="0.2">
      <c r="A2" s="141" t="s">
        <v>8</v>
      </c>
      <c r="B2" s="75" t="s">
        <v>41</v>
      </c>
      <c r="C2" s="247" t="s">
        <v>47</v>
      </c>
      <c r="D2" s="248"/>
      <c r="E2" s="248"/>
      <c r="F2" s="248"/>
      <c r="G2" s="249"/>
      <c r="AG2" t="s">
        <v>93</v>
      </c>
    </row>
    <row r="3" spans="1:60" ht="24.95" customHeight="1" x14ac:dyDescent="0.2">
      <c r="A3" s="141" t="s">
        <v>9</v>
      </c>
      <c r="B3" s="75" t="s">
        <v>43</v>
      </c>
      <c r="C3" s="247" t="s">
        <v>431</v>
      </c>
      <c r="D3" s="248"/>
      <c r="E3" s="248"/>
      <c r="F3" s="248"/>
      <c r="G3" s="249"/>
      <c r="AC3" s="88" t="s">
        <v>93</v>
      </c>
      <c r="AG3" t="s">
        <v>94</v>
      </c>
    </row>
    <row r="4" spans="1:60" ht="24.95" customHeight="1" x14ac:dyDescent="0.2">
      <c r="A4" s="142" t="s">
        <v>10</v>
      </c>
      <c r="B4" s="143" t="s">
        <v>41</v>
      </c>
      <c r="C4" s="250"/>
      <c r="D4" s="251"/>
      <c r="E4" s="251"/>
      <c r="F4" s="251"/>
      <c r="G4" s="252"/>
      <c r="AG4" t="s">
        <v>95</v>
      </c>
    </row>
    <row r="5" spans="1:60" x14ac:dyDescent="0.2">
      <c r="D5" s="140"/>
    </row>
    <row r="6" spans="1:60" ht="38.25" x14ac:dyDescent="0.2">
      <c r="A6" s="145" t="s">
        <v>96</v>
      </c>
      <c r="B6" s="147" t="s">
        <v>97</v>
      </c>
      <c r="C6" s="147" t="s">
        <v>98</v>
      </c>
      <c r="D6" s="146" t="s">
        <v>99</v>
      </c>
      <c r="E6" s="145" t="s">
        <v>100</v>
      </c>
      <c r="F6" s="144" t="s">
        <v>101</v>
      </c>
      <c r="G6" s="145" t="s">
        <v>31</v>
      </c>
      <c r="H6" s="148" t="s">
        <v>32</v>
      </c>
      <c r="I6" s="148" t="s">
        <v>102</v>
      </c>
      <c r="J6" s="148" t="s">
        <v>33</v>
      </c>
      <c r="K6" s="148" t="s">
        <v>103</v>
      </c>
      <c r="L6" s="148" t="s">
        <v>104</v>
      </c>
      <c r="M6" s="148" t="s">
        <v>105</v>
      </c>
      <c r="N6" s="148" t="s">
        <v>106</v>
      </c>
      <c r="O6" s="148" t="s">
        <v>107</v>
      </c>
      <c r="P6" s="148" t="s">
        <v>108</v>
      </c>
      <c r="Q6" s="148" t="s">
        <v>109</v>
      </c>
      <c r="R6" s="148" t="s">
        <v>110</v>
      </c>
      <c r="S6" s="148" t="s">
        <v>111</v>
      </c>
      <c r="T6" s="148" t="s">
        <v>112</v>
      </c>
      <c r="U6" s="148" t="s">
        <v>113</v>
      </c>
      <c r="V6" s="148" t="s">
        <v>114</v>
      </c>
      <c r="W6" s="148" t="s">
        <v>115</v>
      </c>
      <c r="X6" s="148" t="s">
        <v>116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117</v>
      </c>
      <c r="B8" s="166" t="s">
        <v>53</v>
      </c>
      <c r="C8" s="184" t="s">
        <v>54</v>
      </c>
      <c r="D8" s="167"/>
      <c r="E8" s="168"/>
      <c r="F8" s="169"/>
      <c r="G8" s="170">
        <f>SUMIF(AG9:AG13,"&lt;&gt;NOR",G9:G13)</f>
        <v>0</v>
      </c>
      <c r="H8" s="164"/>
      <c r="I8" s="164">
        <f>SUM(I9:I13)</f>
        <v>3461.46</v>
      </c>
      <c r="J8" s="164"/>
      <c r="K8" s="164">
        <f>SUM(K9:K13)</f>
        <v>6627.6200000000008</v>
      </c>
      <c r="L8" s="164"/>
      <c r="M8" s="164">
        <f>SUM(M9:M13)</f>
        <v>0</v>
      </c>
      <c r="N8" s="164"/>
      <c r="O8" s="164">
        <f>SUM(O9:O13)</f>
        <v>1.6800000000000002</v>
      </c>
      <c r="P8" s="164"/>
      <c r="Q8" s="164">
        <f>SUM(Q9:Q13)</f>
        <v>0</v>
      </c>
      <c r="R8" s="164"/>
      <c r="S8" s="164"/>
      <c r="T8" s="164"/>
      <c r="U8" s="164"/>
      <c r="V8" s="164">
        <f>SUM(V9:V13)</f>
        <v>15.96</v>
      </c>
      <c r="W8" s="164"/>
      <c r="X8" s="164"/>
      <c r="AG8" t="s">
        <v>118</v>
      </c>
    </row>
    <row r="9" spans="1:60" outlineLevel="1" x14ac:dyDescent="0.2">
      <c r="A9" s="171">
        <v>1</v>
      </c>
      <c r="B9" s="172" t="s">
        <v>119</v>
      </c>
      <c r="C9" s="185" t="s">
        <v>120</v>
      </c>
      <c r="D9" s="173" t="s">
        <v>121</v>
      </c>
      <c r="E9" s="174">
        <v>35.26</v>
      </c>
      <c r="F9" s="175"/>
      <c r="G9" s="176">
        <f>ROUND(E9*F9,2)</f>
        <v>0</v>
      </c>
      <c r="H9" s="159">
        <v>38.57</v>
      </c>
      <c r="I9" s="158">
        <f>ROUND(E9*H9,2)</f>
        <v>1359.98</v>
      </c>
      <c r="J9" s="159">
        <v>169.43</v>
      </c>
      <c r="K9" s="158">
        <f>ROUND(E9*J9,2)</f>
        <v>5974.1</v>
      </c>
      <c r="L9" s="158">
        <v>21</v>
      </c>
      <c r="M9" s="158">
        <f>G9*(1+L9/100)</f>
        <v>0</v>
      </c>
      <c r="N9" s="158">
        <v>3.7670000000000002E-2</v>
      </c>
      <c r="O9" s="158">
        <f>ROUND(E9*N9,2)</f>
        <v>1.33</v>
      </c>
      <c r="P9" s="158">
        <v>0</v>
      </c>
      <c r="Q9" s="158">
        <f>ROUND(E9*P9,2)</f>
        <v>0</v>
      </c>
      <c r="R9" s="158"/>
      <c r="S9" s="158" t="s">
        <v>122</v>
      </c>
      <c r="T9" s="158" t="s">
        <v>122</v>
      </c>
      <c r="U9" s="158">
        <v>0.41</v>
      </c>
      <c r="V9" s="158">
        <f>ROUND(E9*U9,2)</f>
        <v>14.46</v>
      </c>
      <c r="W9" s="158"/>
      <c r="X9" s="158" t="s">
        <v>123</v>
      </c>
      <c r="Y9" s="149"/>
      <c r="Z9" s="149"/>
      <c r="AA9" s="149"/>
      <c r="AB9" s="149"/>
      <c r="AC9" s="149"/>
      <c r="AD9" s="149"/>
      <c r="AE9" s="149"/>
      <c r="AF9" s="149"/>
      <c r="AG9" s="149" t="s">
        <v>124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6" t="s">
        <v>125</v>
      </c>
      <c r="D10" s="160"/>
      <c r="E10" s="161">
        <v>35.26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126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1">
        <v>2</v>
      </c>
      <c r="B11" s="172" t="s">
        <v>127</v>
      </c>
      <c r="C11" s="185" t="s">
        <v>128</v>
      </c>
      <c r="D11" s="173" t="s">
        <v>129</v>
      </c>
      <c r="E11" s="174">
        <v>0.45090000000000002</v>
      </c>
      <c r="F11" s="175"/>
      <c r="G11" s="176">
        <f>ROUND(E11*F11,2)</f>
        <v>0</v>
      </c>
      <c r="H11" s="159">
        <v>4660.6400000000003</v>
      </c>
      <c r="I11" s="158">
        <f>ROUND(E11*H11,2)</f>
        <v>2101.48</v>
      </c>
      <c r="J11" s="159">
        <v>1449.36</v>
      </c>
      <c r="K11" s="158">
        <f>ROUND(E11*J11,2)</f>
        <v>653.52</v>
      </c>
      <c r="L11" s="158">
        <v>21</v>
      </c>
      <c r="M11" s="158">
        <f>G11*(1+L11/100)</f>
        <v>0</v>
      </c>
      <c r="N11" s="158">
        <v>0.76605000000000001</v>
      </c>
      <c r="O11" s="158">
        <f>ROUND(E11*N11,2)</f>
        <v>0.35</v>
      </c>
      <c r="P11" s="158">
        <v>0</v>
      </c>
      <c r="Q11" s="158">
        <f>ROUND(E11*P11,2)</f>
        <v>0</v>
      </c>
      <c r="R11" s="158"/>
      <c r="S11" s="158" t="s">
        <v>122</v>
      </c>
      <c r="T11" s="158" t="s">
        <v>122</v>
      </c>
      <c r="U11" s="158">
        <v>3.3231899999999999</v>
      </c>
      <c r="V11" s="158">
        <f>ROUND(E11*U11,2)</f>
        <v>1.5</v>
      </c>
      <c r="W11" s="158"/>
      <c r="X11" s="158" t="s">
        <v>123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124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6" t="s">
        <v>130</v>
      </c>
      <c r="D12" s="160"/>
      <c r="E12" s="161">
        <v>0.16739999999999999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126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6" t="s">
        <v>131</v>
      </c>
      <c r="D13" s="160"/>
      <c r="E13" s="161">
        <v>0.28349999999999997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126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5" t="s">
        <v>117</v>
      </c>
      <c r="B14" s="166" t="s">
        <v>55</v>
      </c>
      <c r="C14" s="184" t="s">
        <v>56</v>
      </c>
      <c r="D14" s="167"/>
      <c r="E14" s="168"/>
      <c r="F14" s="169"/>
      <c r="G14" s="170">
        <f>SUMIF(AG15:AG67,"&lt;&gt;NOR",G15:G67)</f>
        <v>0</v>
      </c>
      <c r="H14" s="164"/>
      <c r="I14" s="164">
        <f>SUM(I15:I67)</f>
        <v>7678.41</v>
      </c>
      <c r="J14" s="164"/>
      <c r="K14" s="164">
        <f>SUM(K15:K67)</f>
        <v>41083.4</v>
      </c>
      <c r="L14" s="164"/>
      <c r="M14" s="164">
        <f>SUM(M15:M67)</f>
        <v>0</v>
      </c>
      <c r="N14" s="164"/>
      <c r="O14" s="164">
        <f>SUM(O15:O67)</f>
        <v>4.2099999999999991</v>
      </c>
      <c r="P14" s="164"/>
      <c r="Q14" s="164">
        <f>SUM(Q15:Q67)</f>
        <v>0</v>
      </c>
      <c r="R14" s="164"/>
      <c r="S14" s="164"/>
      <c r="T14" s="164"/>
      <c r="U14" s="164"/>
      <c r="V14" s="164">
        <f>SUM(V15:V67)</f>
        <v>90.449999999999989</v>
      </c>
      <c r="W14" s="164"/>
      <c r="X14" s="164"/>
      <c r="AG14" t="s">
        <v>118</v>
      </c>
    </row>
    <row r="15" spans="1:60" outlineLevel="1" x14ac:dyDescent="0.2">
      <c r="A15" s="171">
        <v>3</v>
      </c>
      <c r="B15" s="172" t="s">
        <v>132</v>
      </c>
      <c r="C15" s="185" t="s">
        <v>133</v>
      </c>
      <c r="D15" s="173" t="s">
        <v>121</v>
      </c>
      <c r="E15" s="174">
        <v>24.065999999999999</v>
      </c>
      <c r="F15" s="175"/>
      <c r="G15" s="176">
        <f>ROUND(E15*F15,2)</f>
        <v>0</v>
      </c>
      <c r="H15" s="159">
        <v>13.38</v>
      </c>
      <c r="I15" s="158">
        <f>ROUND(E15*H15,2)</f>
        <v>322</v>
      </c>
      <c r="J15" s="159">
        <v>32.22</v>
      </c>
      <c r="K15" s="158">
        <f>ROUND(E15*J15,2)</f>
        <v>775.41</v>
      </c>
      <c r="L15" s="158">
        <v>21</v>
      </c>
      <c r="M15" s="158">
        <f>G15*(1+L15/100)</f>
        <v>0</v>
      </c>
      <c r="N15" s="158">
        <v>4.0000000000000003E-5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122</v>
      </c>
      <c r="T15" s="158" t="s">
        <v>122</v>
      </c>
      <c r="U15" s="158">
        <v>7.8E-2</v>
      </c>
      <c r="V15" s="158">
        <f>ROUND(E15*U15,2)</f>
        <v>1.88</v>
      </c>
      <c r="W15" s="158"/>
      <c r="X15" s="158" t="s">
        <v>123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124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6" t="s">
        <v>134</v>
      </c>
      <c r="D16" s="160"/>
      <c r="E16" s="161">
        <v>9.4499999999999993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126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6" t="s">
        <v>135</v>
      </c>
      <c r="D17" s="160"/>
      <c r="E17" s="161">
        <v>2.52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126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6" t="s">
        <v>136</v>
      </c>
      <c r="D18" s="160"/>
      <c r="E18" s="161">
        <v>8.4960000000000004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126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6" t="s">
        <v>137</v>
      </c>
      <c r="D19" s="160"/>
      <c r="E19" s="161">
        <v>3.6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126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1">
        <v>4</v>
      </c>
      <c r="B20" s="172" t="s">
        <v>138</v>
      </c>
      <c r="C20" s="185" t="s">
        <v>139</v>
      </c>
      <c r="D20" s="173" t="s">
        <v>121</v>
      </c>
      <c r="E20" s="174">
        <v>53.313499999999998</v>
      </c>
      <c r="F20" s="175"/>
      <c r="G20" s="176">
        <f>ROUND(E20*F20,2)</f>
        <v>0</v>
      </c>
      <c r="H20" s="159">
        <v>14.21</v>
      </c>
      <c r="I20" s="158">
        <f>ROUND(E20*H20,2)</f>
        <v>757.58</v>
      </c>
      <c r="J20" s="159">
        <v>83.49</v>
      </c>
      <c r="K20" s="158">
        <f>ROUND(E20*J20,2)</f>
        <v>4451.1400000000003</v>
      </c>
      <c r="L20" s="158">
        <v>21</v>
      </c>
      <c r="M20" s="158">
        <f>G20*(1+L20/100)</f>
        <v>0</v>
      </c>
      <c r="N20" s="158">
        <v>5.7400000000000003E-3</v>
      </c>
      <c r="O20" s="158">
        <f>ROUND(E20*N20,2)</f>
        <v>0.31</v>
      </c>
      <c r="P20" s="158">
        <v>0</v>
      </c>
      <c r="Q20" s="158">
        <f>ROUND(E20*P20,2)</f>
        <v>0</v>
      </c>
      <c r="R20" s="158"/>
      <c r="S20" s="158" t="s">
        <v>122</v>
      </c>
      <c r="T20" s="158" t="s">
        <v>122</v>
      </c>
      <c r="U20" s="158">
        <v>0.18984999999999999</v>
      </c>
      <c r="V20" s="158">
        <f>ROUND(E20*U20,2)</f>
        <v>10.119999999999999</v>
      </c>
      <c r="W20" s="158"/>
      <c r="X20" s="158" t="s">
        <v>123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124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42" t="s">
        <v>140</v>
      </c>
      <c r="D21" s="243"/>
      <c r="E21" s="243"/>
      <c r="F21" s="243"/>
      <c r="G21" s="243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6" t="s">
        <v>142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126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6" t="s">
        <v>143</v>
      </c>
      <c r="D23" s="160"/>
      <c r="E23" s="161">
        <v>38.988999999999997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126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6" t="s">
        <v>144</v>
      </c>
      <c r="D24" s="160"/>
      <c r="E24" s="161">
        <v>0.25800000000000001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126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6" t="s">
        <v>145</v>
      </c>
      <c r="D25" s="160"/>
      <c r="E25" s="161">
        <v>14.541499999999999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126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6" t="s">
        <v>146</v>
      </c>
      <c r="D26" s="160"/>
      <c r="E26" s="161">
        <v>-0.16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126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6" t="s">
        <v>147</v>
      </c>
      <c r="D27" s="160"/>
      <c r="E27" s="161">
        <v>-0.315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126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1">
        <v>5</v>
      </c>
      <c r="B28" s="172" t="s">
        <v>148</v>
      </c>
      <c r="C28" s="185" t="s">
        <v>149</v>
      </c>
      <c r="D28" s="173" t="s">
        <v>121</v>
      </c>
      <c r="E28" s="174">
        <v>53.313499999999998</v>
      </c>
      <c r="F28" s="175"/>
      <c r="G28" s="176">
        <f>ROUND(E28*F28,2)</f>
        <v>0</v>
      </c>
      <c r="H28" s="159">
        <v>49.06</v>
      </c>
      <c r="I28" s="158">
        <f>ROUND(E28*H28,2)</f>
        <v>2615.56</v>
      </c>
      <c r="J28" s="159">
        <v>178.44</v>
      </c>
      <c r="K28" s="158">
        <f>ROUND(E28*J28,2)</f>
        <v>9513.26</v>
      </c>
      <c r="L28" s="158">
        <v>21</v>
      </c>
      <c r="M28" s="158">
        <f>G28*(1+L28/100)</f>
        <v>0</v>
      </c>
      <c r="N28" s="158">
        <v>7.9100000000000004E-3</v>
      </c>
      <c r="O28" s="158">
        <f>ROUND(E28*N28,2)</f>
        <v>0.42</v>
      </c>
      <c r="P28" s="158">
        <v>0</v>
      </c>
      <c r="Q28" s="158">
        <f>ROUND(E28*P28,2)</f>
        <v>0</v>
      </c>
      <c r="R28" s="158"/>
      <c r="S28" s="158" t="s">
        <v>122</v>
      </c>
      <c r="T28" s="158" t="s">
        <v>122</v>
      </c>
      <c r="U28" s="158">
        <v>0.38100000000000001</v>
      </c>
      <c r="V28" s="158">
        <f>ROUND(E28*U28,2)</f>
        <v>20.309999999999999</v>
      </c>
      <c r="W28" s="158"/>
      <c r="X28" s="158" t="s">
        <v>123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124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6" t="s">
        <v>142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126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6" t="s">
        <v>143</v>
      </c>
      <c r="D30" s="160"/>
      <c r="E30" s="161">
        <v>38.988999999999997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126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6" t="s">
        <v>144</v>
      </c>
      <c r="D31" s="160"/>
      <c r="E31" s="161">
        <v>0.25800000000000001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126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6" t="s">
        <v>145</v>
      </c>
      <c r="D32" s="160"/>
      <c r="E32" s="161">
        <v>14.541499999999999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126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6" t="s">
        <v>146</v>
      </c>
      <c r="D33" s="160"/>
      <c r="E33" s="161">
        <v>-0.16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126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6" t="s">
        <v>147</v>
      </c>
      <c r="D34" s="160"/>
      <c r="E34" s="161">
        <v>-0.315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126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1">
        <v>6</v>
      </c>
      <c r="B35" s="172" t="s">
        <v>150</v>
      </c>
      <c r="C35" s="185" t="s">
        <v>151</v>
      </c>
      <c r="D35" s="173" t="s">
        <v>121</v>
      </c>
      <c r="E35" s="174">
        <v>69.650000000000006</v>
      </c>
      <c r="F35" s="175"/>
      <c r="G35" s="176">
        <f>ROUND(E35*F35,2)</f>
        <v>0</v>
      </c>
      <c r="H35" s="159">
        <v>41.25</v>
      </c>
      <c r="I35" s="158">
        <f>ROUND(E35*H35,2)</f>
        <v>2873.06</v>
      </c>
      <c r="J35" s="159">
        <v>270.75</v>
      </c>
      <c r="K35" s="158">
        <f>ROUND(E35*J35,2)</f>
        <v>18857.740000000002</v>
      </c>
      <c r="L35" s="158">
        <v>21</v>
      </c>
      <c r="M35" s="158">
        <f>G35*(1+L35/100)</f>
        <v>0</v>
      </c>
      <c r="N35" s="158">
        <v>4.4139999999999999E-2</v>
      </c>
      <c r="O35" s="158">
        <f>ROUND(E35*N35,2)</f>
        <v>3.07</v>
      </c>
      <c r="P35" s="158">
        <v>0</v>
      </c>
      <c r="Q35" s="158">
        <f>ROUND(E35*P35,2)</f>
        <v>0</v>
      </c>
      <c r="R35" s="158"/>
      <c r="S35" s="158" t="s">
        <v>122</v>
      </c>
      <c r="T35" s="158" t="s">
        <v>122</v>
      </c>
      <c r="U35" s="158">
        <v>0.6</v>
      </c>
      <c r="V35" s="158">
        <f>ROUND(E35*U35,2)</f>
        <v>41.79</v>
      </c>
      <c r="W35" s="158"/>
      <c r="X35" s="158" t="s">
        <v>123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124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6" t="s">
        <v>142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126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186" t="s">
        <v>152</v>
      </c>
      <c r="D37" s="160"/>
      <c r="E37" s="161">
        <v>78.400000000000006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126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6" t="s">
        <v>153</v>
      </c>
      <c r="D38" s="160"/>
      <c r="E38" s="161">
        <v>-2.88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126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6" t="s">
        <v>154</v>
      </c>
      <c r="D39" s="160"/>
      <c r="E39" s="161">
        <v>-1.6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126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6" t="s">
        <v>155</v>
      </c>
      <c r="D40" s="160"/>
      <c r="E40" s="161">
        <v>-4.95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126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6" t="s">
        <v>156</v>
      </c>
      <c r="D41" s="160"/>
      <c r="E41" s="161">
        <v>-2.52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126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6" t="s">
        <v>157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126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6" t="s">
        <v>158</v>
      </c>
      <c r="D43" s="160"/>
      <c r="E43" s="161">
        <v>3.2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126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1">
        <v>7</v>
      </c>
      <c r="B44" s="172" t="s">
        <v>159</v>
      </c>
      <c r="C44" s="185" t="s">
        <v>160</v>
      </c>
      <c r="D44" s="173" t="s">
        <v>121</v>
      </c>
      <c r="E44" s="174">
        <v>31.977</v>
      </c>
      <c r="F44" s="175"/>
      <c r="G44" s="176">
        <f>ROUND(E44*F44,2)</f>
        <v>0</v>
      </c>
      <c r="H44" s="159">
        <v>4.75</v>
      </c>
      <c r="I44" s="158">
        <f>ROUND(E44*H44,2)</f>
        <v>151.88999999999999</v>
      </c>
      <c r="J44" s="159">
        <v>48.75</v>
      </c>
      <c r="K44" s="158">
        <f>ROUND(E44*J44,2)</f>
        <v>1558.88</v>
      </c>
      <c r="L44" s="158">
        <v>21</v>
      </c>
      <c r="M44" s="158">
        <f>G44*(1+L44/100)</f>
        <v>0</v>
      </c>
      <c r="N44" s="158">
        <v>5.3400000000000001E-3</v>
      </c>
      <c r="O44" s="158">
        <f>ROUND(E44*N44,2)</f>
        <v>0.17</v>
      </c>
      <c r="P44" s="158">
        <v>0</v>
      </c>
      <c r="Q44" s="158">
        <f>ROUND(E44*P44,2)</f>
        <v>0</v>
      </c>
      <c r="R44" s="158"/>
      <c r="S44" s="158" t="s">
        <v>122</v>
      </c>
      <c r="T44" s="158" t="s">
        <v>122</v>
      </c>
      <c r="U44" s="158">
        <v>0.10854999999999999</v>
      </c>
      <c r="V44" s="158">
        <f>ROUND(E44*U44,2)</f>
        <v>3.47</v>
      </c>
      <c r="W44" s="158"/>
      <c r="X44" s="158" t="s">
        <v>123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124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6" t="s">
        <v>161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126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6" t="s">
        <v>142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126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186" t="s">
        <v>162</v>
      </c>
      <c r="D47" s="160"/>
      <c r="E47" s="161">
        <v>37.24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126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6" t="s">
        <v>163</v>
      </c>
      <c r="D48" s="160"/>
      <c r="E48" s="161">
        <v>-1.3680000000000001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126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6" t="s">
        <v>164</v>
      </c>
      <c r="D49" s="160"/>
      <c r="E49" s="161">
        <v>-4.2750000000000004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126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6" t="s">
        <v>165</v>
      </c>
      <c r="D50" s="160"/>
      <c r="E50" s="161">
        <v>-1.1399999999999999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126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6" t="s">
        <v>157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126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6" t="s">
        <v>166</v>
      </c>
      <c r="D52" s="160"/>
      <c r="E52" s="161">
        <v>1.52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126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1">
        <v>8</v>
      </c>
      <c r="B53" s="172" t="s">
        <v>167</v>
      </c>
      <c r="C53" s="185" t="s">
        <v>168</v>
      </c>
      <c r="D53" s="173" t="s">
        <v>121</v>
      </c>
      <c r="E53" s="174">
        <v>33.093000000000004</v>
      </c>
      <c r="F53" s="175"/>
      <c r="G53" s="176">
        <f>ROUND(E53*F53,2)</f>
        <v>0</v>
      </c>
      <c r="H53" s="159">
        <v>17.38</v>
      </c>
      <c r="I53" s="158">
        <f>ROUND(E53*H53,2)</f>
        <v>575.16</v>
      </c>
      <c r="J53" s="159">
        <v>145.12</v>
      </c>
      <c r="K53" s="158">
        <f>ROUND(E53*J53,2)</f>
        <v>4802.46</v>
      </c>
      <c r="L53" s="158">
        <v>21</v>
      </c>
      <c r="M53" s="158">
        <f>G53*(1+L53/100)</f>
        <v>0</v>
      </c>
      <c r="N53" s="158">
        <v>6.5799999999999999E-3</v>
      </c>
      <c r="O53" s="158">
        <f>ROUND(E53*N53,2)</f>
        <v>0.22</v>
      </c>
      <c r="P53" s="158">
        <v>0</v>
      </c>
      <c r="Q53" s="158">
        <f>ROUND(E53*P53,2)</f>
        <v>0</v>
      </c>
      <c r="R53" s="158"/>
      <c r="S53" s="158" t="s">
        <v>122</v>
      </c>
      <c r="T53" s="158" t="s">
        <v>122</v>
      </c>
      <c r="U53" s="158">
        <v>0.31900000000000001</v>
      </c>
      <c r="V53" s="158">
        <f>ROUND(E53*U53,2)</f>
        <v>10.56</v>
      </c>
      <c r="W53" s="158"/>
      <c r="X53" s="158" t="s">
        <v>123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124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6" t="s">
        <v>161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126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6" t="s">
        <v>142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126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186" t="s">
        <v>162</v>
      </c>
      <c r="D56" s="160"/>
      <c r="E56" s="161">
        <v>37.24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126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6" t="s">
        <v>163</v>
      </c>
      <c r="D57" s="160"/>
      <c r="E57" s="161">
        <v>-1.3680000000000001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126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6" t="s">
        <v>164</v>
      </c>
      <c r="D58" s="160"/>
      <c r="E58" s="161">
        <v>-4.2750000000000004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126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6" t="s">
        <v>165</v>
      </c>
      <c r="D59" s="160"/>
      <c r="E59" s="161">
        <v>-1.1399999999999999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126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6" t="s">
        <v>157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126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6" t="s">
        <v>166</v>
      </c>
      <c r="D61" s="160"/>
      <c r="E61" s="161">
        <v>1.52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126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6" t="s">
        <v>169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126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6" t="s">
        <v>170</v>
      </c>
      <c r="D63" s="160"/>
      <c r="E63" s="161">
        <v>1.1160000000000001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126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1">
        <v>9</v>
      </c>
      <c r="B64" s="172" t="s">
        <v>171</v>
      </c>
      <c r="C64" s="185" t="s">
        <v>172</v>
      </c>
      <c r="D64" s="173" t="s">
        <v>121</v>
      </c>
      <c r="E64" s="174">
        <v>6.4020000000000001</v>
      </c>
      <c r="F64" s="175"/>
      <c r="G64" s="176">
        <f>ROUND(E64*F64,2)</f>
        <v>0</v>
      </c>
      <c r="H64" s="159">
        <v>59.85</v>
      </c>
      <c r="I64" s="158">
        <f>ROUND(E64*H64,2)</f>
        <v>383.16</v>
      </c>
      <c r="J64" s="159">
        <v>175.65</v>
      </c>
      <c r="K64" s="158">
        <f>ROUND(E64*J64,2)</f>
        <v>1124.51</v>
      </c>
      <c r="L64" s="158">
        <v>21</v>
      </c>
      <c r="M64" s="158">
        <f>G64*(1+L64/100)</f>
        <v>0</v>
      </c>
      <c r="N64" s="158">
        <v>3.6700000000000001E-3</v>
      </c>
      <c r="O64" s="158">
        <f>ROUND(E64*N64,2)</f>
        <v>0.02</v>
      </c>
      <c r="P64" s="158">
        <v>0</v>
      </c>
      <c r="Q64" s="158">
        <f>ROUND(E64*P64,2)</f>
        <v>0</v>
      </c>
      <c r="R64" s="158"/>
      <c r="S64" s="158" t="s">
        <v>122</v>
      </c>
      <c r="T64" s="158" t="s">
        <v>122</v>
      </c>
      <c r="U64" s="158">
        <v>0.36199999999999999</v>
      </c>
      <c r="V64" s="158">
        <f>ROUND(E64*U64,2)</f>
        <v>2.3199999999999998</v>
      </c>
      <c r="W64" s="158"/>
      <c r="X64" s="158" t="s">
        <v>123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124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6" t="s">
        <v>173</v>
      </c>
      <c r="D65" s="160"/>
      <c r="E65" s="161">
        <v>2.2320000000000002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126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6" t="s">
        <v>174</v>
      </c>
      <c r="D66" s="160"/>
      <c r="E66" s="161">
        <v>1.89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126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6" t="s">
        <v>175</v>
      </c>
      <c r="D67" s="160"/>
      <c r="E67" s="161">
        <v>2.2799999999999998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126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5" t="s">
        <v>117</v>
      </c>
      <c r="B68" s="166" t="s">
        <v>57</v>
      </c>
      <c r="C68" s="184" t="s">
        <v>58</v>
      </c>
      <c r="D68" s="167"/>
      <c r="E68" s="168"/>
      <c r="F68" s="169"/>
      <c r="G68" s="170">
        <f>SUMIF(AG69:AG85,"&lt;&gt;NOR",G69:G85)</f>
        <v>0</v>
      </c>
      <c r="H68" s="164"/>
      <c r="I68" s="164">
        <f>SUM(I69:I85)</f>
        <v>3566.46</v>
      </c>
      <c r="J68" s="164"/>
      <c r="K68" s="164">
        <f>SUM(K69:K85)</f>
        <v>5609.21</v>
      </c>
      <c r="L68" s="164"/>
      <c r="M68" s="164">
        <f>SUM(M69:M85)</f>
        <v>0</v>
      </c>
      <c r="N68" s="164"/>
      <c r="O68" s="164">
        <f>SUM(O69:O85)</f>
        <v>0.06</v>
      </c>
      <c r="P68" s="164"/>
      <c r="Q68" s="164">
        <f>SUM(Q69:Q85)</f>
        <v>0</v>
      </c>
      <c r="R68" s="164"/>
      <c r="S68" s="164"/>
      <c r="T68" s="164"/>
      <c r="U68" s="164"/>
      <c r="V68" s="164">
        <f>SUM(V69:V85)</f>
        <v>12.14</v>
      </c>
      <c r="W68" s="164"/>
      <c r="X68" s="164"/>
      <c r="AG68" t="s">
        <v>118</v>
      </c>
    </row>
    <row r="69" spans="1:60" ht="33.75" outlineLevel="1" x14ac:dyDescent="0.2">
      <c r="A69" s="171">
        <v>10</v>
      </c>
      <c r="B69" s="172" t="s">
        <v>176</v>
      </c>
      <c r="C69" s="185" t="s">
        <v>177</v>
      </c>
      <c r="D69" s="173" t="s">
        <v>121</v>
      </c>
      <c r="E69" s="174">
        <v>5.2649999999999997</v>
      </c>
      <c r="F69" s="175"/>
      <c r="G69" s="176">
        <f>ROUND(E69*F69,2)</f>
        <v>0</v>
      </c>
      <c r="H69" s="159">
        <v>150.58000000000001</v>
      </c>
      <c r="I69" s="158">
        <f>ROUND(E69*H69,2)</f>
        <v>792.8</v>
      </c>
      <c r="J69" s="159">
        <v>120.92</v>
      </c>
      <c r="K69" s="158">
        <f>ROUND(E69*J69,2)</f>
        <v>636.64</v>
      </c>
      <c r="L69" s="158">
        <v>21</v>
      </c>
      <c r="M69" s="158">
        <f>G69*(1+L69/100)</f>
        <v>0</v>
      </c>
      <c r="N69" s="158">
        <v>2.31E-3</v>
      </c>
      <c r="O69" s="158">
        <f>ROUND(E69*N69,2)</f>
        <v>0.01</v>
      </c>
      <c r="P69" s="158">
        <v>0</v>
      </c>
      <c r="Q69" s="158">
        <f>ROUND(E69*P69,2)</f>
        <v>0</v>
      </c>
      <c r="R69" s="158"/>
      <c r="S69" s="158" t="s">
        <v>122</v>
      </c>
      <c r="T69" s="158" t="s">
        <v>122</v>
      </c>
      <c r="U69" s="158">
        <v>0.24234</v>
      </c>
      <c r="V69" s="158">
        <f>ROUND(E69*U69,2)</f>
        <v>1.28</v>
      </c>
      <c r="W69" s="158"/>
      <c r="X69" s="158" t="s">
        <v>123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124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6" t="s">
        <v>174</v>
      </c>
      <c r="D70" s="160"/>
      <c r="E70" s="161">
        <v>1.89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126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6" t="s">
        <v>178</v>
      </c>
      <c r="D71" s="160"/>
      <c r="E71" s="161">
        <v>2.5649999999999999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126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6" t="s">
        <v>179</v>
      </c>
      <c r="D72" s="160"/>
      <c r="E72" s="161">
        <v>0.81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126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1">
        <v>11</v>
      </c>
      <c r="B73" s="172" t="s">
        <v>180</v>
      </c>
      <c r="C73" s="185" t="s">
        <v>181</v>
      </c>
      <c r="D73" s="173" t="s">
        <v>121</v>
      </c>
      <c r="E73" s="174">
        <v>5.2649999999999997</v>
      </c>
      <c r="F73" s="175"/>
      <c r="G73" s="176">
        <f>ROUND(E73*F73,2)</f>
        <v>0</v>
      </c>
      <c r="H73" s="159">
        <v>24.39</v>
      </c>
      <c r="I73" s="158">
        <f>ROUND(E73*H73,2)</f>
        <v>128.41</v>
      </c>
      <c r="J73" s="159">
        <v>31.11</v>
      </c>
      <c r="K73" s="158">
        <f>ROUND(E73*J73,2)</f>
        <v>163.79</v>
      </c>
      <c r="L73" s="158">
        <v>21</v>
      </c>
      <c r="M73" s="158">
        <f>G73*(1+L73/100)</f>
        <v>0</v>
      </c>
      <c r="N73" s="158">
        <v>3.8000000000000002E-4</v>
      </c>
      <c r="O73" s="158">
        <f>ROUND(E73*N73,2)</f>
        <v>0</v>
      </c>
      <c r="P73" s="158">
        <v>0</v>
      </c>
      <c r="Q73" s="158">
        <f>ROUND(E73*P73,2)</f>
        <v>0</v>
      </c>
      <c r="R73" s="158"/>
      <c r="S73" s="158" t="s">
        <v>122</v>
      </c>
      <c r="T73" s="158" t="s">
        <v>122</v>
      </c>
      <c r="U73" s="158">
        <v>7.0000000000000007E-2</v>
      </c>
      <c r="V73" s="158">
        <f>ROUND(E73*U73,2)</f>
        <v>0.37</v>
      </c>
      <c r="W73" s="158"/>
      <c r="X73" s="158" t="s">
        <v>123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124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6" t="s">
        <v>174</v>
      </c>
      <c r="D74" s="160"/>
      <c r="E74" s="161">
        <v>1.89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126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6" t="s">
        <v>178</v>
      </c>
      <c r="D75" s="160"/>
      <c r="E75" s="161">
        <v>2.5649999999999999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126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6" t="s">
        <v>179</v>
      </c>
      <c r="D76" s="160"/>
      <c r="E76" s="161">
        <v>0.81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126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1">
        <v>12</v>
      </c>
      <c r="B77" s="172" t="s">
        <v>182</v>
      </c>
      <c r="C77" s="185" t="s">
        <v>183</v>
      </c>
      <c r="D77" s="173" t="s">
        <v>121</v>
      </c>
      <c r="E77" s="174">
        <v>11.97</v>
      </c>
      <c r="F77" s="175"/>
      <c r="G77" s="176">
        <f>ROUND(E77*F77,2)</f>
        <v>0</v>
      </c>
      <c r="H77" s="159">
        <v>13.42</v>
      </c>
      <c r="I77" s="158">
        <f>ROUND(E77*H77,2)</f>
        <v>160.63999999999999</v>
      </c>
      <c r="J77" s="159">
        <v>32.28</v>
      </c>
      <c r="K77" s="158">
        <f>ROUND(E77*J77,2)</f>
        <v>386.39</v>
      </c>
      <c r="L77" s="158">
        <v>21</v>
      </c>
      <c r="M77" s="158">
        <f>G77*(1+L77/100)</f>
        <v>0</v>
      </c>
      <c r="N77" s="158">
        <v>4.0000000000000003E-5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122</v>
      </c>
      <c r="T77" s="158" t="s">
        <v>122</v>
      </c>
      <c r="U77" s="158">
        <v>7.8E-2</v>
      </c>
      <c r="V77" s="158">
        <f>ROUND(E77*U77,2)</f>
        <v>0.93</v>
      </c>
      <c r="W77" s="158"/>
      <c r="X77" s="158" t="s">
        <v>123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124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6" t="s">
        <v>134</v>
      </c>
      <c r="D78" s="160"/>
      <c r="E78" s="161">
        <v>9.4499999999999993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126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6" t="s">
        <v>135</v>
      </c>
      <c r="D79" s="160"/>
      <c r="E79" s="161">
        <v>2.52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126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1">
        <v>13</v>
      </c>
      <c r="B80" s="172" t="s">
        <v>184</v>
      </c>
      <c r="C80" s="185" t="s">
        <v>185</v>
      </c>
      <c r="D80" s="173" t="s">
        <v>121</v>
      </c>
      <c r="E80" s="174">
        <v>1.89</v>
      </c>
      <c r="F80" s="175"/>
      <c r="G80" s="176">
        <f>ROUND(E80*F80,2)</f>
        <v>0</v>
      </c>
      <c r="H80" s="159">
        <v>391.84</v>
      </c>
      <c r="I80" s="158">
        <f>ROUND(E80*H80,2)</f>
        <v>740.58</v>
      </c>
      <c r="J80" s="159">
        <v>400.16</v>
      </c>
      <c r="K80" s="158">
        <f>ROUND(E80*J80,2)</f>
        <v>756.3</v>
      </c>
      <c r="L80" s="158">
        <v>21</v>
      </c>
      <c r="M80" s="158">
        <f>G80*(1+L80/100)</f>
        <v>0</v>
      </c>
      <c r="N80" s="158">
        <v>8.8599999999999998E-3</v>
      </c>
      <c r="O80" s="158">
        <f>ROUND(E80*N80,2)</f>
        <v>0.02</v>
      </c>
      <c r="P80" s="158">
        <v>0</v>
      </c>
      <c r="Q80" s="158">
        <f>ROUND(E80*P80,2)</f>
        <v>0</v>
      </c>
      <c r="R80" s="158"/>
      <c r="S80" s="158" t="s">
        <v>122</v>
      </c>
      <c r="T80" s="158" t="s">
        <v>122</v>
      </c>
      <c r="U80" s="158">
        <v>0.85699999999999998</v>
      </c>
      <c r="V80" s="158">
        <f>ROUND(E80*U80,2)</f>
        <v>1.62</v>
      </c>
      <c r="W80" s="158"/>
      <c r="X80" s="158" t="s">
        <v>123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124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42" t="s">
        <v>186</v>
      </c>
      <c r="D81" s="243"/>
      <c r="E81" s="243"/>
      <c r="F81" s="243"/>
      <c r="G81" s="243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6" t="s">
        <v>174</v>
      </c>
      <c r="D82" s="160"/>
      <c r="E82" s="161">
        <v>1.89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126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1">
        <v>14</v>
      </c>
      <c r="B83" s="172" t="s">
        <v>187</v>
      </c>
      <c r="C83" s="185" t="s">
        <v>188</v>
      </c>
      <c r="D83" s="173" t="s">
        <v>121</v>
      </c>
      <c r="E83" s="174">
        <v>3.375</v>
      </c>
      <c r="F83" s="175"/>
      <c r="G83" s="176">
        <f>ROUND(E83*F83,2)</f>
        <v>0</v>
      </c>
      <c r="H83" s="159">
        <v>516.75</v>
      </c>
      <c r="I83" s="158">
        <f>ROUND(E83*H83,2)</f>
        <v>1744.03</v>
      </c>
      <c r="J83" s="159">
        <v>1086.25</v>
      </c>
      <c r="K83" s="158">
        <f>ROUND(E83*J83,2)</f>
        <v>3666.09</v>
      </c>
      <c r="L83" s="158">
        <v>21</v>
      </c>
      <c r="M83" s="158">
        <f>G83*(1+L83/100)</f>
        <v>0</v>
      </c>
      <c r="N83" s="158">
        <v>9.0299999999999998E-3</v>
      </c>
      <c r="O83" s="158">
        <f>ROUND(E83*N83,2)</f>
        <v>0.03</v>
      </c>
      <c r="P83" s="158">
        <v>0</v>
      </c>
      <c r="Q83" s="158">
        <f>ROUND(E83*P83,2)</f>
        <v>0</v>
      </c>
      <c r="R83" s="158"/>
      <c r="S83" s="158" t="s">
        <v>122</v>
      </c>
      <c r="T83" s="158" t="s">
        <v>122</v>
      </c>
      <c r="U83" s="158">
        <v>2.3519999999999999</v>
      </c>
      <c r="V83" s="158">
        <f>ROUND(E83*U83,2)</f>
        <v>7.94</v>
      </c>
      <c r="W83" s="158"/>
      <c r="X83" s="158" t="s">
        <v>123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124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6" t="s">
        <v>189</v>
      </c>
      <c r="D84" s="160"/>
      <c r="E84" s="161">
        <v>2.5649999999999999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126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6" t="s">
        <v>179</v>
      </c>
      <c r="D85" s="160"/>
      <c r="E85" s="161">
        <v>0.81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126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117</v>
      </c>
      <c r="B86" s="166" t="s">
        <v>59</v>
      </c>
      <c r="C86" s="184" t="s">
        <v>60</v>
      </c>
      <c r="D86" s="167"/>
      <c r="E86" s="168"/>
      <c r="F86" s="169"/>
      <c r="G86" s="170">
        <f>SUMIF(AG87:AG100,"&lt;&gt;NOR",G87:G100)</f>
        <v>0</v>
      </c>
      <c r="H86" s="164"/>
      <c r="I86" s="164">
        <f>SUM(I87:I100)</f>
        <v>15703.69</v>
      </c>
      <c r="J86" s="164"/>
      <c r="K86" s="164">
        <f>SUM(K87:K100)</f>
        <v>6824.02</v>
      </c>
      <c r="L86" s="164"/>
      <c r="M86" s="164">
        <f>SUM(M87:M100)</f>
        <v>0</v>
      </c>
      <c r="N86" s="164"/>
      <c r="O86" s="164">
        <f>SUM(O87:O100)</f>
        <v>17.21</v>
      </c>
      <c r="P86" s="164"/>
      <c r="Q86" s="164">
        <f>SUM(Q87:Q100)</f>
        <v>0</v>
      </c>
      <c r="R86" s="164"/>
      <c r="S86" s="164"/>
      <c r="T86" s="164"/>
      <c r="U86" s="164"/>
      <c r="V86" s="164">
        <f>SUM(V87:V100)</f>
        <v>17.59</v>
      </c>
      <c r="W86" s="164"/>
      <c r="X86" s="164"/>
      <c r="AG86" t="s">
        <v>118</v>
      </c>
    </row>
    <row r="87" spans="1:60" outlineLevel="1" x14ac:dyDescent="0.2">
      <c r="A87" s="171">
        <v>15</v>
      </c>
      <c r="B87" s="172" t="s">
        <v>190</v>
      </c>
      <c r="C87" s="185" t="s">
        <v>191</v>
      </c>
      <c r="D87" s="173" t="s">
        <v>129</v>
      </c>
      <c r="E87" s="174">
        <v>6.8162500000000001</v>
      </c>
      <c r="F87" s="175"/>
      <c r="G87" s="176">
        <f>ROUND(E87*F87,2)</f>
        <v>0</v>
      </c>
      <c r="H87" s="159">
        <v>2303.86</v>
      </c>
      <c r="I87" s="158">
        <f>ROUND(E87*H87,2)</f>
        <v>15703.69</v>
      </c>
      <c r="J87" s="159">
        <v>1001.14</v>
      </c>
      <c r="K87" s="158">
        <f>ROUND(E87*J87,2)</f>
        <v>6824.02</v>
      </c>
      <c r="L87" s="158">
        <v>21</v>
      </c>
      <c r="M87" s="158">
        <f>G87*(1+L87/100)</f>
        <v>0</v>
      </c>
      <c r="N87" s="158">
        <v>2.5249999999999999</v>
      </c>
      <c r="O87" s="158">
        <f>ROUND(E87*N87,2)</f>
        <v>17.21</v>
      </c>
      <c r="P87" s="158">
        <v>0</v>
      </c>
      <c r="Q87" s="158">
        <f>ROUND(E87*P87,2)</f>
        <v>0</v>
      </c>
      <c r="R87" s="158"/>
      <c r="S87" s="158" t="s">
        <v>122</v>
      </c>
      <c r="T87" s="158" t="s">
        <v>122</v>
      </c>
      <c r="U87" s="158">
        <v>2.58</v>
      </c>
      <c r="V87" s="158">
        <f>ROUND(E87*U87,2)</f>
        <v>17.59</v>
      </c>
      <c r="W87" s="158"/>
      <c r="X87" s="158" t="s">
        <v>123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124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42" t="s">
        <v>192</v>
      </c>
      <c r="D88" s="243"/>
      <c r="E88" s="243"/>
      <c r="F88" s="243"/>
      <c r="G88" s="243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6" t="s">
        <v>193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126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6" t="s">
        <v>194</v>
      </c>
      <c r="D90" s="160"/>
      <c r="E90" s="161">
        <v>0.27676000000000001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126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6" t="s">
        <v>142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126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6" t="s">
        <v>195</v>
      </c>
      <c r="D92" s="160"/>
      <c r="E92" s="161">
        <v>4.2887899999999997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126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6" t="s">
        <v>196</v>
      </c>
      <c r="D93" s="160"/>
      <c r="E93" s="161">
        <v>2.8379999999999999E-2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126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6" t="s">
        <v>197</v>
      </c>
      <c r="D94" s="160"/>
      <c r="E94" s="161">
        <v>1.5995699999999999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126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6" t="s">
        <v>198</v>
      </c>
      <c r="D95" s="160"/>
      <c r="E95" s="161">
        <v>-1.7600000000000001E-2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126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6" t="s">
        <v>199</v>
      </c>
      <c r="D96" s="160"/>
      <c r="E96" s="161">
        <v>-3.465E-2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126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200</v>
      </c>
      <c r="D97" s="162"/>
      <c r="E97" s="163">
        <v>6.1412500000000003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126</v>
      </c>
      <c r="AH97" s="149">
        <v>1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6" t="s">
        <v>201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126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6" t="s">
        <v>202</v>
      </c>
      <c r="D99" s="160"/>
      <c r="E99" s="161">
        <v>0.67500000000000004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126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7" t="s">
        <v>200</v>
      </c>
      <c r="D100" s="162"/>
      <c r="E100" s="163">
        <v>0.67500000000000004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126</v>
      </c>
      <c r="AH100" s="149">
        <v>1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5" t="s">
        <v>117</v>
      </c>
      <c r="B101" s="166" t="s">
        <v>61</v>
      </c>
      <c r="C101" s="184" t="s">
        <v>62</v>
      </c>
      <c r="D101" s="167"/>
      <c r="E101" s="168"/>
      <c r="F101" s="169"/>
      <c r="G101" s="170">
        <f>SUMIF(AG102:AG108,"&lt;&gt;NOR",G102:G108)</f>
        <v>0</v>
      </c>
      <c r="H101" s="164"/>
      <c r="I101" s="164">
        <f>SUM(I102:I108)</f>
        <v>2058.84</v>
      </c>
      <c r="J101" s="164"/>
      <c r="K101" s="164">
        <f>SUM(K102:K108)</f>
        <v>4040.16</v>
      </c>
      <c r="L101" s="164"/>
      <c r="M101" s="164">
        <f>SUM(M102:M108)</f>
        <v>0</v>
      </c>
      <c r="N101" s="164"/>
      <c r="O101" s="164">
        <f>SUM(O102:O108)</f>
        <v>7.0000000000000007E-2</v>
      </c>
      <c r="P101" s="164"/>
      <c r="Q101" s="164">
        <f>SUM(Q102:Q108)</f>
        <v>0</v>
      </c>
      <c r="R101" s="164"/>
      <c r="S101" s="164"/>
      <c r="T101" s="164"/>
      <c r="U101" s="164"/>
      <c r="V101" s="164">
        <f>SUM(V102:V108)</f>
        <v>10.09</v>
      </c>
      <c r="W101" s="164"/>
      <c r="X101" s="164"/>
      <c r="AG101" t="s">
        <v>118</v>
      </c>
    </row>
    <row r="102" spans="1:60" outlineLevel="1" x14ac:dyDescent="0.2">
      <c r="A102" s="171">
        <v>16</v>
      </c>
      <c r="B102" s="172" t="s">
        <v>203</v>
      </c>
      <c r="C102" s="185" t="s">
        <v>204</v>
      </c>
      <c r="D102" s="173" t="s">
        <v>121</v>
      </c>
      <c r="E102" s="174">
        <v>57</v>
      </c>
      <c r="F102" s="175"/>
      <c r="G102" s="176">
        <f>ROUND(E102*F102,2)</f>
        <v>0</v>
      </c>
      <c r="H102" s="159">
        <v>36.119999999999997</v>
      </c>
      <c r="I102" s="158">
        <f>ROUND(E102*H102,2)</f>
        <v>2058.84</v>
      </c>
      <c r="J102" s="159">
        <v>70.88</v>
      </c>
      <c r="K102" s="158">
        <f>ROUND(E102*J102,2)</f>
        <v>4040.16</v>
      </c>
      <c r="L102" s="158">
        <v>21</v>
      </c>
      <c r="M102" s="158">
        <f>G102*(1+L102/100)</f>
        <v>0</v>
      </c>
      <c r="N102" s="158">
        <v>1.2099999999999999E-3</v>
      </c>
      <c r="O102" s="158">
        <f>ROUND(E102*N102,2)</f>
        <v>7.0000000000000007E-2</v>
      </c>
      <c r="P102" s="158">
        <v>0</v>
      </c>
      <c r="Q102" s="158">
        <f>ROUND(E102*P102,2)</f>
        <v>0</v>
      </c>
      <c r="R102" s="158"/>
      <c r="S102" s="158" t="s">
        <v>122</v>
      </c>
      <c r="T102" s="158" t="s">
        <v>122</v>
      </c>
      <c r="U102" s="158">
        <v>0.17699999999999999</v>
      </c>
      <c r="V102" s="158">
        <f>ROUND(E102*U102,2)</f>
        <v>10.09</v>
      </c>
      <c r="W102" s="158"/>
      <c r="X102" s="158" t="s">
        <v>123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124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6" t="s">
        <v>205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6" t="s">
        <v>206</v>
      </c>
      <c r="D104" s="160"/>
      <c r="E104" s="161">
        <v>36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6" t="s">
        <v>207</v>
      </c>
      <c r="D105" s="160"/>
      <c r="E105" s="161">
        <v>12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126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6" t="s">
        <v>208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6" t="s">
        <v>209</v>
      </c>
      <c r="D107" s="160"/>
      <c r="E107" s="161">
        <v>7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126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6" t="s">
        <v>210</v>
      </c>
      <c r="D108" s="160"/>
      <c r="E108" s="161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126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5.5" x14ac:dyDescent="0.2">
      <c r="A109" s="165" t="s">
        <v>117</v>
      </c>
      <c r="B109" s="166" t="s">
        <v>63</v>
      </c>
      <c r="C109" s="184" t="s">
        <v>64</v>
      </c>
      <c r="D109" s="167"/>
      <c r="E109" s="168"/>
      <c r="F109" s="169"/>
      <c r="G109" s="170">
        <f>SUMIF(AG110:AG127,"&lt;&gt;NOR",G110:G127)</f>
        <v>0</v>
      </c>
      <c r="H109" s="164"/>
      <c r="I109" s="164">
        <f>SUM(I110:I127)</f>
        <v>126.29</v>
      </c>
      <c r="J109" s="164"/>
      <c r="K109" s="164">
        <f>SUM(K110:K127)</f>
        <v>28073.919999999998</v>
      </c>
      <c r="L109" s="164"/>
      <c r="M109" s="164">
        <f>SUM(M110:M127)</f>
        <v>0</v>
      </c>
      <c r="N109" s="164"/>
      <c r="O109" s="164">
        <f>SUM(O110:O127)</f>
        <v>0</v>
      </c>
      <c r="P109" s="164"/>
      <c r="Q109" s="164">
        <f>SUM(Q110:Q127)</f>
        <v>0</v>
      </c>
      <c r="R109" s="164"/>
      <c r="S109" s="164"/>
      <c r="T109" s="164"/>
      <c r="U109" s="164"/>
      <c r="V109" s="164">
        <f>SUM(V110:V127)</f>
        <v>27.2</v>
      </c>
      <c r="W109" s="164"/>
      <c r="X109" s="164"/>
      <c r="AG109" t="s">
        <v>118</v>
      </c>
    </row>
    <row r="110" spans="1:60" outlineLevel="1" x14ac:dyDescent="0.2">
      <c r="A110" s="171">
        <v>17</v>
      </c>
      <c r="B110" s="172" t="s">
        <v>211</v>
      </c>
      <c r="C110" s="185" t="s">
        <v>212</v>
      </c>
      <c r="D110" s="173" t="s">
        <v>121</v>
      </c>
      <c r="E110" s="174">
        <v>88.313500000000005</v>
      </c>
      <c r="F110" s="175"/>
      <c r="G110" s="176">
        <f>ROUND(E110*F110,2)</f>
        <v>0</v>
      </c>
      <c r="H110" s="159">
        <v>1.43</v>
      </c>
      <c r="I110" s="158">
        <f>ROUND(E110*H110,2)</f>
        <v>126.29</v>
      </c>
      <c r="J110" s="159">
        <v>114.07</v>
      </c>
      <c r="K110" s="158">
        <f>ROUND(E110*J110,2)</f>
        <v>10073.92</v>
      </c>
      <c r="L110" s="158">
        <v>21</v>
      </c>
      <c r="M110" s="158">
        <f>G110*(1+L110/100)</f>
        <v>0</v>
      </c>
      <c r="N110" s="158">
        <v>4.0000000000000003E-5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122</v>
      </c>
      <c r="T110" s="158" t="s">
        <v>122</v>
      </c>
      <c r="U110" s="158">
        <v>0.308</v>
      </c>
      <c r="V110" s="158">
        <f>ROUND(E110*U110,2)</f>
        <v>27.2</v>
      </c>
      <c r="W110" s="158"/>
      <c r="X110" s="158" t="s">
        <v>123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124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6" t="s">
        <v>142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126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6" t="s">
        <v>143</v>
      </c>
      <c r="D112" s="160"/>
      <c r="E112" s="161">
        <v>38.988999999999997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126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6" t="s">
        <v>144</v>
      </c>
      <c r="D113" s="160"/>
      <c r="E113" s="161">
        <v>0.25800000000000001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126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6" t="s">
        <v>145</v>
      </c>
      <c r="D114" s="160"/>
      <c r="E114" s="161">
        <v>14.541499999999999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6" t="s">
        <v>146</v>
      </c>
      <c r="D115" s="160"/>
      <c r="E115" s="161">
        <v>-0.16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126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6" t="s">
        <v>147</v>
      </c>
      <c r="D116" s="160"/>
      <c r="E116" s="161">
        <v>-0.315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126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7" t="s">
        <v>200</v>
      </c>
      <c r="D117" s="162"/>
      <c r="E117" s="163">
        <v>53.313499999999998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126</v>
      </c>
      <c r="AH117" s="149">
        <v>1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6" t="s">
        <v>213</v>
      </c>
      <c r="D118" s="160"/>
      <c r="E118" s="161">
        <v>35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126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1">
        <v>18</v>
      </c>
      <c r="B119" s="172" t="s">
        <v>214</v>
      </c>
      <c r="C119" s="185" t="s">
        <v>215</v>
      </c>
      <c r="D119" s="173" t="s">
        <v>216</v>
      </c>
      <c r="E119" s="174">
        <v>1</v>
      </c>
      <c r="F119" s="175"/>
      <c r="G119" s="176">
        <f>ROUND(E119*F119,2)</f>
        <v>0</v>
      </c>
      <c r="H119" s="159">
        <v>0</v>
      </c>
      <c r="I119" s="158">
        <f>ROUND(E119*H119,2)</f>
        <v>0</v>
      </c>
      <c r="J119" s="159">
        <v>8000</v>
      </c>
      <c r="K119" s="158">
        <f>ROUND(E119*J119,2)</f>
        <v>8000</v>
      </c>
      <c r="L119" s="158">
        <v>21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217</v>
      </c>
      <c r="T119" s="158" t="s">
        <v>218</v>
      </c>
      <c r="U119" s="158">
        <v>0</v>
      </c>
      <c r="V119" s="158">
        <f>ROUND(E119*U119,2)</f>
        <v>0</v>
      </c>
      <c r="W119" s="158"/>
      <c r="X119" s="158" t="s">
        <v>123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124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42" t="s">
        <v>219</v>
      </c>
      <c r="D120" s="243"/>
      <c r="E120" s="243"/>
      <c r="F120" s="243"/>
      <c r="G120" s="243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244" t="s">
        <v>220</v>
      </c>
      <c r="D121" s="245"/>
      <c r="E121" s="245"/>
      <c r="F121" s="245"/>
      <c r="G121" s="245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44" t="s">
        <v>221</v>
      </c>
      <c r="D122" s="245"/>
      <c r="E122" s="245"/>
      <c r="F122" s="245"/>
      <c r="G122" s="245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44" t="s">
        <v>222</v>
      </c>
      <c r="D123" s="245"/>
      <c r="E123" s="245"/>
      <c r="F123" s="245"/>
      <c r="G123" s="245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44" t="s">
        <v>223</v>
      </c>
      <c r="D124" s="245"/>
      <c r="E124" s="245"/>
      <c r="F124" s="245"/>
      <c r="G124" s="245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7">
        <v>19</v>
      </c>
      <c r="B125" s="178" t="s">
        <v>224</v>
      </c>
      <c r="C125" s="188" t="s">
        <v>225</v>
      </c>
      <c r="D125" s="179" t="s">
        <v>216</v>
      </c>
      <c r="E125" s="180">
        <v>1</v>
      </c>
      <c r="F125" s="181"/>
      <c r="G125" s="182">
        <f>ROUND(E125*F125,2)</f>
        <v>0</v>
      </c>
      <c r="H125" s="159">
        <v>0</v>
      </c>
      <c r="I125" s="158">
        <f>ROUND(E125*H125,2)</f>
        <v>0</v>
      </c>
      <c r="J125" s="159">
        <v>2500</v>
      </c>
      <c r="K125" s="158">
        <f>ROUND(E125*J125,2)</f>
        <v>2500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217</v>
      </c>
      <c r="T125" s="158" t="s">
        <v>218</v>
      </c>
      <c r="U125" s="158">
        <v>0</v>
      </c>
      <c r="V125" s="158">
        <f>ROUND(E125*U125,2)</f>
        <v>0</v>
      </c>
      <c r="W125" s="158"/>
      <c r="X125" s="158" t="s">
        <v>123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124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71">
        <v>20</v>
      </c>
      <c r="B126" s="172" t="s">
        <v>226</v>
      </c>
      <c r="C126" s="185" t="s">
        <v>227</v>
      </c>
      <c r="D126" s="173" t="s">
        <v>228</v>
      </c>
      <c r="E126" s="174">
        <v>25</v>
      </c>
      <c r="F126" s="175"/>
      <c r="G126" s="176">
        <f>ROUND(E126*F126,2)</f>
        <v>0</v>
      </c>
      <c r="H126" s="159">
        <v>0</v>
      </c>
      <c r="I126" s="158">
        <f>ROUND(E126*H126,2)</f>
        <v>0</v>
      </c>
      <c r="J126" s="159">
        <v>300</v>
      </c>
      <c r="K126" s="158">
        <f>ROUND(E126*J126,2)</f>
        <v>7500</v>
      </c>
      <c r="L126" s="158">
        <v>21</v>
      </c>
      <c r="M126" s="158">
        <f>G126*(1+L126/100)</f>
        <v>0</v>
      </c>
      <c r="N126" s="158">
        <v>0</v>
      </c>
      <c r="O126" s="158">
        <f>ROUND(E126*N126,2)</f>
        <v>0</v>
      </c>
      <c r="P126" s="158">
        <v>0</v>
      </c>
      <c r="Q126" s="158">
        <f>ROUND(E126*P126,2)</f>
        <v>0</v>
      </c>
      <c r="R126" s="158"/>
      <c r="S126" s="158" t="s">
        <v>217</v>
      </c>
      <c r="T126" s="158" t="s">
        <v>218</v>
      </c>
      <c r="U126" s="158">
        <v>0</v>
      </c>
      <c r="V126" s="158">
        <f>ROUND(E126*U126,2)</f>
        <v>0</v>
      </c>
      <c r="W126" s="158"/>
      <c r="X126" s="158" t="s">
        <v>123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124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42" t="s">
        <v>229</v>
      </c>
      <c r="D127" s="243"/>
      <c r="E127" s="243"/>
      <c r="F127" s="243"/>
      <c r="G127" s="24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5" t="s">
        <v>117</v>
      </c>
      <c r="B128" s="166" t="s">
        <v>65</v>
      </c>
      <c r="C128" s="184" t="s">
        <v>66</v>
      </c>
      <c r="D128" s="167"/>
      <c r="E128" s="168"/>
      <c r="F128" s="169"/>
      <c r="G128" s="170">
        <f>SUMIF(AG129:AG182,"&lt;&gt;NOR",G129:G182)</f>
        <v>0</v>
      </c>
      <c r="H128" s="164"/>
      <c r="I128" s="164">
        <f>SUM(I129:I182)</f>
        <v>1431.86</v>
      </c>
      <c r="J128" s="164"/>
      <c r="K128" s="164">
        <f>SUM(K129:K182)</f>
        <v>37383.80000000001</v>
      </c>
      <c r="L128" s="164"/>
      <c r="M128" s="164">
        <f>SUM(M129:M182)</f>
        <v>0</v>
      </c>
      <c r="N128" s="164"/>
      <c r="O128" s="164">
        <f>SUM(O129:O182)</f>
        <v>0.05</v>
      </c>
      <c r="P128" s="164"/>
      <c r="Q128" s="164">
        <f>SUM(Q129:Q182)</f>
        <v>22.069999999999997</v>
      </c>
      <c r="R128" s="164"/>
      <c r="S128" s="164"/>
      <c r="T128" s="164"/>
      <c r="U128" s="164"/>
      <c r="V128" s="164">
        <f>SUM(V129:V182)</f>
        <v>100.23</v>
      </c>
      <c r="W128" s="164"/>
      <c r="X128" s="164"/>
      <c r="AG128" t="s">
        <v>118</v>
      </c>
    </row>
    <row r="129" spans="1:60" outlineLevel="1" x14ac:dyDescent="0.2">
      <c r="A129" s="171">
        <v>21</v>
      </c>
      <c r="B129" s="172" t="s">
        <v>230</v>
      </c>
      <c r="C129" s="185" t="s">
        <v>231</v>
      </c>
      <c r="D129" s="173" t="s">
        <v>129</v>
      </c>
      <c r="E129" s="174">
        <v>6.7500000000000004E-2</v>
      </c>
      <c r="F129" s="175"/>
      <c r="G129" s="176">
        <f>ROUND(E129*F129,2)</f>
        <v>0</v>
      </c>
      <c r="H129" s="159">
        <v>297.17</v>
      </c>
      <c r="I129" s="158">
        <f>ROUND(E129*H129,2)</f>
        <v>20.059999999999999</v>
      </c>
      <c r="J129" s="159">
        <v>1325.83</v>
      </c>
      <c r="K129" s="158">
        <f>ROUND(E129*J129,2)</f>
        <v>89.49</v>
      </c>
      <c r="L129" s="158">
        <v>21</v>
      </c>
      <c r="M129" s="158">
        <f>G129*(1+L129/100)</f>
        <v>0</v>
      </c>
      <c r="N129" s="158">
        <v>1.2489999999999999E-2</v>
      </c>
      <c r="O129" s="158">
        <f>ROUND(E129*N129,2)</f>
        <v>0</v>
      </c>
      <c r="P129" s="158">
        <v>1.8</v>
      </c>
      <c r="Q129" s="158">
        <f>ROUND(E129*P129,2)</f>
        <v>0.12</v>
      </c>
      <c r="R129" s="158"/>
      <c r="S129" s="158" t="s">
        <v>122</v>
      </c>
      <c r="T129" s="158" t="s">
        <v>122</v>
      </c>
      <c r="U129" s="158">
        <v>3.3149999999999999</v>
      </c>
      <c r="V129" s="158">
        <f>ROUND(E129*U129,2)</f>
        <v>0.22</v>
      </c>
      <c r="W129" s="158"/>
      <c r="X129" s="158" t="s">
        <v>123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124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6" t="s">
        <v>232</v>
      </c>
      <c r="D130" s="160"/>
      <c r="E130" s="161">
        <v>6.7500000000000004E-2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126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1">
        <v>22</v>
      </c>
      <c r="B131" s="172" t="s">
        <v>233</v>
      </c>
      <c r="C131" s="185" t="s">
        <v>234</v>
      </c>
      <c r="D131" s="173" t="s">
        <v>129</v>
      </c>
      <c r="E131" s="174">
        <v>6.2579500000000001</v>
      </c>
      <c r="F131" s="175"/>
      <c r="G131" s="176">
        <f>ROUND(E131*F131,2)</f>
        <v>0</v>
      </c>
      <c r="H131" s="159">
        <v>0</v>
      </c>
      <c r="I131" s="158">
        <f>ROUND(E131*H131,2)</f>
        <v>0</v>
      </c>
      <c r="J131" s="159">
        <v>2795</v>
      </c>
      <c r="K131" s="158">
        <f>ROUND(E131*J131,2)</f>
        <v>17490.97</v>
      </c>
      <c r="L131" s="158">
        <v>21</v>
      </c>
      <c r="M131" s="158">
        <f>G131*(1+L131/100)</f>
        <v>0</v>
      </c>
      <c r="N131" s="158">
        <v>0</v>
      </c>
      <c r="O131" s="158">
        <f>ROUND(E131*N131,2)</f>
        <v>0</v>
      </c>
      <c r="P131" s="158">
        <v>2.2000000000000002</v>
      </c>
      <c r="Q131" s="158">
        <f>ROUND(E131*P131,2)</f>
        <v>13.77</v>
      </c>
      <c r="R131" s="158"/>
      <c r="S131" s="158" t="s">
        <v>122</v>
      </c>
      <c r="T131" s="158" t="s">
        <v>122</v>
      </c>
      <c r="U131" s="158">
        <v>7.1950000000000003</v>
      </c>
      <c r="V131" s="158">
        <f>ROUND(E131*U131,2)</f>
        <v>45.03</v>
      </c>
      <c r="W131" s="158"/>
      <c r="X131" s="158" t="s">
        <v>123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124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6" t="s">
        <v>193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126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6" t="s">
        <v>235</v>
      </c>
      <c r="D133" s="160"/>
      <c r="E133" s="161">
        <v>0.25159999999999999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126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6" t="s">
        <v>142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126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6" t="s">
        <v>236</v>
      </c>
      <c r="D135" s="160"/>
      <c r="E135" s="161">
        <v>3.8988999999999998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126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6" t="s">
        <v>237</v>
      </c>
      <c r="D136" s="160"/>
      <c r="E136" s="161">
        <v>2.58E-2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126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6" t="s">
        <v>238</v>
      </c>
      <c r="D137" s="160"/>
      <c r="E137" s="161">
        <v>1.4541500000000001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126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6" t="s">
        <v>239</v>
      </c>
      <c r="D138" s="160"/>
      <c r="E138" s="161">
        <v>-1.6E-2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126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6" t="s">
        <v>240</v>
      </c>
      <c r="D139" s="160"/>
      <c r="E139" s="161">
        <v>-3.15E-2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126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7" t="s">
        <v>200</v>
      </c>
      <c r="D140" s="162"/>
      <c r="E140" s="163">
        <v>5.5829500000000003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126</v>
      </c>
      <c r="AH140" s="149">
        <v>1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6" t="s">
        <v>201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126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6" t="s">
        <v>202</v>
      </c>
      <c r="D142" s="160"/>
      <c r="E142" s="161">
        <v>0.67500000000000004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126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7" t="s">
        <v>200</v>
      </c>
      <c r="D143" s="162"/>
      <c r="E143" s="163">
        <v>0.67500000000000004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126</v>
      </c>
      <c r="AH143" s="149">
        <v>1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1">
        <v>23</v>
      </c>
      <c r="B144" s="172" t="s">
        <v>241</v>
      </c>
      <c r="C144" s="185" t="s">
        <v>242</v>
      </c>
      <c r="D144" s="173" t="s">
        <v>121</v>
      </c>
      <c r="E144" s="174">
        <v>55.829500000000003</v>
      </c>
      <c r="F144" s="175"/>
      <c r="G144" s="176">
        <f>ROUND(E144*F144,2)</f>
        <v>0</v>
      </c>
      <c r="H144" s="159">
        <v>0</v>
      </c>
      <c r="I144" s="158">
        <f>ROUND(E144*H144,2)</f>
        <v>0</v>
      </c>
      <c r="J144" s="159">
        <v>63.4</v>
      </c>
      <c r="K144" s="158">
        <f>ROUND(E144*J144,2)</f>
        <v>3539.59</v>
      </c>
      <c r="L144" s="158">
        <v>21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0.02</v>
      </c>
      <c r="Q144" s="158">
        <f>ROUND(E144*P144,2)</f>
        <v>1.1200000000000001</v>
      </c>
      <c r="R144" s="158"/>
      <c r="S144" s="158" t="s">
        <v>122</v>
      </c>
      <c r="T144" s="158" t="s">
        <v>122</v>
      </c>
      <c r="U144" s="158">
        <v>0.14699999999999999</v>
      </c>
      <c r="V144" s="158">
        <f>ROUND(E144*U144,2)</f>
        <v>8.2100000000000009</v>
      </c>
      <c r="W144" s="158"/>
      <c r="X144" s="158" t="s">
        <v>123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124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6" t="s">
        <v>193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126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6" t="s">
        <v>243</v>
      </c>
      <c r="D146" s="160"/>
      <c r="E146" s="161">
        <v>2.516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126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6" t="s">
        <v>142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126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6" t="s">
        <v>143</v>
      </c>
      <c r="D148" s="160"/>
      <c r="E148" s="161">
        <v>38.988999999999997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126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6" t="s">
        <v>144</v>
      </c>
      <c r="D149" s="160"/>
      <c r="E149" s="161">
        <v>0.25800000000000001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126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6" t="s">
        <v>145</v>
      </c>
      <c r="D150" s="160"/>
      <c r="E150" s="161">
        <v>14.541499999999999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126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6" t="s">
        <v>146</v>
      </c>
      <c r="D151" s="160"/>
      <c r="E151" s="161">
        <v>-0.16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126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6" t="s">
        <v>147</v>
      </c>
      <c r="D152" s="160"/>
      <c r="E152" s="161">
        <v>-0.315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126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7">
        <v>24</v>
      </c>
      <c r="B153" s="178" t="s">
        <v>244</v>
      </c>
      <c r="C153" s="188" t="s">
        <v>245</v>
      </c>
      <c r="D153" s="179" t="s">
        <v>246</v>
      </c>
      <c r="E153" s="180">
        <v>4</v>
      </c>
      <c r="F153" s="181"/>
      <c r="G153" s="182">
        <f>ROUND(E153*F153,2)</f>
        <v>0</v>
      </c>
      <c r="H153" s="159">
        <v>0</v>
      </c>
      <c r="I153" s="158">
        <f>ROUND(E153*H153,2)</f>
        <v>0</v>
      </c>
      <c r="J153" s="159">
        <v>9.6999999999999993</v>
      </c>
      <c r="K153" s="158">
        <f>ROUND(E153*J153,2)</f>
        <v>38.799999999999997</v>
      </c>
      <c r="L153" s="158">
        <v>21</v>
      </c>
      <c r="M153" s="158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58"/>
      <c r="S153" s="158" t="s">
        <v>122</v>
      </c>
      <c r="T153" s="158" t="s">
        <v>122</v>
      </c>
      <c r="U153" s="158">
        <v>0.03</v>
      </c>
      <c r="V153" s="158">
        <f>ROUND(E153*U153,2)</f>
        <v>0.12</v>
      </c>
      <c r="W153" s="158"/>
      <c r="X153" s="158" t="s">
        <v>123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124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7">
        <v>25</v>
      </c>
      <c r="B154" s="178" t="s">
        <v>247</v>
      </c>
      <c r="C154" s="188" t="s">
        <v>248</v>
      </c>
      <c r="D154" s="179" t="s">
        <v>246</v>
      </c>
      <c r="E154" s="180">
        <v>4</v>
      </c>
      <c r="F154" s="181"/>
      <c r="G154" s="182">
        <f>ROUND(E154*F154,2)</f>
        <v>0</v>
      </c>
      <c r="H154" s="159">
        <v>0</v>
      </c>
      <c r="I154" s="158">
        <f>ROUND(E154*H154,2)</f>
        <v>0</v>
      </c>
      <c r="J154" s="159">
        <v>19.5</v>
      </c>
      <c r="K154" s="158">
        <f>ROUND(E154*J154,2)</f>
        <v>78</v>
      </c>
      <c r="L154" s="158">
        <v>21</v>
      </c>
      <c r="M154" s="158">
        <f>G154*(1+L154/100)</f>
        <v>0</v>
      </c>
      <c r="N154" s="158">
        <v>0</v>
      </c>
      <c r="O154" s="158">
        <f>ROUND(E154*N154,2)</f>
        <v>0</v>
      </c>
      <c r="P154" s="158">
        <v>0</v>
      </c>
      <c r="Q154" s="158">
        <f>ROUND(E154*P154,2)</f>
        <v>0</v>
      </c>
      <c r="R154" s="158"/>
      <c r="S154" s="158" t="s">
        <v>122</v>
      </c>
      <c r="T154" s="158" t="s">
        <v>122</v>
      </c>
      <c r="U154" s="158">
        <v>0.06</v>
      </c>
      <c r="V154" s="158">
        <f>ROUND(E154*U154,2)</f>
        <v>0.24</v>
      </c>
      <c r="W154" s="158"/>
      <c r="X154" s="158" t="s">
        <v>123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124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7">
        <v>26</v>
      </c>
      <c r="B155" s="178" t="s">
        <v>249</v>
      </c>
      <c r="C155" s="188" t="s">
        <v>250</v>
      </c>
      <c r="D155" s="179" t="s">
        <v>246</v>
      </c>
      <c r="E155" s="180">
        <v>2</v>
      </c>
      <c r="F155" s="181"/>
      <c r="G155" s="182">
        <f>ROUND(E155*F155,2)</f>
        <v>0</v>
      </c>
      <c r="H155" s="159">
        <v>0</v>
      </c>
      <c r="I155" s="158">
        <f>ROUND(E155*H155,2)</f>
        <v>0</v>
      </c>
      <c r="J155" s="159">
        <v>16.2</v>
      </c>
      <c r="K155" s="158">
        <f>ROUND(E155*J155,2)</f>
        <v>32.4</v>
      </c>
      <c r="L155" s="158">
        <v>21</v>
      </c>
      <c r="M155" s="158">
        <f>G155*(1+L155/100)</f>
        <v>0</v>
      </c>
      <c r="N155" s="158">
        <v>0</v>
      </c>
      <c r="O155" s="158">
        <f>ROUND(E155*N155,2)</f>
        <v>0</v>
      </c>
      <c r="P155" s="158">
        <v>0</v>
      </c>
      <c r="Q155" s="158">
        <f>ROUND(E155*P155,2)</f>
        <v>0</v>
      </c>
      <c r="R155" s="158"/>
      <c r="S155" s="158" t="s">
        <v>122</v>
      </c>
      <c r="T155" s="158" t="s">
        <v>122</v>
      </c>
      <c r="U155" s="158">
        <v>0.05</v>
      </c>
      <c r="V155" s="158">
        <f>ROUND(E155*U155,2)</f>
        <v>0.1</v>
      </c>
      <c r="W155" s="158"/>
      <c r="X155" s="158" t="s">
        <v>123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124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71">
        <v>27</v>
      </c>
      <c r="B156" s="172" t="s">
        <v>251</v>
      </c>
      <c r="C156" s="185" t="s">
        <v>252</v>
      </c>
      <c r="D156" s="173" t="s">
        <v>121</v>
      </c>
      <c r="E156" s="174">
        <v>1.1160000000000001</v>
      </c>
      <c r="F156" s="175"/>
      <c r="G156" s="176">
        <f>ROUND(E156*F156,2)</f>
        <v>0</v>
      </c>
      <c r="H156" s="159">
        <v>23.81</v>
      </c>
      <c r="I156" s="158">
        <f>ROUND(E156*H156,2)</f>
        <v>26.57</v>
      </c>
      <c r="J156" s="159">
        <v>122.19</v>
      </c>
      <c r="K156" s="158">
        <f>ROUND(E156*J156,2)</f>
        <v>136.36000000000001</v>
      </c>
      <c r="L156" s="158">
        <v>21</v>
      </c>
      <c r="M156" s="158">
        <f>G156*(1+L156/100)</f>
        <v>0</v>
      </c>
      <c r="N156" s="158">
        <v>1E-3</v>
      </c>
      <c r="O156" s="158">
        <f>ROUND(E156*N156,2)</f>
        <v>0</v>
      </c>
      <c r="P156" s="158">
        <v>3.1E-2</v>
      </c>
      <c r="Q156" s="158">
        <f>ROUND(E156*P156,2)</f>
        <v>0.03</v>
      </c>
      <c r="R156" s="158"/>
      <c r="S156" s="158" t="s">
        <v>122</v>
      </c>
      <c r="T156" s="158" t="s">
        <v>122</v>
      </c>
      <c r="U156" s="158">
        <v>0.33100000000000002</v>
      </c>
      <c r="V156" s="158">
        <f>ROUND(E156*U156,2)</f>
        <v>0.37</v>
      </c>
      <c r="W156" s="158"/>
      <c r="X156" s="158" t="s">
        <v>123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124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6" t="s">
        <v>170</v>
      </c>
      <c r="D157" s="160"/>
      <c r="E157" s="161">
        <v>1.1160000000000001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126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1">
        <v>28</v>
      </c>
      <c r="B158" s="172" t="s">
        <v>253</v>
      </c>
      <c r="C158" s="185" t="s">
        <v>254</v>
      </c>
      <c r="D158" s="173" t="s">
        <v>121</v>
      </c>
      <c r="E158" s="174">
        <v>13.86</v>
      </c>
      <c r="F158" s="175"/>
      <c r="G158" s="176">
        <f>ROUND(E158*F158,2)</f>
        <v>0</v>
      </c>
      <c r="H158" s="159">
        <v>21.9</v>
      </c>
      <c r="I158" s="158">
        <f>ROUND(E158*H158,2)</f>
        <v>303.52999999999997</v>
      </c>
      <c r="J158" s="159">
        <v>170.1</v>
      </c>
      <c r="K158" s="158">
        <f>ROUND(E158*J158,2)</f>
        <v>2357.59</v>
      </c>
      <c r="L158" s="158">
        <v>21</v>
      </c>
      <c r="M158" s="158">
        <f>G158*(1+L158/100)</f>
        <v>0</v>
      </c>
      <c r="N158" s="158">
        <v>9.2000000000000003E-4</v>
      </c>
      <c r="O158" s="158">
        <f>ROUND(E158*N158,2)</f>
        <v>0.01</v>
      </c>
      <c r="P158" s="158">
        <v>5.3999999999999999E-2</v>
      </c>
      <c r="Q158" s="158">
        <f>ROUND(E158*P158,2)</f>
        <v>0.75</v>
      </c>
      <c r="R158" s="158"/>
      <c r="S158" s="158" t="s">
        <v>122</v>
      </c>
      <c r="T158" s="158" t="s">
        <v>122</v>
      </c>
      <c r="U158" s="158">
        <v>0.46500000000000002</v>
      </c>
      <c r="V158" s="158">
        <f>ROUND(E158*U158,2)</f>
        <v>6.44</v>
      </c>
      <c r="W158" s="158"/>
      <c r="X158" s="158" t="s">
        <v>123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124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6" t="s">
        <v>255</v>
      </c>
      <c r="D159" s="160"/>
      <c r="E159" s="161">
        <v>9.4499999999999993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126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6" t="s">
        <v>135</v>
      </c>
      <c r="D160" s="160"/>
      <c r="E160" s="161">
        <v>2.52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126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6" t="s">
        <v>174</v>
      </c>
      <c r="D161" s="160"/>
      <c r="E161" s="161">
        <v>1.89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126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1">
        <v>29</v>
      </c>
      <c r="B162" s="172" t="s">
        <v>256</v>
      </c>
      <c r="C162" s="185" t="s">
        <v>257</v>
      </c>
      <c r="D162" s="173" t="s">
        <v>121</v>
      </c>
      <c r="E162" s="174">
        <v>4.2480000000000002</v>
      </c>
      <c r="F162" s="175"/>
      <c r="G162" s="176">
        <f>ROUND(E162*F162,2)</f>
        <v>0</v>
      </c>
      <c r="H162" s="159">
        <v>23.81</v>
      </c>
      <c r="I162" s="158">
        <f>ROUND(E162*H162,2)</f>
        <v>101.14</v>
      </c>
      <c r="J162" s="159">
        <v>194.69</v>
      </c>
      <c r="K162" s="158">
        <f>ROUND(E162*J162,2)</f>
        <v>827.04</v>
      </c>
      <c r="L162" s="158">
        <v>21</v>
      </c>
      <c r="M162" s="158">
        <f>G162*(1+L162/100)</f>
        <v>0</v>
      </c>
      <c r="N162" s="158">
        <v>1E-3</v>
      </c>
      <c r="O162" s="158">
        <f>ROUND(E162*N162,2)</f>
        <v>0</v>
      </c>
      <c r="P162" s="158">
        <v>6.7000000000000004E-2</v>
      </c>
      <c r="Q162" s="158">
        <f>ROUND(E162*P162,2)</f>
        <v>0.28000000000000003</v>
      </c>
      <c r="R162" s="158"/>
      <c r="S162" s="158" t="s">
        <v>122</v>
      </c>
      <c r="T162" s="158" t="s">
        <v>122</v>
      </c>
      <c r="U162" s="158">
        <v>0.53300000000000003</v>
      </c>
      <c r="V162" s="158">
        <f>ROUND(E162*U162,2)</f>
        <v>2.2599999999999998</v>
      </c>
      <c r="W162" s="158"/>
      <c r="X162" s="158" t="s">
        <v>123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124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6" t="s">
        <v>258</v>
      </c>
      <c r="D163" s="160"/>
      <c r="E163" s="161">
        <v>4.2480000000000002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126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1">
        <v>30</v>
      </c>
      <c r="B164" s="172" t="s">
        <v>259</v>
      </c>
      <c r="C164" s="185" t="s">
        <v>260</v>
      </c>
      <c r="D164" s="173" t="s">
        <v>121</v>
      </c>
      <c r="E164" s="174">
        <v>1.6</v>
      </c>
      <c r="F164" s="175"/>
      <c r="G164" s="176">
        <f>ROUND(E164*F164,2)</f>
        <v>0</v>
      </c>
      <c r="H164" s="159">
        <v>27.85</v>
      </c>
      <c r="I164" s="158">
        <f>ROUND(E164*H164,2)</f>
        <v>44.56</v>
      </c>
      <c r="J164" s="159">
        <v>340.65</v>
      </c>
      <c r="K164" s="158">
        <f>ROUND(E164*J164,2)</f>
        <v>545.04</v>
      </c>
      <c r="L164" s="158">
        <v>21</v>
      </c>
      <c r="M164" s="158">
        <f>G164*(1+L164/100)</f>
        <v>0</v>
      </c>
      <c r="N164" s="158">
        <v>1.17E-3</v>
      </c>
      <c r="O164" s="158">
        <f>ROUND(E164*N164,2)</f>
        <v>0</v>
      </c>
      <c r="P164" s="158">
        <v>7.5999999999999998E-2</v>
      </c>
      <c r="Q164" s="158">
        <f>ROUND(E164*P164,2)</f>
        <v>0.12</v>
      </c>
      <c r="R164" s="158"/>
      <c r="S164" s="158" t="s">
        <v>122</v>
      </c>
      <c r="T164" s="158" t="s">
        <v>122</v>
      </c>
      <c r="U164" s="158">
        <v>0.93899999999999995</v>
      </c>
      <c r="V164" s="158">
        <f>ROUND(E164*U164,2)</f>
        <v>1.5</v>
      </c>
      <c r="W164" s="158"/>
      <c r="X164" s="158" t="s">
        <v>123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124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6" t="s">
        <v>261</v>
      </c>
      <c r="D165" s="160"/>
      <c r="E165" s="161">
        <v>1.6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126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1">
        <v>31</v>
      </c>
      <c r="B166" s="172" t="s">
        <v>262</v>
      </c>
      <c r="C166" s="185" t="s">
        <v>263</v>
      </c>
      <c r="D166" s="173" t="s">
        <v>264</v>
      </c>
      <c r="E166" s="174">
        <v>80</v>
      </c>
      <c r="F166" s="175"/>
      <c r="G166" s="176">
        <f>ROUND(E166*F166,2)</f>
        <v>0</v>
      </c>
      <c r="H166" s="159">
        <v>11.7</v>
      </c>
      <c r="I166" s="158">
        <f>ROUND(E166*H166,2)</f>
        <v>936</v>
      </c>
      <c r="J166" s="159">
        <v>30</v>
      </c>
      <c r="K166" s="158">
        <f>ROUND(E166*J166,2)</f>
        <v>2400</v>
      </c>
      <c r="L166" s="158">
        <v>21</v>
      </c>
      <c r="M166" s="158">
        <f>G166*(1+L166/100)</f>
        <v>0</v>
      </c>
      <c r="N166" s="158">
        <v>4.8999999999999998E-4</v>
      </c>
      <c r="O166" s="158">
        <f>ROUND(E166*N166,2)</f>
        <v>0.04</v>
      </c>
      <c r="P166" s="158">
        <v>2E-3</v>
      </c>
      <c r="Q166" s="158">
        <f>ROUND(E166*P166,2)</f>
        <v>0.16</v>
      </c>
      <c r="R166" s="158"/>
      <c r="S166" s="158" t="s">
        <v>122</v>
      </c>
      <c r="T166" s="158" t="s">
        <v>122</v>
      </c>
      <c r="U166" s="158">
        <v>8.2000000000000003E-2</v>
      </c>
      <c r="V166" s="158">
        <f>ROUND(E166*U166,2)</f>
        <v>6.56</v>
      </c>
      <c r="W166" s="158"/>
      <c r="X166" s="158" t="s">
        <v>123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124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242" t="s">
        <v>265</v>
      </c>
      <c r="D167" s="243"/>
      <c r="E167" s="243"/>
      <c r="F167" s="243"/>
      <c r="G167" s="243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141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1">
        <v>32</v>
      </c>
      <c r="B168" s="172" t="s">
        <v>266</v>
      </c>
      <c r="C168" s="185" t="s">
        <v>267</v>
      </c>
      <c r="D168" s="173" t="s">
        <v>121</v>
      </c>
      <c r="E168" s="174">
        <v>68.744</v>
      </c>
      <c r="F168" s="175"/>
      <c r="G168" s="176">
        <f>ROUND(E168*F168,2)</f>
        <v>0</v>
      </c>
      <c r="H168" s="159">
        <v>0</v>
      </c>
      <c r="I168" s="158">
        <f>ROUND(E168*H168,2)</f>
        <v>0</v>
      </c>
      <c r="J168" s="159">
        <v>84.3</v>
      </c>
      <c r="K168" s="158">
        <f>ROUND(E168*J168,2)</f>
        <v>5795.12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4.5999999999999999E-2</v>
      </c>
      <c r="Q168" s="158">
        <f>ROUND(E168*P168,2)</f>
        <v>3.16</v>
      </c>
      <c r="R168" s="158"/>
      <c r="S168" s="158" t="s">
        <v>122</v>
      </c>
      <c r="T168" s="158" t="s">
        <v>122</v>
      </c>
      <c r="U168" s="158">
        <v>0.26</v>
      </c>
      <c r="V168" s="158">
        <f>ROUND(E168*U168,2)</f>
        <v>17.87</v>
      </c>
      <c r="W168" s="158"/>
      <c r="X168" s="158" t="s">
        <v>123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124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6" t="s">
        <v>142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126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56"/>
      <c r="B170" s="157"/>
      <c r="C170" s="186" t="s">
        <v>152</v>
      </c>
      <c r="D170" s="160"/>
      <c r="E170" s="161">
        <v>78.400000000000006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126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6" t="s">
        <v>153</v>
      </c>
      <c r="D171" s="160"/>
      <c r="E171" s="161">
        <v>-2.88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126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6" t="s">
        <v>154</v>
      </c>
      <c r="D172" s="160"/>
      <c r="E172" s="161">
        <v>-1.6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126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6" t="s">
        <v>268</v>
      </c>
      <c r="D173" s="160"/>
      <c r="E173" s="161">
        <v>-1.1160000000000001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126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6" t="s">
        <v>155</v>
      </c>
      <c r="D174" s="160"/>
      <c r="E174" s="161">
        <v>-4.95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126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6" t="s">
        <v>269</v>
      </c>
      <c r="D175" s="160"/>
      <c r="E175" s="161">
        <v>-1.32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126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6" t="s">
        <v>270</v>
      </c>
      <c r="D176" s="160"/>
      <c r="E176" s="161">
        <v>-0.99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126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6" t="s">
        <v>157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126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86" t="s">
        <v>158</v>
      </c>
      <c r="D178" s="160"/>
      <c r="E178" s="161">
        <v>3.2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126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1">
        <v>33</v>
      </c>
      <c r="B179" s="172" t="s">
        <v>271</v>
      </c>
      <c r="C179" s="185" t="s">
        <v>272</v>
      </c>
      <c r="D179" s="173" t="s">
        <v>121</v>
      </c>
      <c r="E179" s="174">
        <v>37.706000000000003</v>
      </c>
      <c r="F179" s="175"/>
      <c r="G179" s="176">
        <f>ROUND(E179*F179,2)</f>
        <v>0</v>
      </c>
      <c r="H179" s="159">
        <v>0</v>
      </c>
      <c r="I179" s="158">
        <f>ROUND(E179*H179,2)</f>
        <v>0</v>
      </c>
      <c r="J179" s="159">
        <v>107.5</v>
      </c>
      <c r="K179" s="158">
        <f>ROUND(E179*J179,2)</f>
        <v>4053.4</v>
      </c>
      <c r="L179" s="158">
        <v>21</v>
      </c>
      <c r="M179" s="158">
        <f>G179*(1+L179/100)</f>
        <v>0</v>
      </c>
      <c r="N179" s="158">
        <v>0</v>
      </c>
      <c r="O179" s="158">
        <f>ROUND(E179*N179,2)</f>
        <v>0</v>
      </c>
      <c r="P179" s="158">
        <v>6.8000000000000005E-2</v>
      </c>
      <c r="Q179" s="158">
        <f>ROUND(E179*P179,2)</f>
        <v>2.56</v>
      </c>
      <c r="R179" s="158"/>
      <c r="S179" s="158" t="s">
        <v>122</v>
      </c>
      <c r="T179" s="158" t="s">
        <v>122</v>
      </c>
      <c r="U179" s="158">
        <v>0.3</v>
      </c>
      <c r="V179" s="158">
        <f>ROUND(E179*U179,2)</f>
        <v>11.31</v>
      </c>
      <c r="W179" s="158"/>
      <c r="X179" s="158" t="s">
        <v>123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124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6" t="s">
        <v>273</v>
      </c>
      <c r="D180" s="160"/>
      <c r="E180" s="161">
        <v>41.514000000000003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126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6" t="s">
        <v>274</v>
      </c>
      <c r="D181" s="160"/>
      <c r="E181" s="161">
        <v>-2.448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126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6" t="s">
        <v>275</v>
      </c>
      <c r="D182" s="160"/>
      <c r="E182" s="161">
        <v>-1.36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126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x14ac:dyDescent="0.2">
      <c r="A183" s="165" t="s">
        <v>117</v>
      </c>
      <c r="B183" s="166" t="s">
        <v>67</v>
      </c>
      <c r="C183" s="184" t="s">
        <v>68</v>
      </c>
      <c r="D183" s="167"/>
      <c r="E183" s="168"/>
      <c r="F183" s="169"/>
      <c r="G183" s="170">
        <f>SUMIF(AG184:AG184,"&lt;&gt;NOR",G184:G184)</f>
        <v>0</v>
      </c>
      <c r="H183" s="164"/>
      <c r="I183" s="164">
        <f>SUM(I184:I184)</f>
        <v>0</v>
      </c>
      <c r="J183" s="164"/>
      <c r="K183" s="164">
        <f>SUM(K184:K184)</f>
        <v>8514</v>
      </c>
      <c r="L183" s="164"/>
      <c r="M183" s="164">
        <f>SUM(M184:M184)</f>
        <v>0</v>
      </c>
      <c r="N183" s="164"/>
      <c r="O183" s="164">
        <f>SUM(O184:O184)</f>
        <v>0</v>
      </c>
      <c r="P183" s="164"/>
      <c r="Q183" s="164">
        <f>SUM(Q184:Q184)</f>
        <v>0</v>
      </c>
      <c r="R183" s="164"/>
      <c r="S183" s="164"/>
      <c r="T183" s="164"/>
      <c r="U183" s="164"/>
      <c r="V183" s="164">
        <f>SUM(V184:V184)</f>
        <v>21.86</v>
      </c>
      <c r="W183" s="164"/>
      <c r="X183" s="164"/>
      <c r="AG183" t="s">
        <v>118</v>
      </c>
    </row>
    <row r="184" spans="1:60" outlineLevel="1" x14ac:dyDescent="0.2">
      <c r="A184" s="177">
        <v>34</v>
      </c>
      <c r="B184" s="178" t="s">
        <v>276</v>
      </c>
      <c r="C184" s="188" t="s">
        <v>277</v>
      </c>
      <c r="D184" s="179" t="s">
        <v>278</v>
      </c>
      <c r="E184" s="180">
        <v>23.294129999999999</v>
      </c>
      <c r="F184" s="181"/>
      <c r="G184" s="182">
        <f>ROUND(E184*F184,2)</f>
        <v>0</v>
      </c>
      <c r="H184" s="159">
        <v>0</v>
      </c>
      <c r="I184" s="158">
        <f>ROUND(E184*H184,2)</f>
        <v>0</v>
      </c>
      <c r="J184" s="159">
        <v>365.5</v>
      </c>
      <c r="K184" s="158">
        <f>ROUND(E184*J184,2)</f>
        <v>8514</v>
      </c>
      <c r="L184" s="158">
        <v>21</v>
      </c>
      <c r="M184" s="158">
        <f>G184*(1+L184/100)</f>
        <v>0</v>
      </c>
      <c r="N184" s="158">
        <v>0</v>
      </c>
      <c r="O184" s="158">
        <f>ROUND(E184*N184,2)</f>
        <v>0</v>
      </c>
      <c r="P184" s="158">
        <v>0</v>
      </c>
      <c r="Q184" s="158">
        <f>ROUND(E184*P184,2)</f>
        <v>0</v>
      </c>
      <c r="R184" s="158"/>
      <c r="S184" s="158" t="s">
        <v>122</v>
      </c>
      <c r="T184" s="158" t="s">
        <v>122</v>
      </c>
      <c r="U184" s="158">
        <v>0.9385</v>
      </c>
      <c r="V184" s="158">
        <f>ROUND(E184*U184,2)</f>
        <v>21.86</v>
      </c>
      <c r="W184" s="158"/>
      <c r="X184" s="158" t="s">
        <v>279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280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">
      <c r="A185" s="165" t="s">
        <v>117</v>
      </c>
      <c r="B185" s="166" t="s">
        <v>69</v>
      </c>
      <c r="C185" s="184" t="s">
        <v>70</v>
      </c>
      <c r="D185" s="167"/>
      <c r="E185" s="168"/>
      <c r="F185" s="169"/>
      <c r="G185" s="170">
        <f>SUMIF(AG186:AG194,"&lt;&gt;NOR",G186:G194)</f>
        <v>0</v>
      </c>
      <c r="H185" s="164"/>
      <c r="I185" s="164">
        <f>SUM(I186:I194)</f>
        <v>878.7</v>
      </c>
      <c r="J185" s="164"/>
      <c r="K185" s="164">
        <f>SUM(K186:K194)</f>
        <v>1833.35</v>
      </c>
      <c r="L185" s="164"/>
      <c r="M185" s="164">
        <f>SUM(M186:M194)</f>
        <v>0</v>
      </c>
      <c r="N185" s="164"/>
      <c r="O185" s="164">
        <f>SUM(O186:O194)</f>
        <v>0.01</v>
      </c>
      <c r="P185" s="164"/>
      <c r="Q185" s="164">
        <f>SUM(Q186:Q194)</f>
        <v>0</v>
      </c>
      <c r="R185" s="164"/>
      <c r="S185" s="164"/>
      <c r="T185" s="164"/>
      <c r="U185" s="164"/>
      <c r="V185" s="164">
        <f>SUM(V186:V194)</f>
        <v>3.83</v>
      </c>
      <c r="W185" s="164"/>
      <c r="X185" s="164"/>
      <c r="AG185" t="s">
        <v>118</v>
      </c>
    </row>
    <row r="186" spans="1:60" outlineLevel="1" x14ac:dyDescent="0.2">
      <c r="A186" s="171">
        <v>35</v>
      </c>
      <c r="B186" s="172" t="s">
        <v>281</v>
      </c>
      <c r="C186" s="185" t="s">
        <v>282</v>
      </c>
      <c r="D186" s="173" t="s">
        <v>264</v>
      </c>
      <c r="E186" s="174">
        <v>7.5</v>
      </c>
      <c r="F186" s="175"/>
      <c r="G186" s="176">
        <f>ROUND(E186*F186,2)</f>
        <v>0</v>
      </c>
      <c r="H186" s="159">
        <v>117.16</v>
      </c>
      <c r="I186" s="158">
        <f>ROUND(E186*H186,2)</f>
        <v>878.7</v>
      </c>
      <c r="J186" s="159">
        <v>216.34</v>
      </c>
      <c r="K186" s="158">
        <f>ROUND(E186*J186,2)</f>
        <v>1622.55</v>
      </c>
      <c r="L186" s="158">
        <v>21</v>
      </c>
      <c r="M186" s="158">
        <f>G186*(1+L186/100)</f>
        <v>0</v>
      </c>
      <c r="N186" s="158">
        <v>6.9999999999999999E-4</v>
      </c>
      <c r="O186" s="158">
        <f>ROUND(E186*N186,2)</f>
        <v>0.01</v>
      </c>
      <c r="P186" s="158">
        <v>0</v>
      </c>
      <c r="Q186" s="158">
        <f>ROUND(E186*P186,2)</f>
        <v>0</v>
      </c>
      <c r="R186" s="158"/>
      <c r="S186" s="158" t="s">
        <v>122</v>
      </c>
      <c r="T186" s="158" t="s">
        <v>122</v>
      </c>
      <c r="U186" s="158">
        <v>0.45200000000000001</v>
      </c>
      <c r="V186" s="158">
        <f>ROUND(E186*U186,2)</f>
        <v>3.39</v>
      </c>
      <c r="W186" s="158"/>
      <c r="X186" s="158" t="s">
        <v>123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124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242" t="s">
        <v>283</v>
      </c>
      <c r="D187" s="243"/>
      <c r="E187" s="243"/>
      <c r="F187" s="243"/>
      <c r="G187" s="243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6" t="s">
        <v>284</v>
      </c>
      <c r="D188" s="160"/>
      <c r="E188" s="161">
        <v>6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126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6" t="s">
        <v>285</v>
      </c>
      <c r="D189" s="160"/>
      <c r="E189" s="161">
        <v>1.5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126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1">
        <v>36</v>
      </c>
      <c r="B190" s="172" t="s">
        <v>286</v>
      </c>
      <c r="C190" s="185" t="s">
        <v>287</v>
      </c>
      <c r="D190" s="173" t="s">
        <v>246</v>
      </c>
      <c r="E190" s="174">
        <v>1</v>
      </c>
      <c r="F190" s="175"/>
      <c r="G190" s="176">
        <f>ROUND(E190*F190,2)</f>
        <v>0</v>
      </c>
      <c r="H190" s="159">
        <v>0</v>
      </c>
      <c r="I190" s="158">
        <f>ROUND(E190*H190,2)</f>
        <v>0</v>
      </c>
      <c r="J190" s="159">
        <v>83.3</v>
      </c>
      <c r="K190" s="158">
        <f>ROUND(E190*J190,2)</f>
        <v>83.3</v>
      </c>
      <c r="L190" s="158">
        <v>21</v>
      </c>
      <c r="M190" s="158">
        <f>G190*(1+L190/100)</f>
        <v>0</v>
      </c>
      <c r="N190" s="158">
        <v>0</v>
      </c>
      <c r="O190" s="158">
        <f>ROUND(E190*N190,2)</f>
        <v>0</v>
      </c>
      <c r="P190" s="158">
        <v>0</v>
      </c>
      <c r="Q190" s="158">
        <f>ROUND(E190*P190,2)</f>
        <v>0</v>
      </c>
      <c r="R190" s="158"/>
      <c r="S190" s="158" t="s">
        <v>122</v>
      </c>
      <c r="T190" s="158" t="s">
        <v>122</v>
      </c>
      <c r="U190" s="158">
        <v>0.17399999999999999</v>
      </c>
      <c r="V190" s="158">
        <f>ROUND(E190*U190,2)</f>
        <v>0.17</v>
      </c>
      <c r="W190" s="158"/>
      <c r="X190" s="158" t="s">
        <v>123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124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6" t="s">
        <v>288</v>
      </c>
      <c r="D191" s="160"/>
      <c r="E191" s="161">
        <v>1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126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1">
        <v>37</v>
      </c>
      <c r="B192" s="172" t="s">
        <v>289</v>
      </c>
      <c r="C192" s="185" t="s">
        <v>290</v>
      </c>
      <c r="D192" s="173" t="s">
        <v>246</v>
      </c>
      <c r="E192" s="174">
        <v>1</v>
      </c>
      <c r="F192" s="175"/>
      <c r="G192" s="176">
        <f>ROUND(E192*F192,2)</f>
        <v>0</v>
      </c>
      <c r="H192" s="159">
        <v>0</v>
      </c>
      <c r="I192" s="158">
        <f>ROUND(E192*H192,2)</f>
        <v>0</v>
      </c>
      <c r="J192" s="159">
        <v>124</v>
      </c>
      <c r="K192" s="158">
        <f>ROUND(E192*J192,2)</f>
        <v>124</v>
      </c>
      <c r="L192" s="158">
        <v>21</v>
      </c>
      <c r="M192" s="158">
        <f>G192*(1+L192/100)</f>
        <v>0</v>
      </c>
      <c r="N192" s="158">
        <v>0</v>
      </c>
      <c r="O192" s="158">
        <f>ROUND(E192*N192,2)</f>
        <v>0</v>
      </c>
      <c r="P192" s="158">
        <v>0</v>
      </c>
      <c r="Q192" s="158">
        <f>ROUND(E192*P192,2)</f>
        <v>0</v>
      </c>
      <c r="R192" s="158"/>
      <c r="S192" s="158" t="s">
        <v>122</v>
      </c>
      <c r="T192" s="158" t="s">
        <v>122</v>
      </c>
      <c r="U192" s="158">
        <v>0.25900000000000001</v>
      </c>
      <c r="V192" s="158">
        <f>ROUND(E192*U192,2)</f>
        <v>0.26</v>
      </c>
      <c r="W192" s="158"/>
      <c r="X192" s="158" t="s">
        <v>123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124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6" t="s">
        <v>291</v>
      </c>
      <c r="D193" s="160"/>
      <c r="E193" s="161">
        <v>1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126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7">
        <v>38</v>
      </c>
      <c r="B194" s="178" t="s">
        <v>292</v>
      </c>
      <c r="C194" s="188" t="s">
        <v>293</v>
      </c>
      <c r="D194" s="179" t="s">
        <v>278</v>
      </c>
      <c r="E194" s="180">
        <v>5.2500000000000003E-3</v>
      </c>
      <c r="F194" s="181"/>
      <c r="G194" s="182">
        <f>ROUND(E194*F194,2)</f>
        <v>0</v>
      </c>
      <c r="H194" s="159">
        <v>0</v>
      </c>
      <c r="I194" s="158">
        <f>ROUND(E194*H194,2)</f>
        <v>0</v>
      </c>
      <c r="J194" s="159">
        <v>667</v>
      </c>
      <c r="K194" s="158">
        <f>ROUND(E194*J194,2)</f>
        <v>3.5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122</v>
      </c>
      <c r="T194" s="158" t="s">
        <v>122</v>
      </c>
      <c r="U194" s="158">
        <v>1.47</v>
      </c>
      <c r="V194" s="158">
        <f>ROUND(E194*U194,2)</f>
        <v>0.01</v>
      </c>
      <c r="W194" s="158"/>
      <c r="X194" s="158" t="s">
        <v>279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280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5" t="s">
        <v>117</v>
      </c>
      <c r="B195" s="166" t="s">
        <v>71</v>
      </c>
      <c r="C195" s="184" t="s">
        <v>72</v>
      </c>
      <c r="D195" s="167"/>
      <c r="E195" s="168"/>
      <c r="F195" s="169"/>
      <c r="G195" s="170">
        <f>SUMIF(AG196:AG204,"&lt;&gt;NOR",G196:G204)</f>
        <v>0</v>
      </c>
      <c r="H195" s="164"/>
      <c r="I195" s="164">
        <f>SUM(I196:I204)</f>
        <v>1021.9</v>
      </c>
      <c r="J195" s="164"/>
      <c r="K195" s="164">
        <f>SUM(K196:K204)</f>
        <v>3168.7</v>
      </c>
      <c r="L195" s="164"/>
      <c r="M195" s="164">
        <f>SUM(M196:M204)</f>
        <v>0</v>
      </c>
      <c r="N195" s="164"/>
      <c r="O195" s="164">
        <f>SUM(O196:O204)</f>
        <v>0.04</v>
      </c>
      <c r="P195" s="164"/>
      <c r="Q195" s="164">
        <f>SUM(Q196:Q204)</f>
        <v>0</v>
      </c>
      <c r="R195" s="164"/>
      <c r="S195" s="164"/>
      <c r="T195" s="164"/>
      <c r="U195" s="164"/>
      <c r="V195" s="164">
        <f>SUM(V196:V204)</f>
        <v>7.06</v>
      </c>
      <c r="W195" s="164"/>
      <c r="X195" s="164"/>
      <c r="AG195" t="s">
        <v>118</v>
      </c>
    </row>
    <row r="196" spans="1:60" outlineLevel="1" x14ac:dyDescent="0.2">
      <c r="A196" s="171">
        <v>39</v>
      </c>
      <c r="B196" s="172" t="s">
        <v>294</v>
      </c>
      <c r="C196" s="185" t="s">
        <v>295</v>
      </c>
      <c r="D196" s="173" t="s">
        <v>264</v>
      </c>
      <c r="E196" s="174">
        <v>10</v>
      </c>
      <c r="F196" s="175"/>
      <c r="G196" s="176">
        <f>ROUND(E196*F196,2)</f>
        <v>0</v>
      </c>
      <c r="H196" s="159">
        <v>74.63</v>
      </c>
      <c r="I196" s="158">
        <f>ROUND(E196*H196,2)</f>
        <v>746.3</v>
      </c>
      <c r="J196" s="159">
        <v>244.37</v>
      </c>
      <c r="K196" s="158">
        <f>ROUND(E196*J196,2)</f>
        <v>2443.6999999999998</v>
      </c>
      <c r="L196" s="158">
        <v>21</v>
      </c>
      <c r="M196" s="158">
        <f>G196*(1+L196/100)</f>
        <v>0</v>
      </c>
      <c r="N196" s="158">
        <v>4.0099999999999997E-3</v>
      </c>
      <c r="O196" s="158">
        <f>ROUND(E196*N196,2)</f>
        <v>0.04</v>
      </c>
      <c r="P196" s="158">
        <v>0</v>
      </c>
      <c r="Q196" s="158">
        <f>ROUND(E196*P196,2)</f>
        <v>0</v>
      </c>
      <c r="R196" s="158"/>
      <c r="S196" s="158" t="s">
        <v>122</v>
      </c>
      <c r="T196" s="158" t="s">
        <v>122</v>
      </c>
      <c r="U196" s="158">
        <v>0.54290000000000005</v>
      </c>
      <c r="V196" s="158">
        <f>ROUND(E196*U196,2)</f>
        <v>5.43</v>
      </c>
      <c r="W196" s="158"/>
      <c r="X196" s="158" t="s">
        <v>123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124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242" t="s">
        <v>296</v>
      </c>
      <c r="D197" s="243"/>
      <c r="E197" s="243"/>
      <c r="F197" s="243"/>
      <c r="G197" s="243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244" t="s">
        <v>297</v>
      </c>
      <c r="D198" s="245"/>
      <c r="E198" s="245"/>
      <c r="F198" s="245"/>
      <c r="G198" s="245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6" t="s">
        <v>298</v>
      </c>
      <c r="D199" s="160"/>
      <c r="E199" s="161">
        <v>10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126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71">
        <v>40</v>
      </c>
      <c r="B200" s="172" t="s">
        <v>299</v>
      </c>
      <c r="C200" s="185" t="s">
        <v>300</v>
      </c>
      <c r="D200" s="173" t="s">
        <v>264</v>
      </c>
      <c r="E200" s="174">
        <v>10</v>
      </c>
      <c r="F200" s="175"/>
      <c r="G200" s="176">
        <f>ROUND(E200*F200,2)</f>
        <v>0</v>
      </c>
      <c r="H200" s="159">
        <v>27.37</v>
      </c>
      <c r="I200" s="158">
        <f>ROUND(E200*H200,2)</f>
        <v>273.7</v>
      </c>
      <c r="J200" s="159">
        <v>56.13</v>
      </c>
      <c r="K200" s="158">
        <f>ROUND(E200*J200,2)</f>
        <v>561.29999999999995</v>
      </c>
      <c r="L200" s="158">
        <v>21</v>
      </c>
      <c r="M200" s="158">
        <f>G200*(1+L200/100)</f>
        <v>0</v>
      </c>
      <c r="N200" s="158">
        <v>3.0000000000000001E-5</v>
      </c>
      <c r="O200" s="158">
        <f>ROUND(E200*N200,2)</f>
        <v>0</v>
      </c>
      <c r="P200" s="158">
        <v>0</v>
      </c>
      <c r="Q200" s="158">
        <f>ROUND(E200*P200,2)</f>
        <v>0</v>
      </c>
      <c r="R200" s="158"/>
      <c r="S200" s="158" t="s">
        <v>122</v>
      </c>
      <c r="T200" s="158" t="s">
        <v>122</v>
      </c>
      <c r="U200" s="158">
        <v>0.129</v>
      </c>
      <c r="V200" s="158">
        <f>ROUND(E200*U200,2)</f>
        <v>1.29</v>
      </c>
      <c r="W200" s="158"/>
      <c r="X200" s="158" t="s">
        <v>123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124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242" t="s">
        <v>301</v>
      </c>
      <c r="D201" s="243"/>
      <c r="E201" s="243"/>
      <c r="F201" s="243"/>
      <c r="G201" s="243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1">
        <v>41</v>
      </c>
      <c r="B202" s="172" t="s">
        <v>302</v>
      </c>
      <c r="C202" s="185" t="s">
        <v>303</v>
      </c>
      <c r="D202" s="173" t="s">
        <v>264</v>
      </c>
      <c r="E202" s="174">
        <v>10</v>
      </c>
      <c r="F202" s="175"/>
      <c r="G202" s="176">
        <f>ROUND(E202*F202,2)</f>
        <v>0</v>
      </c>
      <c r="H202" s="159">
        <v>0.19</v>
      </c>
      <c r="I202" s="158">
        <f>ROUND(E202*H202,2)</f>
        <v>1.9</v>
      </c>
      <c r="J202" s="159">
        <v>13.91</v>
      </c>
      <c r="K202" s="158">
        <f>ROUND(E202*J202,2)</f>
        <v>139.1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122</v>
      </c>
      <c r="T202" s="158" t="s">
        <v>122</v>
      </c>
      <c r="U202" s="158">
        <v>2.9000000000000001E-2</v>
      </c>
      <c r="V202" s="158">
        <f>ROUND(E202*U202,2)</f>
        <v>0.28999999999999998</v>
      </c>
      <c r="W202" s="158"/>
      <c r="X202" s="158" t="s">
        <v>123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124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42" t="s">
        <v>304</v>
      </c>
      <c r="D203" s="243"/>
      <c r="E203" s="243"/>
      <c r="F203" s="243"/>
      <c r="G203" s="243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7">
        <v>42</v>
      </c>
      <c r="B204" s="178" t="s">
        <v>305</v>
      </c>
      <c r="C204" s="188" t="s">
        <v>306</v>
      </c>
      <c r="D204" s="179" t="s">
        <v>278</v>
      </c>
      <c r="E204" s="180">
        <v>4.0399999999999998E-2</v>
      </c>
      <c r="F204" s="181"/>
      <c r="G204" s="182">
        <f>ROUND(E204*F204,2)</f>
        <v>0</v>
      </c>
      <c r="H204" s="159">
        <v>0</v>
      </c>
      <c r="I204" s="158">
        <f>ROUND(E204*H204,2)</f>
        <v>0</v>
      </c>
      <c r="J204" s="159">
        <v>609</v>
      </c>
      <c r="K204" s="158">
        <f>ROUND(E204*J204,2)</f>
        <v>24.6</v>
      </c>
      <c r="L204" s="158">
        <v>21</v>
      </c>
      <c r="M204" s="158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8"/>
      <c r="S204" s="158" t="s">
        <v>122</v>
      </c>
      <c r="T204" s="158" t="s">
        <v>122</v>
      </c>
      <c r="U204" s="158">
        <v>1.327</v>
      </c>
      <c r="V204" s="158">
        <f>ROUND(E204*U204,2)</f>
        <v>0.05</v>
      </c>
      <c r="W204" s="158"/>
      <c r="X204" s="158" t="s">
        <v>279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280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x14ac:dyDescent="0.2">
      <c r="A205" s="165" t="s">
        <v>117</v>
      </c>
      <c r="B205" s="166" t="s">
        <v>73</v>
      </c>
      <c r="C205" s="184" t="s">
        <v>74</v>
      </c>
      <c r="D205" s="167"/>
      <c r="E205" s="168"/>
      <c r="F205" s="169"/>
      <c r="G205" s="170">
        <f>SUMIF(AG206:AG220,"&lt;&gt;NOR",G206:G220)</f>
        <v>0</v>
      </c>
      <c r="H205" s="164"/>
      <c r="I205" s="164">
        <f>SUM(I206:I220)</f>
        <v>4783.7</v>
      </c>
      <c r="J205" s="164"/>
      <c r="K205" s="164">
        <f>SUM(K206:K220)</f>
        <v>2914.9</v>
      </c>
      <c r="L205" s="164"/>
      <c r="M205" s="164">
        <f>SUM(M206:M220)</f>
        <v>0</v>
      </c>
      <c r="N205" s="164"/>
      <c r="O205" s="164">
        <f>SUM(O206:O220)</f>
        <v>0</v>
      </c>
      <c r="P205" s="164"/>
      <c r="Q205" s="164">
        <f>SUM(Q206:Q220)</f>
        <v>6.0000000000000005E-2</v>
      </c>
      <c r="R205" s="164"/>
      <c r="S205" s="164"/>
      <c r="T205" s="164"/>
      <c r="U205" s="164"/>
      <c r="V205" s="164">
        <f>SUM(V206:V220)</f>
        <v>6.5599999999999987</v>
      </c>
      <c r="W205" s="164"/>
      <c r="X205" s="164"/>
      <c r="AG205" t="s">
        <v>118</v>
      </c>
    </row>
    <row r="206" spans="1:60" outlineLevel="1" x14ac:dyDescent="0.2">
      <c r="A206" s="177">
        <v>43</v>
      </c>
      <c r="B206" s="178" t="s">
        <v>307</v>
      </c>
      <c r="C206" s="188" t="s">
        <v>308</v>
      </c>
      <c r="D206" s="179" t="s">
        <v>216</v>
      </c>
      <c r="E206" s="180">
        <v>1</v>
      </c>
      <c r="F206" s="181"/>
      <c r="G206" s="182">
        <f>ROUND(E206*F206,2)</f>
        <v>0</v>
      </c>
      <c r="H206" s="159">
        <v>0</v>
      </c>
      <c r="I206" s="158">
        <f>ROUND(E206*H206,2)</f>
        <v>0</v>
      </c>
      <c r="J206" s="159">
        <v>143</v>
      </c>
      <c r="K206" s="158">
        <f>ROUND(E206*J206,2)</f>
        <v>143</v>
      </c>
      <c r="L206" s="158">
        <v>21</v>
      </c>
      <c r="M206" s="158">
        <f>G206*(1+L206/100)</f>
        <v>0</v>
      </c>
      <c r="N206" s="158">
        <v>0</v>
      </c>
      <c r="O206" s="158">
        <f>ROUND(E206*N206,2)</f>
        <v>0</v>
      </c>
      <c r="P206" s="158">
        <v>1.9460000000000002E-2</v>
      </c>
      <c r="Q206" s="158">
        <f>ROUND(E206*P206,2)</f>
        <v>0.02</v>
      </c>
      <c r="R206" s="158"/>
      <c r="S206" s="158" t="s">
        <v>122</v>
      </c>
      <c r="T206" s="158" t="s">
        <v>122</v>
      </c>
      <c r="U206" s="158">
        <v>0.38200000000000001</v>
      </c>
      <c r="V206" s="158">
        <f>ROUND(E206*U206,2)</f>
        <v>0.38</v>
      </c>
      <c r="W206" s="158"/>
      <c r="X206" s="158" t="s">
        <v>123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124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1">
        <v>44</v>
      </c>
      <c r="B207" s="172" t="s">
        <v>309</v>
      </c>
      <c r="C207" s="185" t="s">
        <v>310</v>
      </c>
      <c r="D207" s="173" t="s">
        <v>216</v>
      </c>
      <c r="E207" s="174">
        <v>1</v>
      </c>
      <c r="F207" s="175"/>
      <c r="G207" s="176">
        <f>ROUND(E207*F207,2)</f>
        <v>0</v>
      </c>
      <c r="H207" s="159">
        <v>93.32</v>
      </c>
      <c r="I207" s="158">
        <f>ROUND(E207*H207,2)</f>
        <v>93.32</v>
      </c>
      <c r="J207" s="159">
        <v>718.68</v>
      </c>
      <c r="K207" s="158">
        <f>ROUND(E207*J207,2)</f>
        <v>718.68</v>
      </c>
      <c r="L207" s="158">
        <v>21</v>
      </c>
      <c r="M207" s="158">
        <f>G207*(1+L207/100)</f>
        <v>0</v>
      </c>
      <c r="N207" s="158">
        <v>1.41E-3</v>
      </c>
      <c r="O207" s="158">
        <f>ROUND(E207*N207,2)</f>
        <v>0</v>
      </c>
      <c r="P207" s="158">
        <v>0</v>
      </c>
      <c r="Q207" s="158">
        <f>ROUND(E207*P207,2)</f>
        <v>0</v>
      </c>
      <c r="R207" s="158"/>
      <c r="S207" s="158" t="s">
        <v>122</v>
      </c>
      <c r="T207" s="158" t="s">
        <v>122</v>
      </c>
      <c r="U207" s="158">
        <v>1.575</v>
      </c>
      <c r="V207" s="158">
        <f>ROUND(E207*U207,2)</f>
        <v>1.58</v>
      </c>
      <c r="W207" s="158"/>
      <c r="X207" s="158" t="s">
        <v>123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124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242" t="s">
        <v>311</v>
      </c>
      <c r="D208" s="243"/>
      <c r="E208" s="243"/>
      <c r="F208" s="243"/>
      <c r="G208" s="243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141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6" t="s">
        <v>312</v>
      </c>
      <c r="D209" s="160"/>
      <c r="E209" s="161">
        <v>1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126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7">
        <v>45</v>
      </c>
      <c r="B210" s="178" t="s">
        <v>313</v>
      </c>
      <c r="C210" s="188" t="s">
        <v>314</v>
      </c>
      <c r="D210" s="179" t="s">
        <v>216</v>
      </c>
      <c r="E210" s="180">
        <v>1</v>
      </c>
      <c r="F210" s="181"/>
      <c r="G210" s="182">
        <f>ROUND(E210*F210,2)</f>
        <v>0</v>
      </c>
      <c r="H210" s="159">
        <v>0</v>
      </c>
      <c r="I210" s="158">
        <f>ROUND(E210*H210,2)</f>
        <v>0</v>
      </c>
      <c r="J210" s="159">
        <v>213</v>
      </c>
      <c r="K210" s="158">
        <f>ROUND(E210*J210,2)</f>
        <v>213</v>
      </c>
      <c r="L210" s="158">
        <v>21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3.4700000000000002E-2</v>
      </c>
      <c r="Q210" s="158">
        <f>ROUND(E210*P210,2)</f>
        <v>0.03</v>
      </c>
      <c r="R210" s="158"/>
      <c r="S210" s="158" t="s">
        <v>122</v>
      </c>
      <c r="T210" s="158" t="s">
        <v>122</v>
      </c>
      <c r="U210" s="158">
        <v>0.56899999999999995</v>
      </c>
      <c r="V210" s="158">
        <f>ROUND(E210*U210,2)</f>
        <v>0.56999999999999995</v>
      </c>
      <c r="W210" s="158"/>
      <c r="X210" s="158" t="s">
        <v>123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124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1">
        <v>46</v>
      </c>
      <c r="B211" s="172" t="s">
        <v>315</v>
      </c>
      <c r="C211" s="185" t="s">
        <v>316</v>
      </c>
      <c r="D211" s="173" t="s">
        <v>246</v>
      </c>
      <c r="E211" s="174">
        <v>1</v>
      </c>
      <c r="F211" s="175"/>
      <c r="G211" s="176">
        <f>ROUND(E211*F211,2)</f>
        <v>0</v>
      </c>
      <c r="H211" s="159">
        <v>289.7</v>
      </c>
      <c r="I211" s="158">
        <f>ROUND(E211*H211,2)</f>
        <v>289.7</v>
      </c>
      <c r="J211" s="159">
        <v>598.29999999999995</v>
      </c>
      <c r="K211" s="158">
        <f>ROUND(E211*J211,2)</f>
        <v>598.29999999999995</v>
      </c>
      <c r="L211" s="158">
        <v>21</v>
      </c>
      <c r="M211" s="158">
        <f>G211*(1+L211/100)</f>
        <v>0</v>
      </c>
      <c r="N211" s="158">
        <v>3.0899999999999999E-3</v>
      </c>
      <c r="O211" s="158">
        <f>ROUND(E211*N211,2)</f>
        <v>0</v>
      </c>
      <c r="P211" s="158">
        <v>0</v>
      </c>
      <c r="Q211" s="158">
        <f>ROUND(E211*P211,2)</f>
        <v>0</v>
      </c>
      <c r="R211" s="158"/>
      <c r="S211" s="158" t="s">
        <v>122</v>
      </c>
      <c r="T211" s="158" t="s">
        <v>122</v>
      </c>
      <c r="U211" s="158">
        <v>1.25</v>
      </c>
      <c r="V211" s="158">
        <f>ROUND(E211*U211,2)</f>
        <v>1.25</v>
      </c>
      <c r="W211" s="158"/>
      <c r="X211" s="158" t="s">
        <v>123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124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6" t="s">
        <v>312</v>
      </c>
      <c r="D212" s="160"/>
      <c r="E212" s="161">
        <v>1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126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1">
        <v>47</v>
      </c>
      <c r="B213" s="172" t="s">
        <v>317</v>
      </c>
      <c r="C213" s="185" t="s">
        <v>318</v>
      </c>
      <c r="D213" s="173" t="s">
        <v>216</v>
      </c>
      <c r="E213" s="174">
        <v>4</v>
      </c>
      <c r="F213" s="175"/>
      <c r="G213" s="176">
        <f>ROUND(E213*F213,2)</f>
        <v>0</v>
      </c>
      <c r="H213" s="159">
        <v>0</v>
      </c>
      <c r="I213" s="158">
        <f>ROUND(E213*H213,2)</f>
        <v>0</v>
      </c>
      <c r="J213" s="159">
        <v>81.2</v>
      </c>
      <c r="K213" s="158">
        <f>ROUND(E213*J213,2)</f>
        <v>324.8</v>
      </c>
      <c r="L213" s="158">
        <v>21</v>
      </c>
      <c r="M213" s="158">
        <f>G213*(1+L213/100)</f>
        <v>0</v>
      </c>
      <c r="N213" s="158">
        <v>0</v>
      </c>
      <c r="O213" s="158">
        <f>ROUND(E213*N213,2)</f>
        <v>0</v>
      </c>
      <c r="P213" s="158">
        <v>1.56E-3</v>
      </c>
      <c r="Q213" s="158">
        <f>ROUND(E213*P213,2)</f>
        <v>0.01</v>
      </c>
      <c r="R213" s="158"/>
      <c r="S213" s="158" t="s">
        <v>122</v>
      </c>
      <c r="T213" s="158" t="s">
        <v>122</v>
      </c>
      <c r="U213" s="158">
        <v>0.217</v>
      </c>
      <c r="V213" s="158">
        <f>ROUND(E213*U213,2)</f>
        <v>0.87</v>
      </c>
      <c r="W213" s="158"/>
      <c r="X213" s="158" t="s">
        <v>123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124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6" t="s">
        <v>319</v>
      </c>
      <c r="D214" s="160"/>
      <c r="E214" s="161">
        <v>3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126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6" t="s">
        <v>320</v>
      </c>
      <c r="D215" s="160"/>
      <c r="E215" s="161">
        <v>1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126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1">
        <v>48</v>
      </c>
      <c r="B216" s="172" t="s">
        <v>321</v>
      </c>
      <c r="C216" s="185" t="s">
        <v>322</v>
      </c>
      <c r="D216" s="173" t="s">
        <v>246</v>
      </c>
      <c r="E216" s="174">
        <v>4</v>
      </c>
      <c r="F216" s="175"/>
      <c r="G216" s="176">
        <f>ROUND(E216*F216,2)</f>
        <v>0</v>
      </c>
      <c r="H216" s="159">
        <v>107.67</v>
      </c>
      <c r="I216" s="158">
        <f>ROUND(E216*H216,2)</f>
        <v>430.68</v>
      </c>
      <c r="J216" s="159">
        <v>227.83</v>
      </c>
      <c r="K216" s="158">
        <f>ROUND(E216*J216,2)</f>
        <v>911.32</v>
      </c>
      <c r="L216" s="158">
        <v>21</v>
      </c>
      <c r="M216" s="158">
        <f>G216*(1+L216/100)</f>
        <v>0</v>
      </c>
      <c r="N216" s="158">
        <v>1.8000000000000001E-4</v>
      </c>
      <c r="O216" s="158">
        <f>ROUND(E216*N216,2)</f>
        <v>0</v>
      </c>
      <c r="P216" s="158">
        <v>0</v>
      </c>
      <c r="Q216" s="158">
        <f>ROUND(E216*P216,2)</f>
        <v>0</v>
      </c>
      <c r="R216" s="158"/>
      <c r="S216" s="158" t="s">
        <v>122</v>
      </c>
      <c r="T216" s="158" t="s">
        <v>122</v>
      </c>
      <c r="U216" s="158">
        <v>0.47599999999999998</v>
      </c>
      <c r="V216" s="158">
        <f>ROUND(E216*U216,2)</f>
        <v>1.9</v>
      </c>
      <c r="W216" s="158"/>
      <c r="X216" s="158" t="s">
        <v>123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124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6" t="s">
        <v>323</v>
      </c>
      <c r="D217" s="160"/>
      <c r="E217" s="161">
        <v>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126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6" t="s">
        <v>324</v>
      </c>
      <c r="D218" s="160"/>
      <c r="E218" s="161">
        <v>2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126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7">
        <v>49</v>
      </c>
      <c r="B219" s="178" t="s">
        <v>325</v>
      </c>
      <c r="C219" s="188" t="s">
        <v>326</v>
      </c>
      <c r="D219" s="179" t="s">
        <v>246</v>
      </c>
      <c r="E219" s="180">
        <v>2</v>
      </c>
      <c r="F219" s="181"/>
      <c r="G219" s="182">
        <f>ROUND(E219*F219,2)</f>
        <v>0</v>
      </c>
      <c r="H219" s="159">
        <v>1985</v>
      </c>
      <c r="I219" s="158">
        <f>ROUND(E219*H219,2)</f>
        <v>3970</v>
      </c>
      <c r="J219" s="159">
        <v>0</v>
      </c>
      <c r="K219" s="158">
        <f>ROUND(E219*J219,2)</f>
        <v>0</v>
      </c>
      <c r="L219" s="158">
        <v>21</v>
      </c>
      <c r="M219" s="158">
        <f>G219*(1+L219/100)</f>
        <v>0</v>
      </c>
      <c r="N219" s="158">
        <v>1.6000000000000001E-3</v>
      </c>
      <c r="O219" s="158">
        <f>ROUND(E219*N219,2)</f>
        <v>0</v>
      </c>
      <c r="P219" s="158">
        <v>0</v>
      </c>
      <c r="Q219" s="158">
        <f>ROUND(E219*P219,2)</f>
        <v>0</v>
      </c>
      <c r="R219" s="158" t="s">
        <v>327</v>
      </c>
      <c r="S219" s="158" t="s">
        <v>122</v>
      </c>
      <c r="T219" s="158" t="s">
        <v>122</v>
      </c>
      <c r="U219" s="158">
        <v>0</v>
      </c>
      <c r="V219" s="158">
        <f>ROUND(E219*U219,2)</f>
        <v>0</v>
      </c>
      <c r="W219" s="158"/>
      <c r="X219" s="158" t="s">
        <v>328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329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7">
        <v>50</v>
      </c>
      <c r="B220" s="178" t="s">
        <v>330</v>
      </c>
      <c r="C220" s="188" t="s">
        <v>331</v>
      </c>
      <c r="D220" s="179" t="s">
        <v>278</v>
      </c>
      <c r="E220" s="180">
        <v>8.4200000000000004E-3</v>
      </c>
      <c r="F220" s="181"/>
      <c r="G220" s="182">
        <f>ROUND(E220*F220,2)</f>
        <v>0</v>
      </c>
      <c r="H220" s="159">
        <v>0</v>
      </c>
      <c r="I220" s="158">
        <f>ROUND(E220*H220,2)</f>
        <v>0</v>
      </c>
      <c r="J220" s="159">
        <v>689</v>
      </c>
      <c r="K220" s="158">
        <f>ROUND(E220*J220,2)</f>
        <v>5.8</v>
      </c>
      <c r="L220" s="158">
        <v>21</v>
      </c>
      <c r="M220" s="158">
        <f>G220*(1+L220/100)</f>
        <v>0</v>
      </c>
      <c r="N220" s="158">
        <v>0</v>
      </c>
      <c r="O220" s="158">
        <f>ROUND(E220*N220,2)</f>
        <v>0</v>
      </c>
      <c r="P220" s="158">
        <v>0</v>
      </c>
      <c r="Q220" s="158">
        <f>ROUND(E220*P220,2)</f>
        <v>0</v>
      </c>
      <c r="R220" s="158"/>
      <c r="S220" s="158" t="s">
        <v>122</v>
      </c>
      <c r="T220" s="158" t="s">
        <v>122</v>
      </c>
      <c r="U220" s="158">
        <v>1.5169999999999999</v>
      </c>
      <c r="V220" s="158">
        <f>ROUND(E220*U220,2)</f>
        <v>0.01</v>
      </c>
      <c r="W220" s="158"/>
      <c r="X220" s="158" t="s">
        <v>279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280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x14ac:dyDescent="0.2">
      <c r="A221" s="165" t="s">
        <v>117</v>
      </c>
      <c r="B221" s="166" t="s">
        <v>75</v>
      </c>
      <c r="C221" s="184" t="s">
        <v>76</v>
      </c>
      <c r="D221" s="167"/>
      <c r="E221" s="168"/>
      <c r="F221" s="169"/>
      <c r="G221" s="170">
        <f>SUMIF(AG222:AG233,"&lt;&gt;NOR",G222:G233)</f>
        <v>0</v>
      </c>
      <c r="H221" s="164"/>
      <c r="I221" s="164">
        <f>SUM(I222:I233)</f>
        <v>3664.1</v>
      </c>
      <c r="J221" s="164"/>
      <c r="K221" s="164">
        <f>SUM(K222:K233)</f>
        <v>7366.9000000000005</v>
      </c>
      <c r="L221" s="164"/>
      <c r="M221" s="164">
        <f>SUM(M222:M233)</f>
        <v>0</v>
      </c>
      <c r="N221" s="164"/>
      <c r="O221" s="164">
        <f>SUM(O222:O233)</f>
        <v>0.01</v>
      </c>
      <c r="P221" s="164"/>
      <c r="Q221" s="164">
        <f>SUM(Q222:Q233)</f>
        <v>6.0000000000000005E-2</v>
      </c>
      <c r="R221" s="164"/>
      <c r="S221" s="164"/>
      <c r="T221" s="164"/>
      <c r="U221" s="164"/>
      <c r="V221" s="164">
        <f>SUM(V222:V233)</f>
        <v>8.759999999999998</v>
      </c>
      <c r="W221" s="164"/>
      <c r="X221" s="164"/>
      <c r="AG221" t="s">
        <v>118</v>
      </c>
    </row>
    <row r="222" spans="1:60" outlineLevel="1" x14ac:dyDescent="0.2">
      <c r="A222" s="177">
        <v>51</v>
      </c>
      <c r="B222" s="178" t="s">
        <v>332</v>
      </c>
      <c r="C222" s="188" t="s">
        <v>333</v>
      </c>
      <c r="D222" s="179" t="s">
        <v>246</v>
      </c>
      <c r="E222" s="180">
        <v>4</v>
      </c>
      <c r="F222" s="181"/>
      <c r="G222" s="182">
        <f>ROUND(E222*F222,2)</f>
        <v>0</v>
      </c>
      <c r="H222" s="159">
        <v>0</v>
      </c>
      <c r="I222" s="158">
        <f>ROUND(E222*H222,2)</f>
        <v>0</v>
      </c>
      <c r="J222" s="159">
        <v>113.5</v>
      </c>
      <c r="K222" s="158">
        <f>ROUND(E222*J222,2)</f>
        <v>454</v>
      </c>
      <c r="L222" s="158">
        <v>21</v>
      </c>
      <c r="M222" s="158">
        <f>G222*(1+L222/100)</f>
        <v>0</v>
      </c>
      <c r="N222" s="158">
        <v>0</v>
      </c>
      <c r="O222" s="158">
        <f>ROUND(E222*N222,2)</f>
        <v>0</v>
      </c>
      <c r="P222" s="158">
        <v>0</v>
      </c>
      <c r="Q222" s="158">
        <f>ROUND(E222*P222,2)</f>
        <v>0</v>
      </c>
      <c r="R222" s="158"/>
      <c r="S222" s="158" t="s">
        <v>122</v>
      </c>
      <c r="T222" s="158" t="s">
        <v>122</v>
      </c>
      <c r="U222" s="158">
        <v>0.23699999999999999</v>
      </c>
      <c r="V222" s="158">
        <f>ROUND(E222*U222,2)</f>
        <v>0.95</v>
      </c>
      <c r="W222" s="158"/>
      <c r="X222" s="158" t="s">
        <v>123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124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7">
        <v>52</v>
      </c>
      <c r="B223" s="178" t="s">
        <v>334</v>
      </c>
      <c r="C223" s="188" t="s">
        <v>335</v>
      </c>
      <c r="D223" s="179" t="s">
        <v>264</v>
      </c>
      <c r="E223" s="180">
        <v>12</v>
      </c>
      <c r="F223" s="181"/>
      <c r="G223" s="182">
        <f>ROUND(E223*F223,2)</f>
        <v>0</v>
      </c>
      <c r="H223" s="159">
        <v>3.35</v>
      </c>
      <c r="I223" s="158">
        <f>ROUND(E223*H223,2)</f>
        <v>40.200000000000003</v>
      </c>
      <c r="J223" s="159">
        <v>22.15</v>
      </c>
      <c r="K223" s="158">
        <f>ROUND(E223*J223,2)</f>
        <v>265.8</v>
      </c>
      <c r="L223" s="158">
        <v>21</v>
      </c>
      <c r="M223" s="158">
        <f>G223*(1+L223/100)</f>
        <v>0</v>
      </c>
      <c r="N223" s="158">
        <v>2.0000000000000002E-5</v>
      </c>
      <c r="O223" s="158">
        <f>ROUND(E223*N223,2)</f>
        <v>0</v>
      </c>
      <c r="P223" s="158">
        <v>1E-3</v>
      </c>
      <c r="Q223" s="158">
        <f>ROUND(E223*P223,2)</f>
        <v>0.01</v>
      </c>
      <c r="R223" s="158"/>
      <c r="S223" s="158" t="s">
        <v>122</v>
      </c>
      <c r="T223" s="158" t="s">
        <v>122</v>
      </c>
      <c r="U223" s="158">
        <v>5.0999999999999997E-2</v>
      </c>
      <c r="V223" s="158">
        <f>ROUND(E223*U223,2)</f>
        <v>0.61</v>
      </c>
      <c r="W223" s="158"/>
      <c r="X223" s="158" t="s">
        <v>123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124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1">
        <v>53</v>
      </c>
      <c r="B224" s="172" t="s">
        <v>336</v>
      </c>
      <c r="C224" s="185" t="s">
        <v>337</v>
      </c>
      <c r="D224" s="173" t="s">
        <v>264</v>
      </c>
      <c r="E224" s="174">
        <v>14</v>
      </c>
      <c r="F224" s="175"/>
      <c r="G224" s="176">
        <f>ROUND(E224*F224,2)</f>
        <v>0</v>
      </c>
      <c r="H224" s="159">
        <v>167.25</v>
      </c>
      <c r="I224" s="158">
        <f>ROUND(E224*H224,2)</f>
        <v>2341.5</v>
      </c>
      <c r="J224" s="159">
        <v>153.25</v>
      </c>
      <c r="K224" s="158">
        <f>ROUND(E224*J224,2)</f>
        <v>2145.5</v>
      </c>
      <c r="L224" s="158">
        <v>21</v>
      </c>
      <c r="M224" s="158">
        <f>G224*(1+L224/100)</f>
        <v>0</v>
      </c>
      <c r="N224" s="158">
        <v>7.6000000000000004E-4</v>
      </c>
      <c r="O224" s="158">
        <f>ROUND(E224*N224,2)</f>
        <v>0.01</v>
      </c>
      <c r="P224" s="158">
        <v>0</v>
      </c>
      <c r="Q224" s="158">
        <f>ROUND(E224*P224,2)</f>
        <v>0</v>
      </c>
      <c r="R224" s="158"/>
      <c r="S224" s="158" t="s">
        <v>122</v>
      </c>
      <c r="T224" s="158" t="s">
        <v>122</v>
      </c>
      <c r="U224" s="158">
        <v>0.29737999999999998</v>
      </c>
      <c r="V224" s="158">
        <f>ROUND(E224*U224,2)</f>
        <v>4.16</v>
      </c>
      <c r="W224" s="158"/>
      <c r="X224" s="158" t="s">
        <v>123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124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242" t="s">
        <v>338</v>
      </c>
      <c r="D225" s="243"/>
      <c r="E225" s="243"/>
      <c r="F225" s="243"/>
      <c r="G225" s="243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7">
        <v>54</v>
      </c>
      <c r="B226" s="178" t="s">
        <v>339</v>
      </c>
      <c r="C226" s="188" t="s">
        <v>340</v>
      </c>
      <c r="D226" s="179" t="s">
        <v>246</v>
      </c>
      <c r="E226" s="180">
        <v>2</v>
      </c>
      <c r="F226" s="181"/>
      <c r="G226" s="182">
        <f>ROUND(E226*F226,2)</f>
        <v>0</v>
      </c>
      <c r="H226" s="159">
        <v>204.74</v>
      </c>
      <c r="I226" s="158">
        <f>ROUND(E226*H226,2)</f>
        <v>409.48</v>
      </c>
      <c r="J226" s="159">
        <v>83.76</v>
      </c>
      <c r="K226" s="158">
        <f>ROUND(E226*J226,2)</f>
        <v>167.52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0</v>
      </c>
      <c r="Q226" s="158">
        <f>ROUND(E226*P226,2)</f>
        <v>0</v>
      </c>
      <c r="R226" s="158"/>
      <c r="S226" s="158" t="s">
        <v>122</v>
      </c>
      <c r="T226" s="158" t="s">
        <v>122</v>
      </c>
      <c r="U226" s="158">
        <v>0.17499999999999999</v>
      </c>
      <c r="V226" s="158">
        <f>ROUND(E226*U226,2)</f>
        <v>0.35</v>
      </c>
      <c r="W226" s="158"/>
      <c r="X226" s="158" t="s">
        <v>123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124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7">
        <v>55</v>
      </c>
      <c r="B227" s="178" t="s">
        <v>341</v>
      </c>
      <c r="C227" s="188" t="s">
        <v>342</v>
      </c>
      <c r="D227" s="179" t="s">
        <v>246</v>
      </c>
      <c r="E227" s="180">
        <v>2</v>
      </c>
      <c r="F227" s="181"/>
      <c r="G227" s="182">
        <f>ROUND(E227*F227,2)</f>
        <v>0</v>
      </c>
      <c r="H227" s="159">
        <v>170.75</v>
      </c>
      <c r="I227" s="158">
        <f>ROUND(E227*H227,2)</f>
        <v>341.5</v>
      </c>
      <c r="J227" s="159">
        <v>39.25</v>
      </c>
      <c r="K227" s="158">
        <f>ROUND(E227*J227,2)</f>
        <v>78.5</v>
      </c>
      <c r="L227" s="158">
        <v>21</v>
      </c>
      <c r="M227" s="158">
        <f>G227*(1+L227/100)</f>
        <v>0</v>
      </c>
      <c r="N227" s="158">
        <v>2.4000000000000001E-4</v>
      </c>
      <c r="O227" s="158">
        <f>ROUND(E227*N227,2)</f>
        <v>0</v>
      </c>
      <c r="P227" s="158">
        <v>0</v>
      </c>
      <c r="Q227" s="158">
        <f>ROUND(E227*P227,2)</f>
        <v>0</v>
      </c>
      <c r="R227" s="158"/>
      <c r="S227" s="158" t="s">
        <v>122</v>
      </c>
      <c r="T227" s="158" t="s">
        <v>122</v>
      </c>
      <c r="U227" s="158">
        <v>8.2000000000000003E-2</v>
      </c>
      <c r="V227" s="158">
        <f>ROUND(E227*U227,2)</f>
        <v>0.16</v>
      </c>
      <c r="W227" s="158"/>
      <c r="X227" s="158" t="s">
        <v>123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124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1">
        <v>56</v>
      </c>
      <c r="B228" s="172" t="s">
        <v>343</v>
      </c>
      <c r="C228" s="185" t="s">
        <v>344</v>
      </c>
      <c r="D228" s="173" t="s">
        <v>216</v>
      </c>
      <c r="E228" s="174">
        <v>2</v>
      </c>
      <c r="F228" s="175"/>
      <c r="G228" s="176">
        <f>ROUND(E228*F228,2)</f>
        <v>0</v>
      </c>
      <c r="H228" s="159">
        <v>248.9</v>
      </c>
      <c r="I228" s="158">
        <f>ROUND(E228*H228,2)</f>
        <v>497.8</v>
      </c>
      <c r="J228" s="159">
        <v>374.1</v>
      </c>
      <c r="K228" s="158">
        <f>ROUND(E228*J228,2)</f>
        <v>748.2</v>
      </c>
      <c r="L228" s="158">
        <v>21</v>
      </c>
      <c r="M228" s="158">
        <f>G228*(1+L228/100)</f>
        <v>0</v>
      </c>
      <c r="N228" s="158">
        <v>1.17E-3</v>
      </c>
      <c r="O228" s="158">
        <f>ROUND(E228*N228,2)</f>
        <v>0</v>
      </c>
      <c r="P228" s="158">
        <v>0</v>
      </c>
      <c r="Q228" s="158">
        <f>ROUND(E228*P228,2)</f>
        <v>0</v>
      </c>
      <c r="R228" s="158"/>
      <c r="S228" s="158" t="s">
        <v>122</v>
      </c>
      <c r="T228" s="158" t="s">
        <v>122</v>
      </c>
      <c r="U228" s="158">
        <v>0.92</v>
      </c>
      <c r="V228" s="158">
        <f>ROUND(E228*U228,2)</f>
        <v>1.84</v>
      </c>
      <c r="W228" s="158"/>
      <c r="X228" s="158" t="s">
        <v>123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124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6" t="s">
        <v>323</v>
      </c>
      <c r="D229" s="160"/>
      <c r="E229" s="161">
        <v>2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126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77">
        <v>57</v>
      </c>
      <c r="B230" s="178" t="s">
        <v>345</v>
      </c>
      <c r="C230" s="188" t="s">
        <v>346</v>
      </c>
      <c r="D230" s="179" t="s">
        <v>246</v>
      </c>
      <c r="E230" s="180">
        <v>2</v>
      </c>
      <c r="F230" s="181"/>
      <c r="G230" s="182">
        <f>ROUND(E230*F230,2)</f>
        <v>0</v>
      </c>
      <c r="H230" s="159">
        <v>16.809999999999999</v>
      </c>
      <c r="I230" s="158">
        <f>ROUND(E230*H230,2)</f>
        <v>33.619999999999997</v>
      </c>
      <c r="J230" s="159">
        <v>116.69</v>
      </c>
      <c r="K230" s="158">
        <f>ROUND(E230*J230,2)</f>
        <v>233.38</v>
      </c>
      <c r="L230" s="158">
        <v>21</v>
      </c>
      <c r="M230" s="158">
        <f>G230*(1+L230/100)</f>
        <v>0</v>
      </c>
      <c r="N230" s="158">
        <v>8.0000000000000007E-5</v>
      </c>
      <c r="O230" s="158">
        <f>ROUND(E230*N230,2)</f>
        <v>0</v>
      </c>
      <c r="P230" s="158">
        <v>2.4930000000000001E-2</v>
      </c>
      <c r="Q230" s="158">
        <f>ROUND(E230*P230,2)</f>
        <v>0.05</v>
      </c>
      <c r="R230" s="158"/>
      <c r="S230" s="158" t="s">
        <v>122</v>
      </c>
      <c r="T230" s="158" t="s">
        <v>122</v>
      </c>
      <c r="U230" s="158">
        <v>0.26800000000000002</v>
      </c>
      <c r="V230" s="158">
        <f>ROUND(E230*U230,2)</f>
        <v>0.54</v>
      </c>
      <c r="W230" s="158"/>
      <c r="X230" s="158" t="s">
        <v>123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124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77">
        <v>58</v>
      </c>
      <c r="B231" s="178" t="s">
        <v>347</v>
      </c>
      <c r="C231" s="188" t="s">
        <v>348</v>
      </c>
      <c r="D231" s="179" t="s">
        <v>246</v>
      </c>
      <c r="E231" s="180">
        <v>2</v>
      </c>
      <c r="F231" s="181"/>
      <c r="G231" s="182">
        <f>ROUND(E231*F231,2)</f>
        <v>0</v>
      </c>
      <c r="H231" s="159">
        <v>0</v>
      </c>
      <c r="I231" s="158">
        <f>ROUND(E231*H231,2)</f>
        <v>0</v>
      </c>
      <c r="J231" s="159">
        <v>27</v>
      </c>
      <c r="K231" s="158">
        <f>ROUND(E231*J231,2)</f>
        <v>54</v>
      </c>
      <c r="L231" s="158">
        <v>21</v>
      </c>
      <c r="M231" s="158">
        <f>G231*(1+L231/100)</f>
        <v>0</v>
      </c>
      <c r="N231" s="158">
        <v>0</v>
      </c>
      <c r="O231" s="158">
        <f>ROUND(E231*N231,2)</f>
        <v>0</v>
      </c>
      <c r="P231" s="158">
        <v>0</v>
      </c>
      <c r="Q231" s="158">
        <f>ROUND(E231*P231,2)</f>
        <v>0</v>
      </c>
      <c r="R231" s="158"/>
      <c r="S231" s="158" t="s">
        <v>122</v>
      </c>
      <c r="T231" s="158" t="s">
        <v>122</v>
      </c>
      <c r="U231" s="158">
        <v>6.2E-2</v>
      </c>
      <c r="V231" s="158">
        <f>ROUND(E231*U231,2)</f>
        <v>0.12</v>
      </c>
      <c r="W231" s="158"/>
      <c r="X231" s="158" t="s">
        <v>123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124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7">
        <v>59</v>
      </c>
      <c r="B232" s="178" t="s">
        <v>349</v>
      </c>
      <c r="C232" s="188" t="s">
        <v>350</v>
      </c>
      <c r="D232" s="179" t="s">
        <v>351</v>
      </c>
      <c r="E232" s="180">
        <v>4</v>
      </c>
      <c r="F232" s="181"/>
      <c r="G232" s="182">
        <f>ROUND(E232*F232,2)</f>
        <v>0</v>
      </c>
      <c r="H232" s="159">
        <v>0</v>
      </c>
      <c r="I232" s="158">
        <f>ROUND(E232*H232,2)</f>
        <v>0</v>
      </c>
      <c r="J232" s="159">
        <v>680</v>
      </c>
      <c r="K232" s="158">
        <f>ROUND(E232*J232,2)</f>
        <v>2720</v>
      </c>
      <c r="L232" s="158">
        <v>21</v>
      </c>
      <c r="M232" s="158">
        <f>G232*(1+L232/100)</f>
        <v>0</v>
      </c>
      <c r="N232" s="158">
        <v>0</v>
      </c>
      <c r="O232" s="158">
        <f>ROUND(E232*N232,2)</f>
        <v>0</v>
      </c>
      <c r="P232" s="158">
        <v>0</v>
      </c>
      <c r="Q232" s="158">
        <f>ROUND(E232*P232,2)</f>
        <v>0</v>
      </c>
      <c r="R232" s="158"/>
      <c r="S232" s="158" t="s">
        <v>217</v>
      </c>
      <c r="T232" s="158" t="s">
        <v>218</v>
      </c>
      <c r="U232" s="158">
        <v>0</v>
      </c>
      <c r="V232" s="158">
        <f>ROUND(E232*U232,2)</f>
        <v>0</v>
      </c>
      <c r="W232" s="158"/>
      <c r="X232" s="158" t="s">
        <v>123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124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7">
        <v>60</v>
      </c>
      <c r="B233" s="178" t="s">
        <v>352</v>
      </c>
      <c r="C233" s="188" t="s">
        <v>353</v>
      </c>
      <c r="D233" s="179" t="s">
        <v>216</v>
      </c>
      <c r="E233" s="180">
        <v>1</v>
      </c>
      <c r="F233" s="181"/>
      <c r="G233" s="182">
        <f>ROUND(E233*F233,2)</f>
        <v>0</v>
      </c>
      <c r="H233" s="159">
        <v>0</v>
      </c>
      <c r="I233" s="158">
        <f>ROUND(E233*H233,2)</f>
        <v>0</v>
      </c>
      <c r="J233" s="159">
        <v>500</v>
      </c>
      <c r="K233" s="158">
        <f>ROUND(E233*J233,2)</f>
        <v>500</v>
      </c>
      <c r="L233" s="158">
        <v>21</v>
      </c>
      <c r="M233" s="158">
        <f>G233*(1+L233/100)</f>
        <v>0</v>
      </c>
      <c r="N233" s="158">
        <v>0</v>
      </c>
      <c r="O233" s="158">
        <f>ROUND(E233*N233,2)</f>
        <v>0</v>
      </c>
      <c r="P233" s="158">
        <v>0</v>
      </c>
      <c r="Q233" s="158">
        <f>ROUND(E233*P233,2)</f>
        <v>0</v>
      </c>
      <c r="R233" s="158"/>
      <c r="S233" s="158" t="s">
        <v>217</v>
      </c>
      <c r="T233" s="158" t="s">
        <v>218</v>
      </c>
      <c r="U233" s="158">
        <v>3.1E-2</v>
      </c>
      <c r="V233" s="158">
        <f>ROUND(E233*U233,2)</f>
        <v>0.03</v>
      </c>
      <c r="W233" s="158"/>
      <c r="X233" s="158" t="s">
        <v>123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124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x14ac:dyDescent="0.2">
      <c r="A234" s="165" t="s">
        <v>117</v>
      </c>
      <c r="B234" s="166" t="s">
        <v>77</v>
      </c>
      <c r="C234" s="184" t="s">
        <v>78</v>
      </c>
      <c r="D234" s="167"/>
      <c r="E234" s="168"/>
      <c r="F234" s="169"/>
      <c r="G234" s="170">
        <f>SUMIF(AG235:AG240,"&lt;&gt;NOR",G235:G240)</f>
        <v>0</v>
      </c>
      <c r="H234" s="164"/>
      <c r="I234" s="164">
        <f>SUM(I235:I240)</f>
        <v>0</v>
      </c>
      <c r="J234" s="164"/>
      <c r="K234" s="164">
        <f>SUM(K235:K240)</f>
        <v>54057.75</v>
      </c>
      <c r="L234" s="164"/>
      <c r="M234" s="164">
        <f>SUM(M235:M240)</f>
        <v>0</v>
      </c>
      <c r="N234" s="164"/>
      <c r="O234" s="164">
        <f>SUM(O235:O240)</f>
        <v>0</v>
      </c>
      <c r="P234" s="164"/>
      <c r="Q234" s="164">
        <f>SUM(Q235:Q240)</f>
        <v>0</v>
      </c>
      <c r="R234" s="164"/>
      <c r="S234" s="164"/>
      <c r="T234" s="164"/>
      <c r="U234" s="164"/>
      <c r="V234" s="164">
        <f>SUM(V235:V240)</f>
        <v>16.2</v>
      </c>
      <c r="W234" s="164"/>
      <c r="X234" s="164"/>
      <c r="AG234" t="s">
        <v>118</v>
      </c>
    </row>
    <row r="235" spans="1:60" outlineLevel="1" x14ac:dyDescent="0.2">
      <c r="A235" s="171">
        <v>61</v>
      </c>
      <c r="B235" s="172" t="s">
        <v>354</v>
      </c>
      <c r="C235" s="185" t="s">
        <v>355</v>
      </c>
      <c r="D235" s="173" t="s">
        <v>121</v>
      </c>
      <c r="E235" s="174">
        <v>6.3536000000000001</v>
      </c>
      <c r="F235" s="175"/>
      <c r="G235" s="176">
        <f>ROUND(E235*F235,2)</f>
        <v>0</v>
      </c>
      <c r="H235" s="159">
        <v>0</v>
      </c>
      <c r="I235" s="158">
        <f>ROUND(E235*H235,2)</f>
        <v>0</v>
      </c>
      <c r="J235" s="159">
        <v>1221</v>
      </c>
      <c r="K235" s="158">
        <f>ROUND(E235*J235,2)</f>
        <v>7757.75</v>
      </c>
      <c r="L235" s="158">
        <v>21</v>
      </c>
      <c r="M235" s="158">
        <f>G235*(1+L235/100)</f>
        <v>0</v>
      </c>
      <c r="N235" s="158">
        <v>0</v>
      </c>
      <c r="O235" s="158">
        <f>ROUND(E235*N235,2)</f>
        <v>0</v>
      </c>
      <c r="P235" s="158">
        <v>0</v>
      </c>
      <c r="Q235" s="158">
        <f>ROUND(E235*P235,2)</f>
        <v>0</v>
      </c>
      <c r="R235" s="158"/>
      <c r="S235" s="158" t="s">
        <v>122</v>
      </c>
      <c r="T235" s="158" t="s">
        <v>122</v>
      </c>
      <c r="U235" s="158">
        <v>2.5499999999999998</v>
      </c>
      <c r="V235" s="158">
        <f>ROUND(E235*U235,2)</f>
        <v>16.2</v>
      </c>
      <c r="W235" s="158"/>
      <c r="X235" s="158" t="s">
        <v>123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124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242" t="s">
        <v>356</v>
      </c>
      <c r="D236" s="243"/>
      <c r="E236" s="243"/>
      <c r="F236" s="243"/>
      <c r="G236" s="243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141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6" t="s">
        <v>357</v>
      </c>
      <c r="D237" s="160"/>
      <c r="E237" s="161">
        <v>4.2632000000000003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126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6" t="s">
        <v>358</v>
      </c>
      <c r="D238" s="160"/>
      <c r="E238" s="161">
        <v>2.0903999999999998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126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7">
        <v>62</v>
      </c>
      <c r="B239" s="178" t="s">
        <v>359</v>
      </c>
      <c r="C239" s="188" t="s">
        <v>360</v>
      </c>
      <c r="D239" s="179" t="s">
        <v>351</v>
      </c>
      <c r="E239" s="180">
        <v>1</v>
      </c>
      <c r="F239" s="181"/>
      <c r="G239" s="182">
        <f>ROUND(E239*F239,2)</f>
        <v>0</v>
      </c>
      <c r="H239" s="159">
        <v>0</v>
      </c>
      <c r="I239" s="158">
        <f>ROUND(E239*H239,2)</f>
        <v>0</v>
      </c>
      <c r="J239" s="159">
        <v>28500</v>
      </c>
      <c r="K239" s="158">
        <f>ROUND(E239*J239,2)</f>
        <v>28500</v>
      </c>
      <c r="L239" s="158">
        <v>21</v>
      </c>
      <c r="M239" s="158">
        <f>G239*(1+L239/100)</f>
        <v>0</v>
      </c>
      <c r="N239" s="158">
        <v>0</v>
      </c>
      <c r="O239" s="158">
        <f>ROUND(E239*N239,2)</f>
        <v>0</v>
      </c>
      <c r="P239" s="158">
        <v>0</v>
      </c>
      <c r="Q239" s="158">
        <f>ROUND(E239*P239,2)</f>
        <v>0</v>
      </c>
      <c r="R239" s="158"/>
      <c r="S239" s="158" t="s">
        <v>217</v>
      </c>
      <c r="T239" s="158" t="s">
        <v>218</v>
      </c>
      <c r="U239" s="158">
        <v>0</v>
      </c>
      <c r="V239" s="158">
        <f>ROUND(E239*U239,2)</f>
        <v>0</v>
      </c>
      <c r="W239" s="158"/>
      <c r="X239" s="158" t="s">
        <v>123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124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ht="22.5" outlineLevel="1" x14ac:dyDescent="0.2">
      <c r="A240" s="177">
        <v>63</v>
      </c>
      <c r="B240" s="178" t="s">
        <v>361</v>
      </c>
      <c r="C240" s="188" t="s">
        <v>362</v>
      </c>
      <c r="D240" s="179" t="s">
        <v>351</v>
      </c>
      <c r="E240" s="180">
        <v>1</v>
      </c>
      <c r="F240" s="181"/>
      <c r="G240" s="182">
        <f>ROUND(E240*F240,2)</f>
        <v>0</v>
      </c>
      <c r="H240" s="159">
        <v>0</v>
      </c>
      <c r="I240" s="158">
        <f>ROUND(E240*H240,2)</f>
        <v>0</v>
      </c>
      <c r="J240" s="159">
        <v>17800</v>
      </c>
      <c r="K240" s="158">
        <f>ROUND(E240*J240,2)</f>
        <v>17800</v>
      </c>
      <c r="L240" s="158">
        <v>21</v>
      </c>
      <c r="M240" s="158">
        <f>G240*(1+L240/100)</f>
        <v>0</v>
      </c>
      <c r="N240" s="158">
        <v>0</v>
      </c>
      <c r="O240" s="158">
        <f>ROUND(E240*N240,2)</f>
        <v>0</v>
      </c>
      <c r="P240" s="158">
        <v>0</v>
      </c>
      <c r="Q240" s="158">
        <f>ROUND(E240*P240,2)</f>
        <v>0</v>
      </c>
      <c r="R240" s="158"/>
      <c r="S240" s="158" t="s">
        <v>217</v>
      </c>
      <c r="T240" s="158" t="s">
        <v>218</v>
      </c>
      <c r="U240" s="158">
        <v>0</v>
      </c>
      <c r="V240" s="158">
        <f>ROUND(E240*U240,2)</f>
        <v>0</v>
      </c>
      <c r="W240" s="158"/>
      <c r="X240" s="158" t="s">
        <v>123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124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x14ac:dyDescent="0.2">
      <c r="A241" s="165" t="s">
        <v>117</v>
      </c>
      <c r="B241" s="166" t="s">
        <v>79</v>
      </c>
      <c r="C241" s="184" t="s">
        <v>80</v>
      </c>
      <c r="D241" s="167"/>
      <c r="E241" s="168"/>
      <c r="F241" s="169"/>
      <c r="G241" s="170">
        <f>SUMIF(AG242:AG247,"&lt;&gt;NOR",G242:G247)</f>
        <v>0</v>
      </c>
      <c r="H241" s="164"/>
      <c r="I241" s="164">
        <f>SUM(I242:I247)</f>
        <v>1458.61</v>
      </c>
      <c r="J241" s="164"/>
      <c r="K241" s="164">
        <f>SUM(K242:K247)</f>
        <v>36811.49</v>
      </c>
      <c r="L241" s="164"/>
      <c r="M241" s="164">
        <f>SUM(M242:M247)</f>
        <v>0</v>
      </c>
      <c r="N241" s="164"/>
      <c r="O241" s="164">
        <f>SUM(O242:O247)</f>
        <v>0.01</v>
      </c>
      <c r="P241" s="164"/>
      <c r="Q241" s="164">
        <f>SUM(Q242:Q247)</f>
        <v>0</v>
      </c>
      <c r="R241" s="164"/>
      <c r="S241" s="164"/>
      <c r="T241" s="164"/>
      <c r="U241" s="164"/>
      <c r="V241" s="164">
        <f>SUM(V242:V247)</f>
        <v>19.53</v>
      </c>
      <c r="W241" s="164"/>
      <c r="X241" s="164"/>
      <c r="AG241" t="s">
        <v>118</v>
      </c>
    </row>
    <row r="242" spans="1:60" outlineLevel="1" x14ac:dyDescent="0.2">
      <c r="A242" s="171">
        <v>64</v>
      </c>
      <c r="B242" s="172" t="s">
        <v>363</v>
      </c>
      <c r="C242" s="185" t="s">
        <v>364</v>
      </c>
      <c r="D242" s="173" t="s">
        <v>264</v>
      </c>
      <c r="E242" s="174">
        <v>28.2</v>
      </c>
      <c r="F242" s="175"/>
      <c r="G242" s="176">
        <f>ROUND(E242*F242,2)</f>
        <v>0</v>
      </c>
      <c r="H242" s="159">
        <v>32.869999999999997</v>
      </c>
      <c r="I242" s="158">
        <f>ROUND(E242*H242,2)</f>
        <v>926.93</v>
      </c>
      <c r="J242" s="159">
        <v>107.63</v>
      </c>
      <c r="K242" s="158">
        <f>ROUND(E242*J242,2)</f>
        <v>3035.17</v>
      </c>
      <c r="L242" s="158">
        <v>21</v>
      </c>
      <c r="M242" s="158">
        <f>G242*(1+L242/100)</f>
        <v>0</v>
      </c>
      <c r="N242" s="158">
        <v>0</v>
      </c>
      <c r="O242" s="158">
        <f>ROUND(E242*N242,2)</f>
        <v>0</v>
      </c>
      <c r="P242" s="158">
        <v>0</v>
      </c>
      <c r="Q242" s="158">
        <f>ROUND(E242*P242,2)</f>
        <v>0</v>
      </c>
      <c r="R242" s="158"/>
      <c r="S242" s="158" t="s">
        <v>122</v>
      </c>
      <c r="T242" s="158" t="s">
        <v>122</v>
      </c>
      <c r="U242" s="158">
        <v>0.26</v>
      </c>
      <c r="V242" s="158">
        <f>ROUND(E242*U242,2)</f>
        <v>7.33</v>
      </c>
      <c r="W242" s="158"/>
      <c r="X242" s="158" t="s">
        <v>123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124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6" t="s">
        <v>365</v>
      </c>
      <c r="D243" s="160"/>
      <c r="E243" s="161">
        <v>21.6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126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86" t="s">
        <v>366</v>
      </c>
      <c r="D244" s="160"/>
      <c r="E244" s="161">
        <v>6.6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126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7">
        <v>65</v>
      </c>
      <c r="B245" s="178" t="s">
        <v>367</v>
      </c>
      <c r="C245" s="188" t="s">
        <v>368</v>
      </c>
      <c r="D245" s="179" t="s">
        <v>246</v>
      </c>
      <c r="E245" s="180">
        <v>4</v>
      </c>
      <c r="F245" s="181"/>
      <c r="G245" s="182">
        <f>ROUND(E245*F245,2)</f>
        <v>0</v>
      </c>
      <c r="H245" s="159">
        <v>132.91999999999999</v>
      </c>
      <c r="I245" s="158">
        <f>ROUND(E245*H245,2)</f>
        <v>531.67999999999995</v>
      </c>
      <c r="J245" s="159">
        <v>1394.08</v>
      </c>
      <c r="K245" s="158">
        <f>ROUND(E245*J245,2)</f>
        <v>5576.32</v>
      </c>
      <c r="L245" s="158">
        <v>21</v>
      </c>
      <c r="M245" s="158">
        <f>G245*(1+L245/100)</f>
        <v>0</v>
      </c>
      <c r="N245" s="158">
        <v>1.65E-3</v>
      </c>
      <c r="O245" s="158">
        <f>ROUND(E245*N245,2)</f>
        <v>0.01</v>
      </c>
      <c r="P245" s="158">
        <v>0</v>
      </c>
      <c r="Q245" s="158">
        <f>ROUND(E245*P245,2)</f>
        <v>0</v>
      </c>
      <c r="R245" s="158"/>
      <c r="S245" s="158" t="s">
        <v>122</v>
      </c>
      <c r="T245" s="158" t="s">
        <v>122</v>
      </c>
      <c r="U245" s="158">
        <v>3.05</v>
      </c>
      <c r="V245" s="158">
        <f>ROUND(E245*U245,2)</f>
        <v>12.2</v>
      </c>
      <c r="W245" s="158"/>
      <c r="X245" s="158" t="s">
        <v>123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369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33.75" outlineLevel="1" x14ac:dyDescent="0.2">
      <c r="A246" s="177">
        <v>66</v>
      </c>
      <c r="B246" s="178" t="s">
        <v>370</v>
      </c>
      <c r="C246" s="188" t="s">
        <v>371</v>
      </c>
      <c r="D246" s="179" t="s">
        <v>246</v>
      </c>
      <c r="E246" s="180">
        <v>3</v>
      </c>
      <c r="F246" s="181"/>
      <c r="G246" s="182">
        <f>ROUND(E246*F246,2)</f>
        <v>0</v>
      </c>
      <c r="H246" s="159">
        <v>0</v>
      </c>
      <c r="I246" s="158">
        <f>ROUND(E246*H246,2)</f>
        <v>0</v>
      </c>
      <c r="J246" s="159">
        <v>7200</v>
      </c>
      <c r="K246" s="158">
        <f>ROUND(E246*J246,2)</f>
        <v>21600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217</v>
      </c>
      <c r="T246" s="158" t="s">
        <v>218</v>
      </c>
      <c r="U246" s="158">
        <v>0</v>
      </c>
      <c r="V246" s="158">
        <f>ROUND(E246*U246,2)</f>
        <v>0</v>
      </c>
      <c r="W246" s="158"/>
      <c r="X246" s="158" t="s">
        <v>123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124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ht="33.75" outlineLevel="1" x14ac:dyDescent="0.2">
      <c r="A247" s="177">
        <v>67</v>
      </c>
      <c r="B247" s="178" t="s">
        <v>372</v>
      </c>
      <c r="C247" s="188" t="s">
        <v>373</v>
      </c>
      <c r="D247" s="179" t="s">
        <v>246</v>
      </c>
      <c r="E247" s="180">
        <v>1</v>
      </c>
      <c r="F247" s="181"/>
      <c r="G247" s="182">
        <f>ROUND(E247*F247,2)</f>
        <v>0</v>
      </c>
      <c r="H247" s="159">
        <v>0</v>
      </c>
      <c r="I247" s="158">
        <f>ROUND(E247*H247,2)</f>
        <v>0</v>
      </c>
      <c r="J247" s="159">
        <v>6600</v>
      </c>
      <c r="K247" s="158">
        <f>ROUND(E247*J247,2)</f>
        <v>6600</v>
      </c>
      <c r="L247" s="158">
        <v>21</v>
      </c>
      <c r="M247" s="158">
        <f>G247*(1+L247/100)</f>
        <v>0</v>
      </c>
      <c r="N247" s="158">
        <v>0</v>
      </c>
      <c r="O247" s="158">
        <f>ROUND(E247*N247,2)</f>
        <v>0</v>
      </c>
      <c r="P247" s="158">
        <v>0</v>
      </c>
      <c r="Q247" s="158">
        <f>ROUND(E247*P247,2)</f>
        <v>0</v>
      </c>
      <c r="R247" s="158"/>
      <c r="S247" s="158" t="s">
        <v>217</v>
      </c>
      <c r="T247" s="158" t="s">
        <v>218</v>
      </c>
      <c r="U247" s="158">
        <v>0</v>
      </c>
      <c r="V247" s="158">
        <f>ROUND(E247*U247,2)</f>
        <v>0</v>
      </c>
      <c r="W247" s="158"/>
      <c r="X247" s="158" t="s">
        <v>123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124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x14ac:dyDescent="0.2">
      <c r="A248" s="165" t="s">
        <v>117</v>
      </c>
      <c r="B248" s="166" t="s">
        <v>81</v>
      </c>
      <c r="C248" s="184" t="s">
        <v>82</v>
      </c>
      <c r="D248" s="167"/>
      <c r="E248" s="168"/>
      <c r="F248" s="169"/>
      <c r="G248" s="170">
        <f>SUMIF(AG249:AG265,"&lt;&gt;NOR",G249:G265)</f>
        <v>0</v>
      </c>
      <c r="H248" s="164"/>
      <c r="I248" s="164">
        <f>SUM(I249:I265)</f>
        <v>30245.07</v>
      </c>
      <c r="J248" s="164"/>
      <c r="K248" s="164">
        <f>SUM(K249:K265)</f>
        <v>27956.44</v>
      </c>
      <c r="L248" s="164"/>
      <c r="M248" s="164">
        <f>SUM(M249:M265)</f>
        <v>0</v>
      </c>
      <c r="N248" s="164"/>
      <c r="O248" s="164">
        <f>SUM(O249:O265)</f>
        <v>1.46</v>
      </c>
      <c r="P248" s="164"/>
      <c r="Q248" s="164">
        <f>SUM(Q249:Q265)</f>
        <v>0</v>
      </c>
      <c r="R248" s="164"/>
      <c r="S248" s="164"/>
      <c r="T248" s="164"/>
      <c r="U248" s="164"/>
      <c r="V248" s="164">
        <f>SUM(V249:V265)</f>
        <v>56.93</v>
      </c>
      <c r="W248" s="164"/>
      <c r="X248" s="164"/>
      <c r="AG248" t="s">
        <v>118</v>
      </c>
    </row>
    <row r="249" spans="1:60" ht="22.5" outlineLevel="1" x14ac:dyDescent="0.2">
      <c r="A249" s="171">
        <v>68</v>
      </c>
      <c r="B249" s="172" t="s">
        <v>374</v>
      </c>
      <c r="C249" s="185" t="s">
        <v>375</v>
      </c>
      <c r="D249" s="173" t="s">
        <v>121</v>
      </c>
      <c r="E249" s="174">
        <v>55.829500000000003</v>
      </c>
      <c r="F249" s="175"/>
      <c r="G249" s="176">
        <f>ROUND(E249*F249,2)</f>
        <v>0</v>
      </c>
      <c r="H249" s="159">
        <v>101.74</v>
      </c>
      <c r="I249" s="158">
        <f>ROUND(E249*H249,2)</f>
        <v>5680.09</v>
      </c>
      <c r="J249" s="159">
        <v>485.26</v>
      </c>
      <c r="K249" s="158">
        <f>ROUND(E249*J249,2)</f>
        <v>27091.82</v>
      </c>
      <c r="L249" s="158">
        <v>21</v>
      </c>
      <c r="M249" s="158">
        <f>G249*(1+L249/100)</f>
        <v>0</v>
      </c>
      <c r="N249" s="158">
        <v>5.0400000000000002E-3</v>
      </c>
      <c r="O249" s="158">
        <f>ROUND(E249*N249,2)</f>
        <v>0.28000000000000003</v>
      </c>
      <c r="P249" s="158">
        <v>0</v>
      </c>
      <c r="Q249" s="158">
        <f>ROUND(E249*P249,2)</f>
        <v>0</v>
      </c>
      <c r="R249" s="158"/>
      <c r="S249" s="158" t="s">
        <v>122</v>
      </c>
      <c r="T249" s="158" t="s">
        <v>122</v>
      </c>
      <c r="U249" s="158">
        <v>0.97799999999999998</v>
      </c>
      <c r="V249" s="158">
        <f>ROUND(E249*U249,2)</f>
        <v>54.6</v>
      </c>
      <c r="W249" s="158"/>
      <c r="X249" s="158" t="s">
        <v>123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124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86" t="s">
        <v>142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126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6" t="s">
        <v>143</v>
      </c>
      <c r="D251" s="160"/>
      <c r="E251" s="161">
        <v>38.988999999999997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126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6" t="s">
        <v>144</v>
      </c>
      <c r="D252" s="160"/>
      <c r="E252" s="161">
        <v>0.25800000000000001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126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6" t="s">
        <v>145</v>
      </c>
      <c r="D253" s="160"/>
      <c r="E253" s="161">
        <v>14.541499999999999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126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6" t="s">
        <v>146</v>
      </c>
      <c r="D254" s="160"/>
      <c r="E254" s="161">
        <v>-0.16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126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6" t="s">
        <v>147</v>
      </c>
      <c r="D255" s="160"/>
      <c r="E255" s="161">
        <v>-0.315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126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7" t="s">
        <v>200</v>
      </c>
      <c r="D256" s="162"/>
      <c r="E256" s="163">
        <v>53.313499999999998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126</v>
      </c>
      <c r="AH256" s="149">
        <v>1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6" t="s">
        <v>193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126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86" t="s">
        <v>243</v>
      </c>
      <c r="D258" s="160"/>
      <c r="E258" s="161">
        <v>2.516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126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1">
        <v>69</v>
      </c>
      <c r="B259" s="172" t="s">
        <v>376</v>
      </c>
      <c r="C259" s="185" t="s">
        <v>377</v>
      </c>
      <c r="D259" s="173" t="s">
        <v>121</v>
      </c>
      <c r="E259" s="174">
        <v>61.41245</v>
      </c>
      <c r="F259" s="175"/>
      <c r="G259" s="176">
        <f>ROUND(E259*F259,2)</f>
        <v>0</v>
      </c>
      <c r="H259" s="159">
        <v>400</v>
      </c>
      <c r="I259" s="158">
        <f>ROUND(E259*H259,2)</f>
        <v>24564.98</v>
      </c>
      <c r="J259" s="159">
        <v>0</v>
      </c>
      <c r="K259" s="158">
        <f>ROUND(E259*J259,2)</f>
        <v>0</v>
      </c>
      <c r="L259" s="158">
        <v>21</v>
      </c>
      <c r="M259" s="158">
        <f>G259*(1+L259/100)</f>
        <v>0</v>
      </c>
      <c r="N259" s="158">
        <v>1.9199999999999998E-2</v>
      </c>
      <c r="O259" s="158">
        <f>ROUND(E259*N259,2)</f>
        <v>1.18</v>
      </c>
      <c r="P259" s="158">
        <v>0</v>
      </c>
      <c r="Q259" s="158">
        <f>ROUND(E259*P259,2)</f>
        <v>0</v>
      </c>
      <c r="R259" s="158" t="s">
        <v>327</v>
      </c>
      <c r="S259" s="158" t="s">
        <v>122</v>
      </c>
      <c r="T259" s="158" t="s">
        <v>218</v>
      </c>
      <c r="U259" s="158">
        <v>0</v>
      </c>
      <c r="V259" s="158">
        <f>ROUND(E259*U259,2)</f>
        <v>0</v>
      </c>
      <c r="W259" s="158"/>
      <c r="X259" s="158" t="s">
        <v>328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329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42" t="s">
        <v>378</v>
      </c>
      <c r="D260" s="243"/>
      <c r="E260" s="243"/>
      <c r="F260" s="243"/>
      <c r="G260" s="243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141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244" t="s">
        <v>379</v>
      </c>
      <c r="D261" s="245"/>
      <c r="E261" s="245"/>
      <c r="F261" s="245"/>
      <c r="G261" s="245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141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244" t="s">
        <v>380</v>
      </c>
      <c r="D262" s="245"/>
      <c r="E262" s="245"/>
      <c r="F262" s="245"/>
      <c r="G262" s="245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141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244" t="s">
        <v>381</v>
      </c>
      <c r="D263" s="245"/>
      <c r="E263" s="245"/>
      <c r="F263" s="245"/>
      <c r="G263" s="245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6" t="s">
        <v>382</v>
      </c>
      <c r="D264" s="160"/>
      <c r="E264" s="161">
        <v>61.41245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126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7">
        <v>70</v>
      </c>
      <c r="B265" s="178" t="s">
        <v>383</v>
      </c>
      <c r="C265" s="188" t="s">
        <v>384</v>
      </c>
      <c r="D265" s="179" t="s">
        <v>278</v>
      </c>
      <c r="E265" s="180">
        <v>1.4604999999999999</v>
      </c>
      <c r="F265" s="181"/>
      <c r="G265" s="182">
        <f>ROUND(E265*F265,2)</f>
        <v>0</v>
      </c>
      <c r="H265" s="159">
        <v>0</v>
      </c>
      <c r="I265" s="158">
        <f>ROUND(E265*H265,2)</f>
        <v>0</v>
      </c>
      <c r="J265" s="159">
        <v>592</v>
      </c>
      <c r="K265" s="158">
        <f>ROUND(E265*J265,2)</f>
        <v>864.62</v>
      </c>
      <c r="L265" s="158">
        <v>21</v>
      </c>
      <c r="M265" s="158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122</v>
      </c>
      <c r="T265" s="158" t="s">
        <v>122</v>
      </c>
      <c r="U265" s="158">
        <v>1.5980000000000001</v>
      </c>
      <c r="V265" s="158">
        <f>ROUND(E265*U265,2)</f>
        <v>2.33</v>
      </c>
      <c r="W265" s="158"/>
      <c r="X265" s="158" t="s">
        <v>279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280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x14ac:dyDescent="0.2">
      <c r="A266" s="165" t="s">
        <v>117</v>
      </c>
      <c r="B266" s="166" t="s">
        <v>83</v>
      </c>
      <c r="C266" s="184" t="s">
        <v>84</v>
      </c>
      <c r="D266" s="167"/>
      <c r="E266" s="168"/>
      <c r="F266" s="169"/>
      <c r="G266" s="170">
        <f>SUMIF(AG267:AG291,"&lt;&gt;NOR",G267:G291)</f>
        <v>0</v>
      </c>
      <c r="H266" s="164"/>
      <c r="I266" s="164">
        <f>SUM(I267:I291)</f>
        <v>27403.99</v>
      </c>
      <c r="J266" s="164"/>
      <c r="K266" s="164">
        <f>SUM(K267:K291)</f>
        <v>44172.509999999995</v>
      </c>
      <c r="L266" s="164"/>
      <c r="M266" s="164">
        <f>SUM(M267:M291)</f>
        <v>0</v>
      </c>
      <c r="N266" s="164"/>
      <c r="O266" s="164">
        <f>SUM(O267:O291)</f>
        <v>1.2</v>
      </c>
      <c r="P266" s="164"/>
      <c r="Q266" s="164">
        <f>SUM(Q267:Q291)</f>
        <v>0</v>
      </c>
      <c r="R266" s="164"/>
      <c r="S266" s="164"/>
      <c r="T266" s="164"/>
      <c r="U266" s="164"/>
      <c r="V266" s="164">
        <f>SUM(V267:V291)</f>
        <v>89.31</v>
      </c>
      <c r="W266" s="164"/>
      <c r="X266" s="164"/>
      <c r="AG266" t="s">
        <v>118</v>
      </c>
    </row>
    <row r="267" spans="1:60" outlineLevel="1" x14ac:dyDescent="0.2">
      <c r="A267" s="171">
        <v>71</v>
      </c>
      <c r="B267" s="172" t="s">
        <v>385</v>
      </c>
      <c r="C267" s="185" t="s">
        <v>386</v>
      </c>
      <c r="D267" s="173" t="s">
        <v>264</v>
      </c>
      <c r="E267" s="174">
        <v>8.8000000000000007</v>
      </c>
      <c r="F267" s="175"/>
      <c r="G267" s="176">
        <f>ROUND(E267*F267,2)</f>
        <v>0</v>
      </c>
      <c r="H267" s="159">
        <v>0</v>
      </c>
      <c r="I267" s="158">
        <f>ROUND(E267*H267,2)</f>
        <v>0</v>
      </c>
      <c r="J267" s="159">
        <v>305.5</v>
      </c>
      <c r="K267" s="158">
        <f>ROUND(E267*J267,2)</f>
        <v>2688.4</v>
      </c>
      <c r="L267" s="158">
        <v>21</v>
      </c>
      <c r="M267" s="158">
        <f>G267*(1+L267/100)</f>
        <v>0</v>
      </c>
      <c r="N267" s="158">
        <v>0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122</v>
      </c>
      <c r="T267" s="158" t="s">
        <v>122</v>
      </c>
      <c r="U267" s="158">
        <v>0.61599999999999999</v>
      </c>
      <c r="V267" s="158">
        <f>ROUND(E267*U267,2)</f>
        <v>5.42</v>
      </c>
      <c r="W267" s="158"/>
      <c r="X267" s="158" t="s">
        <v>123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124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6" t="s">
        <v>387</v>
      </c>
      <c r="D268" s="160"/>
      <c r="E268" s="161">
        <v>8.8000000000000007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126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1">
        <v>72</v>
      </c>
      <c r="B269" s="172" t="s">
        <v>388</v>
      </c>
      <c r="C269" s="185" t="s">
        <v>389</v>
      </c>
      <c r="D269" s="173" t="s">
        <v>121</v>
      </c>
      <c r="E269" s="174">
        <v>70.849999999999994</v>
      </c>
      <c r="F269" s="175"/>
      <c r="G269" s="176">
        <f>ROUND(E269*F269,2)</f>
        <v>0</v>
      </c>
      <c r="H269" s="159">
        <v>79.97</v>
      </c>
      <c r="I269" s="158">
        <f>ROUND(E269*H269,2)</f>
        <v>5665.87</v>
      </c>
      <c r="J269" s="159">
        <v>560.03</v>
      </c>
      <c r="K269" s="158">
        <f>ROUND(E269*J269,2)</f>
        <v>39678.129999999997</v>
      </c>
      <c r="L269" s="158">
        <v>21</v>
      </c>
      <c r="M269" s="158">
        <f>G269*(1+L269/100)</f>
        <v>0</v>
      </c>
      <c r="N269" s="158">
        <v>4.8700000000000002E-3</v>
      </c>
      <c r="O269" s="158">
        <f>ROUND(E269*N269,2)</f>
        <v>0.35</v>
      </c>
      <c r="P269" s="158">
        <v>0</v>
      </c>
      <c r="Q269" s="158">
        <f>ROUND(E269*P269,2)</f>
        <v>0</v>
      </c>
      <c r="R269" s="158"/>
      <c r="S269" s="158" t="s">
        <v>122</v>
      </c>
      <c r="T269" s="158" t="s">
        <v>122</v>
      </c>
      <c r="U269" s="158">
        <v>1.1259999999999999</v>
      </c>
      <c r="V269" s="158">
        <f>ROUND(E269*U269,2)</f>
        <v>79.78</v>
      </c>
      <c r="W269" s="158"/>
      <c r="X269" s="158" t="s">
        <v>123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124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86" t="s">
        <v>142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126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2.5" outlineLevel="1" x14ac:dyDescent="0.2">
      <c r="A271" s="156"/>
      <c r="B271" s="157"/>
      <c r="C271" s="186" t="s">
        <v>152</v>
      </c>
      <c r="D271" s="160"/>
      <c r="E271" s="161">
        <v>78.400000000000006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126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86" t="s">
        <v>153</v>
      </c>
      <c r="D272" s="160"/>
      <c r="E272" s="161">
        <v>-2.88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126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6" t="s">
        <v>154</v>
      </c>
      <c r="D273" s="160"/>
      <c r="E273" s="161">
        <v>-1.6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126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6" t="s">
        <v>155</v>
      </c>
      <c r="D274" s="160"/>
      <c r="E274" s="161">
        <v>-4.95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126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6" t="s">
        <v>269</v>
      </c>
      <c r="D275" s="160"/>
      <c r="E275" s="161">
        <v>-1.32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126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6" t="s">
        <v>157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126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6" t="s">
        <v>158</v>
      </c>
      <c r="D277" s="160"/>
      <c r="E277" s="161">
        <v>3.2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126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71">
        <v>73</v>
      </c>
      <c r="B278" s="172" t="s">
        <v>390</v>
      </c>
      <c r="C278" s="185" t="s">
        <v>391</v>
      </c>
      <c r="D278" s="173" t="s">
        <v>264</v>
      </c>
      <c r="E278" s="174">
        <v>5.7</v>
      </c>
      <c r="F278" s="175"/>
      <c r="G278" s="176">
        <f>ROUND(E278*F278,2)</f>
        <v>0</v>
      </c>
      <c r="H278" s="159">
        <v>15.8</v>
      </c>
      <c r="I278" s="158">
        <f>ROUND(E278*H278,2)</f>
        <v>90.06</v>
      </c>
      <c r="J278" s="159">
        <v>193.7</v>
      </c>
      <c r="K278" s="158">
        <f>ROUND(E278*J278,2)</f>
        <v>1104.0899999999999</v>
      </c>
      <c r="L278" s="158">
        <v>21</v>
      </c>
      <c r="M278" s="158">
        <f>G278*(1+L278/100)</f>
        <v>0</v>
      </c>
      <c r="N278" s="158">
        <v>9.7000000000000005E-4</v>
      </c>
      <c r="O278" s="158">
        <f>ROUND(E278*N278,2)</f>
        <v>0.01</v>
      </c>
      <c r="P278" s="158">
        <v>0</v>
      </c>
      <c r="Q278" s="158">
        <f>ROUND(E278*P278,2)</f>
        <v>0</v>
      </c>
      <c r="R278" s="158"/>
      <c r="S278" s="158" t="s">
        <v>122</v>
      </c>
      <c r="T278" s="158" t="s">
        <v>122</v>
      </c>
      <c r="U278" s="158">
        <v>0.39</v>
      </c>
      <c r="V278" s="158">
        <f>ROUND(E278*U278,2)</f>
        <v>2.2200000000000002</v>
      </c>
      <c r="W278" s="158"/>
      <c r="X278" s="158" t="s">
        <v>123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124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6" t="s">
        <v>392</v>
      </c>
      <c r="D279" s="160"/>
      <c r="E279" s="161">
        <v>4.5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126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6" t="s">
        <v>393</v>
      </c>
      <c r="D280" s="160"/>
      <c r="E280" s="161">
        <v>1.2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126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1">
        <v>74</v>
      </c>
      <c r="B281" s="172" t="s">
        <v>394</v>
      </c>
      <c r="C281" s="185" t="s">
        <v>395</v>
      </c>
      <c r="D281" s="173" t="s">
        <v>121</v>
      </c>
      <c r="E281" s="174">
        <v>63.624000000000002</v>
      </c>
      <c r="F281" s="175"/>
      <c r="G281" s="176">
        <f>ROUND(E281*F281,2)</f>
        <v>0</v>
      </c>
      <c r="H281" s="159">
        <v>261</v>
      </c>
      <c r="I281" s="158">
        <f>ROUND(E281*H281,2)</f>
        <v>16605.86</v>
      </c>
      <c r="J281" s="159">
        <v>0</v>
      </c>
      <c r="K281" s="158">
        <f>ROUND(E281*J281,2)</f>
        <v>0</v>
      </c>
      <c r="L281" s="158">
        <v>21</v>
      </c>
      <c r="M281" s="158">
        <f>G281*(1+L281/100)</f>
        <v>0</v>
      </c>
      <c r="N281" s="158">
        <v>1.0500000000000001E-2</v>
      </c>
      <c r="O281" s="158">
        <f>ROUND(E281*N281,2)</f>
        <v>0.67</v>
      </c>
      <c r="P281" s="158">
        <v>0</v>
      </c>
      <c r="Q281" s="158">
        <f>ROUND(E281*P281,2)</f>
        <v>0</v>
      </c>
      <c r="R281" s="158" t="s">
        <v>327</v>
      </c>
      <c r="S281" s="158" t="s">
        <v>122</v>
      </c>
      <c r="T281" s="158" t="s">
        <v>122</v>
      </c>
      <c r="U281" s="158">
        <v>0</v>
      </c>
      <c r="V281" s="158">
        <f>ROUND(E281*U281,2)</f>
        <v>0</v>
      </c>
      <c r="W281" s="158"/>
      <c r="X281" s="158" t="s">
        <v>328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329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6" t="s">
        <v>396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126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6" t="s">
        <v>397</v>
      </c>
      <c r="D283" s="160"/>
      <c r="E283" s="161">
        <v>0.77439999999999998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126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6" t="s">
        <v>398</v>
      </c>
      <c r="D284" s="160"/>
      <c r="E284" s="161">
        <v>0.50160000000000005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126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86" t="s">
        <v>399</v>
      </c>
      <c r="D285" s="160"/>
      <c r="E285" s="161">
        <v>62.347999999999999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126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71">
        <v>75</v>
      </c>
      <c r="B286" s="172" t="s">
        <v>400</v>
      </c>
      <c r="C286" s="185" t="s">
        <v>401</v>
      </c>
      <c r="D286" s="173" t="s">
        <v>121</v>
      </c>
      <c r="E286" s="174">
        <v>15.906000000000001</v>
      </c>
      <c r="F286" s="175"/>
      <c r="G286" s="176">
        <f>ROUND(E286*F286,2)</f>
        <v>0</v>
      </c>
      <c r="H286" s="159">
        <v>317</v>
      </c>
      <c r="I286" s="158">
        <f>ROUND(E286*H286,2)</f>
        <v>5042.2</v>
      </c>
      <c r="J286" s="159">
        <v>0</v>
      </c>
      <c r="K286" s="158">
        <f>ROUND(E286*J286,2)</f>
        <v>0</v>
      </c>
      <c r="L286" s="158">
        <v>21</v>
      </c>
      <c r="M286" s="158">
        <f>G286*(1+L286/100)</f>
        <v>0</v>
      </c>
      <c r="N286" s="158">
        <v>1.0500000000000001E-2</v>
      </c>
      <c r="O286" s="158">
        <f>ROUND(E286*N286,2)</f>
        <v>0.17</v>
      </c>
      <c r="P286" s="158">
        <v>0</v>
      </c>
      <c r="Q286" s="158">
        <f>ROUND(E286*P286,2)</f>
        <v>0</v>
      </c>
      <c r="R286" s="158" t="s">
        <v>327</v>
      </c>
      <c r="S286" s="158" t="s">
        <v>122</v>
      </c>
      <c r="T286" s="158" t="s">
        <v>122</v>
      </c>
      <c r="U286" s="158">
        <v>0</v>
      </c>
      <c r="V286" s="158">
        <f>ROUND(E286*U286,2)</f>
        <v>0</v>
      </c>
      <c r="W286" s="158"/>
      <c r="X286" s="158" t="s">
        <v>328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6" t="s">
        <v>402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126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6" t="s">
        <v>403</v>
      </c>
      <c r="D288" s="160"/>
      <c r="E288" s="161">
        <v>0.19359999999999999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126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86" t="s">
        <v>404</v>
      </c>
      <c r="D289" s="160"/>
      <c r="E289" s="161">
        <v>0.12540000000000001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126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6" t="s">
        <v>405</v>
      </c>
      <c r="D290" s="160"/>
      <c r="E290" s="161">
        <v>15.587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126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7">
        <v>76</v>
      </c>
      <c r="B291" s="178" t="s">
        <v>406</v>
      </c>
      <c r="C291" s="188" t="s">
        <v>407</v>
      </c>
      <c r="D291" s="179" t="s">
        <v>278</v>
      </c>
      <c r="E291" s="180">
        <v>1.18563</v>
      </c>
      <c r="F291" s="181"/>
      <c r="G291" s="182">
        <f>ROUND(E291*F291,2)</f>
        <v>0</v>
      </c>
      <c r="H291" s="159">
        <v>0</v>
      </c>
      <c r="I291" s="158">
        <f>ROUND(E291*H291,2)</f>
        <v>0</v>
      </c>
      <c r="J291" s="159">
        <v>592</v>
      </c>
      <c r="K291" s="158">
        <f>ROUND(E291*J291,2)</f>
        <v>701.89</v>
      </c>
      <c r="L291" s="158">
        <v>21</v>
      </c>
      <c r="M291" s="158">
        <f>G291*(1+L291/100)</f>
        <v>0</v>
      </c>
      <c r="N291" s="158">
        <v>0</v>
      </c>
      <c r="O291" s="158">
        <f>ROUND(E291*N291,2)</f>
        <v>0</v>
      </c>
      <c r="P291" s="158">
        <v>0</v>
      </c>
      <c r="Q291" s="158">
        <f>ROUND(E291*P291,2)</f>
        <v>0</v>
      </c>
      <c r="R291" s="158"/>
      <c r="S291" s="158" t="s">
        <v>122</v>
      </c>
      <c r="T291" s="158" t="s">
        <v>122</v>
      </c>
      <c r="U291" s="158">
        <v>1.5980000000000001</v>
      </c>
      <c r="V291" s="158">
        <f>ROUND(E291*U291,2)</f>
        <v>1.89</v>
      </c>
      <c r="W291" s="158"/>
      <c r="X291" s="158" t="s">
        <v>279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280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x14ac:dyDescent="0.2">
      <c r="A292" s="165" t="s">
        <v>117</v>
      </c>
      <c r="B292" s="166" t="s">
        <v>85</v>
      </c>
      <c r="C292" s="184" t="s">
        <v>86</v>
      </c>
      <c r="D292" s="167"/>
      <c r="E292" s="168"/>
      <c r="F292" s="169"/>
      <c r="G292" s="170">
        <f>SUMIF(AG293:AG298,"&lt;&gt;NOR",G293:G298)</f>
        <v>0</v>
      </c>
      <c r="H292" s="164"/>
      <c r="I292" s="164">
        <f>SUM(I293:I298)</f>
        <v>4271.8500000000004</v>
      </c>
      <c r="J292" s="164"/>
      <c r="K292" s="164">
        <f>SUM(K293:K298)</f>
        <v>8799.39</v>
      </c>
      <c r="L292" s="164"/>
      <c r="M292" s="164">
        <f>SUM(M293:M298)</f>
        <v>0</v>
      </c>
      <c r="N292" s="164"/>
      <c r="O292" s="164">
        <f>SUM(O293:O298)</f>
        <v>0.05</v>
      </c>
      <c r="P292" s="164"/>
      <c r="Q292" s="164">
        <f>SUM(Q293:Q298)</f>
        <v>0</v>
      </c>
      <c r="R292" s="164"/>
      <c r="S292" s="164"/>
      <c r="T292" s="164"/>
      <c r="U292" s="164"/>
      <c r="V292" s="164">
        <f>SUM(V293:V298)</f>
        <v>3.59</v>
      </c>
      <c r="W292" s="164"/>
      <c r="X292" s="164"/>
      <c r="AG292" t="s">
        <v>118</v>
      </c>
    </row>
    <row r="293" spans="1:60" ht="22.5" outlineLevel="1" x14ac:dyDescent="0.2">
      <c r="A293" s="171">
        <v>77</v>
      </c>
      <c r="B293" s="172" t="s">
        <v>408</v>
      </c>
      <c r="C293" s="185" t="s">
        <v>409</v>
      </c>
      <c r="D293" s="173" t="s">
        <v>121</v>
      </c>
      <c r="E293" s="174">
        <v>11.97</v>
      </c>
      <c r="F293" s="175"/>
      <c r="G293" s="176">
        <f>ROUND(E293*F293,2)</f>
        <v>0</v>
      </c>
      <c r="H293" s="159">
        <v>356.88</v>
      </c>
      <c r="I293" s="158">
        <f>ROUND(E293*H293,2)</f>
        <v>4271.8500000000004</v>
      </c>
      <c r="J293" s="159">
        <v>150.12</v>
      </c>
      <c r="K293" s="158">
        <f>ROUND(E293*J293,2)</f>
        <v>1796.94</v>
      </c>
      <c r="L293" s="158">
        <v>21</v>
      </c>
      <c r="M293" s="158">
        <f>G293*(1+L293/100)</f>
        <v>0</v>
      </c>
      <c r="N293" s="158">
        <v>3.82E-3</v>
      </c>
      <c r="O293" s="158">
        <f>ROUND(E293*N293,2)</f>
        <v>0.05</v>
      </c>
      <c r="P293" s="158">
        <v>0</v>
      </c>
      <c r="Q293" s="158">
        <f>ROUND(E293*P293,2)</f>
        <v>0</v>
      </c>
      <c r="R293" s="158"/>
      <c r="S293" s="158" t="s">
        <v>122</v>
      </c>
      <c r="T293" s="158" t="s">
        <v>122</v>
      </c>
      <c r="U293" s="158">
        <v>0.3</v>
      </c>
      <c r="V293" s="158">
        <f>ROUND(E293*U293,2)</f>
        <v>3.59</v>
      </c>
      <c r="W293" s="158"/>
      <c r="X293" s="158" t="s">
        <v>123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124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6" t="s">
        <v>134</v>
      </c>
      <c r="D294" s="160"/>
      <c r="E294" s="161">
        <v>9.4499999999999993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126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6" t="s">
        <v>135</v>
      </c>
      <c r="D295" s="160"/>
      <c r="E295" s="161">
        <v>2.52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126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71">
        <v>78</v>
      </c>
      <c r="B296" s="172" t="s">
        <v>410</v>
      </c>
      <c r="C296" s="185" t="s">
        <v>411</v>
      </c>
      <c r="D296" s="173" t="s">
        <v>412</v>
      </c>
      <c r="E296" s="174">
        <v>11.97</v>
      </c>
      <c r="F296" s="175"/>
      <c r="G296" s="176">
        <f>ROUND(E296*F296,2)</f>
        <v>0</v>
      </c>
      <c r="H296" s="159">
        <v>0</v>
      </c>
      <c r="I296" s="158">
        <f>ROUND(E296*H296,2)</f>
        <v>0</v>
      </c>
      <c r="J296" s="159">
        <v>585</v>
      </c>
      <c r="K296" s="158">
        <f>ROUND(E296*J296,2)</f>
        <v>7002.45</v>
      </c>
      <c r="L296" s="158">
        <v>21</v>
      </c>
      <c r="M296" s="158">
        <f>G296*(1+L296/100)</f>
        <v>0</v>
      </c>
      <c r="N296" s="158">
        <v>0</v>
      </c>
      <c r="O296" s="158">
        <f>ROUND(E296*N296,2)</f>
        <v>0</v>
      </c>
      <c r="P296" s="158">
        <v>0</v>
      </c>
      <c r="Q296" s="158">
        <f>ROUND(E296*P296,2)</f>
        <v>0</v>
      </c>
      <c r="R296" s="158"/>
      <c r="S296" s="158" t="s">
        <v>217</v>
      </c>
      <c r="T296" s="158" t="s">
        <v>218</v>
      </c>
      <c r="U296" s="158">
        <v>0</v>
      </c>
      <c r="V296" s="158">
        <f>ROUND(E296*U296,2)</f>
        <v>0</v>
      </c>
      <c r="W296" s="158"/>
      <c r="X296" s="158" t="s">
        <v>123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124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6" t="s">
        <v>134</v>
      </c>
      <c r="D297" s="160"/>
      <c r="E297" s="161">
        <v>9.4499999999999993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126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6" t="s">
        <v>135</v>
      </c>
      <c r="D298" s="160"/>
      <c r="E298" s="161">
        <v>2.52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126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x14ac:dyDescent="0.2">
      <c r="A299" s="165" t="s">
        <v>117</v>
      </c>
      <c r="B299" s="166" t="s">
        <v>87</v>
      </c>
      <c r="C299" s="184" t="s">
        <v>88</v>
      </c>
      <c r="D299" s="167"/>
      <c r="E299" s="168"/>
      <c r="F299" s="169"/>
      <c r="G299" s="170">
        <f>SUMIF(AG300:AG305,"&lt;&gt;NOR",G300:G305)</f>
        <v>0</v>
      </c>
      <c r="H299" s="164"/>
      <c r="I299" s="164">
        <f>SUM(I300:I305)</f>
        <v>0</v>
      </c>
      <c r="J299" s="164"/>
      <c r="K299" s="164">
        <f>SUM(K300:K305)</f>
        <v>45698.87</v>
      </c>
      <c r="L299" s="164"/>
      <c r="M299" s="164">
        <f>SUM(M300:M305)</f>
        <v>0</v>
      </c>
      <c r="N299" s="164"/>
      <c r="O299" s="164">
        <f>SUM(O300:O305)</f>
        <v>0</v>
      </c>
      <c r="P299" s="164"/>
      <c r="Q299" s="164">
        <f>SUM(Q300:Q305)</f>
        <v>0</v>
      </c>
      <c r="R299" s="164"/>
      <c r="S299" s="164"/>
      <c r="T299" s="164"/>
      <c r="U299" s="164"/>
      <c r="V299" s="164">
        <f>SUM(V300:V305)</f>
        <v>66.44</v>
      </c>
      <c r="W299" s="164"/>
      <c r="X299" s="164"/>
      <c r="AG299" t="s">
        <v>118</v>
      </c>
    </row>
    <row r="300" spans="1:60" outlineLevel="1" x14ac:dyDescent="0.2">
      <c r="A300" s="177">
        <v>79</v>
      </c>
      <c r="B300" s="178" t="s">
        <v>413</v>
      </c>
      <c r="C300" s="188" t="s">
        <v>414</v>
      </c>
      <c r="D300" s="179" t="s">
        <v>278</v>
      </c>
      <c r="E300" s="180">
        <v>22.203320000000001</v>
      </c>
      <c r="F300" s="181"/>
      <c r="G300" s="182">
        <f t="shared" ref="G300:G305" si="0">ROUND(E300*F300,2)</f>
        <v>0</v>
      </c>
      <c r="H300" s="159">
        <v>0</v>
      </c>
      <c r="I300" s="158">
        <f t="shared" ref="I300:I305" si="1">ROUND(E300*H300,2)</f>
        <v>0</v>
      </c>
      <c r="J300" s="159">
        <v>824</v>
      </c>
      <c r="K300" s="158">
        <f t="shared" ref="K300:K305" si="2">ROUND(E300*J300,2)</f>
        <v>18295.54</v>
      </c>
      <c r="L300" s="158">
        <v>21</v>
      </c>
      <c r="M300" s="158">
        <f t="shared" ref="M300:M305" si="3">G300*(1+L300/100)</f>
        <v>0</v>
      </c>
      <c r="N300" s="158">
        <v>0</v>
      </c>
      <c r="O300" s="158">
        <f t="shared" ref="O300:O305" si="4">ROUND(E300*N300,2)</f>
        <v>0</v>
      </c>
      <c r="P300" s="158">
        <v>0</v>
      </c>
      <c r="Q300" s="158">
        <f t="shared" ref="Q300:Q305" si="5">ROUND(E300*P300,2)</f>
        <v>0</v>
      </c>
      <c r="R300" s="158"/>
      <c r="S300" s="158" t="s">
        <v>122</v>
      </c>
      <c r="T300" s="158" t="s">
        <v>122</v>
      </c>
      <c r="U300" s="158">
        <v>1.1399999999999999</v>
      </c>
      <c r="V300" s="158">
        <f t="shared" ref="V300:V305" si="6">ROUND(E300*U300,2)</f>
        <v>25.31</v>
      </c>
      <c r="W300" s="158"/>
      <c r="X300" s="158" t="s">
        <v>415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416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77">
        <v>80</v>
      </c>
      <c r="B301" s="178" t="s">
        <v>417</v>
      </c>
      <c r="C301" s="188" t="s">
        <v>418</v>
      </c>
      <c r="D301" s="179" t="s">
        <v>278</v>
      </c>
      <c r="E301" s="180">
        <v>22.203320000000001</v>
      </c>
      <c r="F301" s="181"/>
      <c r="G301" s="182">
        <f t="shared" si="0"/>
        <v>0</v>
      </c>
      <c r="H301" s="159">
        <v>0</v>
      </c>
      <c r="I301" s="158">
        <f t="shared" si="1"/>
        <v>0</v>
      </c>
      <c r="J301" s="159">
        <v>220</v>
      </c>
      <c r="K301" s="158">
        <f t="shared" si="2"/>
        <v>4884.7299999999996</v>
      </c>
      <c r="L301" s="158">
        <v>21</v>
      </c>
      <c r="M301" s="158">
        <f t="shared" si="3"/>
        <v>0</v>
      </c>
      <c r="N301" s="158">
        <v>0</v>
      </c>
      <c r="O301" s="158">
        <f t="shared" si="4"/>
        <v>0</v>
      </c>
      <c r="P301" s="158">
        <v>0</v>
      </c>
      <c r="Q301" s="158">
        <f t="shared" si="5"/>
        <v>0</v>
      </c>
      <c r="R301" s="158"/>
      <c r="S301" s="158" t="s">
        <v>122</v>
      </c>
      <c r="T301" s="158" t="s">
        <v>122</v>
      </c>
      <c r="U301" s="158">
        <v>0.49</v>
      </c>
      <c r="V301" s="158">
        <f t="shared" si="6"/>
        <v>10.88</v>
      </c>
      <c r="W301" s="158"/>
      <c r="X301" s="158" t="s">
        <v>415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416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77">
        <v>81</v>
      </c>
      <c r="B302" s="178" t="s">
        <v>419</v>
      </c>
      <c r="C302" s="188" t="s">
        <v>420</v>
      </c>
      <c r="D302" s="179" t="s">
        <v>278</v>
      </c>
      <c r="E302" s="180">
        <v>244.23656</v>
      </c>
      <c r="F302" s="181"/>
      <c r="G302" s="182">
        <f t="shared" si="0"/>
        <v>0</v>
      </c>
      <c r="H302" s="159">
        <v>0</v>
      </c>
      <c r="I302" s="158">
        <f t="shared" si="1"/>
        <v>0</v>
      </c>
      <c r="J302" s="159">
        <v>15.7</v>
      </c>
      <c r="K302" s="158">
        <f t="shared" si="2"/>
        <v>3834.51</v>
      </c>
      <c r="L302" s="158">
        <v>21</v>
      </c>
      <c r="M302" s="158">
        <f t="shared" si="3"/>
        <v>0</v>
      </c>
      <c r="N302" s="158">
        <v>0</v>
      </c>
      <c r="O302" s="158">
        <f t="shared" si="4"/>
        <v>0</v>
      </c>
      <c r="P302" s="158">
        <v>0</v>
      </c>
      <c r="Q302" s="158">
        <f t="shared" si="5"/>
        <v>0</v>
      </c>
      <c r="R302" s="158"/>
      <c r="S302" s="158" t="s">
        <v>122</v>
      </c>
      <c r="T302" s="158" t="s">
        <v>122</v>
      </c>
      <c r="U302" s="158">
        <v>0</v>
      </c>
      <c r="V302" s="158">
        <f t="shared" si="6"/>
        <v>0</v>
      </c>
      <c r="W302" s="158"/>
      <c r="X302" s="158" t="s">
        <v>415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416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7">
        <v>82</v>
      </c>
      <c r="B303" s="178" t="s">
        <v>421</v>
      </c>
      <c r="C303" s="188" t="s">
        <v>422</v>
      </c>
      <c r="D303" s="179" t="s">
        <v>278</v>
      </c>
      <c r="E303" s="180">
        <v>22.203320000000001</v>
      </c>
      <c r="F303" s="181"/>
      <c r="G303" s="182">
        <f t="shared" si="0"/>
        <v>0</v>
      </c>
      <c r="H303" s="159">
        <v>0</v>
      </c>
      <c r="I303" s="158">
        <f t="shared" si="1"/>
        <v>0</v>
      </c>
      <c r="J303" s="159">
        <v>305.5</v>
      </c>
      <c r="K303" s="158">
        <f t="shared" si="2"/>
        <v>6783.11</v>
      </c>
      <c r="L303" s="158">
        <v>21</v>
      </c>
      <c r="M303" s="158">
        <f t="shared" si="3"/>
        <v>0</v>
      </c>
      <c r="N303" s="158">
        <v>0</v>
      </c>
      <c r="O303" s="158">
        <f t="shared" si="4"/>
        <v>0</v>
      </c>
      <c r="P303" s="158">
        <v>0</v>
      </c>
      <c r="Q303" s="158">
        <f t="shared" si="5"/>
        <v>0</v>
      </c>
      <c r="R303" s="158"/>
      <c r="S303" s="158" t="s">
        <v>122</v>
      </c>
      <c r="T303" s="158" t="s">
        <v>122</v>
      </c>
      <c r="U303" s="158">
        <v>0.94199999999999995</v>
      </c>
      <c r="V303" s="158">
        <f t="shared" si="6"/>
        <v>20.92</v>
      </c>
      <c r="W303" s="158"/>
      <c r="X303" s="158" t="s">
        <v>415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416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77">
        <v>83</v>
      </c>
      <c r="B304" s="178" t="s">
        <v>423</v>
      </c>
      <c r="C304" s="188" t="s">
        <v>424</v>
      </c>
      <c r="D304" s="179" t="s">
        <v>278</v>
      </c>
      <c r="E304" s="180">
        <v>88.813299999999998</v>
      </c>
      <c r="F304" s="181"/>
      <c r="G304" s="182">
        <f t="shared" si="0"/>
        <v>0</v>
      </c>
      <c r="H304" s="159">
        <v>0</v>
      </c>
      <c r="I304" s="158">
        <f t="shared" si="1"/>
        <v>0</v>
      </c>
      <c r="J304" s="159">
        <v>34</v>
      </c>
      <c r="K304" s="158">
        <f t="shared" si="2"/>
        <v>3019.65</v>
      </c>
      <c r="L304" s="158">
        <v>21</v>
      </c>
      <c r="M304" s="158">
        <f t="shared" si="3"/>
        <v>0</v>
      </c>
      <c r="N304" s="158">
        <v>0</v>
      </c>
      <c r="O304" s="158">
        <f t="shared" si="4"/>
        <v>0</v>
      </c>
      <c r="P304" s="158">
        <v>0</v>
      </c>
      <c r="Q304" s="158">
        <f t="shared" si="5"/>
        <v>0</v>
      </c>
      <c r="R304" s="158"/>
      <c r="S304" s="158" t="s">
        <v>122</v>
      </c>
      <c r="T304" s="158" t="s">
        <v>122</v>
      </c>
      <c r="U304" s="158">
        <v>0.105</v>
      </c>
      <c r="V304" s="158">
        <f t="shared" si="6"/>
        <v>9.33</v>
      </c>
      <c r="W304" s="158"/>
      <c r="X304" s="158" t="s">
        <v>415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416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71">
        <v>84</v>
      </c>
      <c r="B305" s="172" t="s">
        <v>425</v>
      </c>
      <c r="C305" s="185" t="s">
        <v>426</v>
      </c>
      <c r="D305" s="173" t="s">
        <v>278</v>
      </c>
      <c r="E305" s="174">
        <v>22.203320000000001</v>
      </c>
      <c r="F305" s="175"/>
      <c r="G305" s="176">
        <f t="shared" si="0"/>
        <v>0</v>
      </c>
      <c r="H305" s="159">
        <v>0</v>
      </c>
      <c r="I305" s="158">
        <f t="shared" si="1"/>
        <v>0</v>
      </c>
      <c r="J305" s="159">
        <v>400</v>
      </c>
      <c r="K305" s="158">
        <f t="shared" si="2"/>
        <v>8881.33</v>
      </c>
      <c r="L305" s="158">
        <v>21</v>
      </c>
      <c r="M305" s="158">
        <f t="shared" si="3"/>
        <v>0</v>
      </c>
      <c r="N305" s="158">
        <v>0</v>
      </c>
      <c r="O305" s="158">
        <f t="shared" si="4"/>
        <v>0</v>
      </c>
      <c r="P305" s="158">
        <v>0</v>
      </c>
      <c r="Q305" s="158">
        <f t="shared" si="5"/>
        <v>0</v>
      </c>
      <c r="R305" s="158"/>
      <c r="S305" s="158" t="s">
        <v>122</v>
      </c>
      <c r="T305" s="158" t="s">
        <v>218</v>
      </c>
      <c r="U305" s="158">
        <v>0</v>
      </c>
      <c r="V305" s="158">
        <f t="shared" si="6"/>
        <v>0</v>
      </c>
      <c r="W305" s="158"/>
      <c r="X305" s="158" t="s">
        <v>415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416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x14ac:dyDescent="0.2">
      <c r="A306" s="5"/>
      <c r="B306" s="6"/>
      <c r="C306" s="189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AE306">
        <v>15</v>
      </c>
      <c r="AF306">
        <v>21</v>
      </c>
    </row>
    <row r="307" spans="1:60" x14ac:dyDescent="0.2">
      <c r="A307" s="152"/>
      <c r="B307" s="153" t="s">
        <v>31</v>
      </c>
      <c r="C307" s="190"/>
      <c r="D307" s="154"/>
      <c r="E307" s="155"/>
      <c r="F307" s="155"/>
      <c r="G307" s="183">
        <f>G8+G14+G68+G86+G101+G109+G128+G183+G185+G195+G205+G221+G234+G241+G248+G266+G292+G299</f>
        <v>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AE307">
        <f>SUMIF(L7:L305,AE306,G7:G305)</f>
        <v>0</v>
      </c>
      <c r="AF307">
        <f>SUMIF(L7:L305,AF306,G7:G305)</f>
        <v>0</v>
      </c>
      <c r="AG307" t="s">
        <v>427</v>
      </c>
    </row>
    <row r="308" spans="1:60" x14ac:dyDescent="0.2">
      <c r="A308" s="5"/>
      <c r="B308" s="6"/>
      <c r="C308" s="189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60" x14ac:dyDescent="0.2">
      <c r="A309" s="5"/>
      <c r="B309" s="6"/>
      <c r="C309" s="189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60" x14ac:dyDescent="0.2">
      <c r="A310" s="253" t="s">
        <v>428</v>
      </c>
      <c r="B310" s="253"/>
      <c r="C310" s="25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60" x14ac:dyDescent="0.2">
      <c r="A311" s="255"/>
      <c r="B311" s="256"/>
      <c r="C311" s="257"/>
      <c r="D311" s="256"/>
      <c r="E311" s="256"/>
      <c r="F311" s="256"/>
      <c r="G311" s="25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AG311" t="s">
        <v>429</v>
      </c>
    </row>
    <row r="312" spans="1:60" x14ac:dyDescent="0.2">
      <c r="A312" s="259"/>
      <c r="B312" s="260"/>
      <c r="C312" s="261"/>
      <c r="D312" s="260"/>
      <c r="E312" s="260"/>
      <c r="F312" s="260"/>
      <c r="G312" s="262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60" x14ac:dyDescent="0.2">
      <c r="A313" s="259"/>
      <c r="B313" s="260"/>
      <c r="C313" s="261"/>
      <c r="D313" s="260"/>
      <c r="E313" s="260"/>
      <c r="F313" s="260"/>
      <c r="G313" s="262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60" x14ac:dyDescent="0.2">
      <c r="A314" s="259"/>
      <c r="B314" s="260"/>
      <c r="C314" s="261"/>
      <c r="D314" s="260"/>
      <c r="E314" s="260"/>
      <c r="F314" s="260"/>
      <c r="G314" s="262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60" x14ac:dyDescent="0.2">
      <c r="A315" s="263"/>
      <c r="B315" s="264"/>
      <c r="C315" s="265"/>
      <c r="D315" s="264"/>
      <c r="E315" s="264"/>
      <c r="F315" s="264"/>
      <c r="G315" s="26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60" x14ac:dyDescent="0.2">
      <c r="A316" s="5"/>
      <c r="B316" s="6"/>
      <c r="C316" s="189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60" x14ac:dyDescent="0.2">
      <c r="C317" s="191"/>
      <c r="D317" s="140"/>
      <c r="AG317" t="s">
        <v>430</v>
      </c>
    </row>
    <row r="318" spans="1:60" x14ac:dyDescent="0.2">
      <c r="D318" s="140"/>
    </row>
    <row r="319" spans="1:60" x14ac:dyDescent="0.2">
      <c r="D319" s="140"/>
    </row>
    <row r="320" spans="1:60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28">
    <mergeCell ref="A310:C310"/>
    <mergeCell ref="A311:G315"/>
    <mergeCell ref="C21:G21"/>
    <mergeCell ref="C81:G81"/>
    <mergeCell ref="C88:G88"/>
    <mergeCell ref="C120:G120"/>
    <mergeCell ref="C167:G167"/>
    <mergeCell ref="A1:G1"/>
    <mergeCell ref="C2:G2"/>
    <mergeCell ref="C3:G3"/>
    <mergeCell ref="C4:G4"/>
    <mergeCell ref="C121:G121"/>
    <mergeCell ref="C122:G122"/>
    <mergeCell ref="C123:G123"/>
    <mergeCell ref="C124:G124"/>
    <mergeCell ref="C127:G127"/>
    <mergeCell ref="C263:G263"/>
    <mergeCell ref="C187:G187"/>
    <mergeCell ref="C197:G197"/>
    <mergeCell ref="C198:G198"/>
    <mergeCell ref="C201:G201"/>
    <mergeCell ref="C203:G203"/>
    <mergeCell ref="C208:G208"/>
    <mergeCell ref="C225:G225"/>
    <mergeCell ref="C236:G236"/>
    <mergeCell ref="C260:G260"/>
    <mergeCell ref="C261:G261"/>
    <mergeCell ref="C262:G26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2019039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2019039 Pol'!Názvy_tisku</vt:lpstr>
      <vt:lpstr>oadresa</vt:lpstr>
      <vt:lpstr>Stavba!Objednatel</vt:lpstr>
      <vt:lpstr>Stavba!Objekt</vt:lpstr>
      <vt:lpstr>'01 2019039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Uživatel systému Windows</cp:lastModifiedBy>
  <cp:lastPrinted>2014-02-28T09:52:57Z</cp:lastPrinted>
  <dcterms:created xsi:type="dcterms:W3CDTF">2009-04-08T07:15:50Z</dcterms:created>
  <dcterms:modified xsi:type="dcterms:W3CDTF">2019-06-03T09:41:39Z</dcterms:modified>
</cp:coreProperties>
</file>