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36 - Drenážní zářez a př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'036 - Drenážní zářez a př...'!$C$85:$K$257</definedName>
    <definedName name="_xlnm.Print_Area" localSheetId="1">'036 - Drenážní zářez a př...'!$C$4:$J$37,'036 - Drenážní zářez a př...'!$C$43:$J$69,'036 - Drenážní zářez a př...'!$C$75:$K$257</definedName>
    <definedName name="_xlnm.Print_Titles" localSheetId="1">'036 - Drenážní zářez a př...'!$85:$85</definedName>
    <definedName name="_xlnm.Print_Area" localSheetId="2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" r="J35"/>
  <c r="J34"/>
  <c i="1" r="AY55"/>
  <c i="2" r="J33"/>
  <c i="1" r="AX55"/>
  <c i="2"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T252"/>
  <c r="R253"/>
  <c r="R252"/>
  <c r="P253"/>
  <c r="P252"/>
  <c r="BK253"/>
  <c r="BK252"/>
  <c r="J252"/>
  <c r="J253"/>
  <c r="BE253"/>
  <c r="J68"/>
  <c r="BI251"/>
  <c r="BH251"/>
  <c r="BG251"/>
  <c r="BF251"/>
  <c r="T251"/>
  <c r="T250"/>
  <c r="T249"/>
  <c r="R251"/>
  <c r="R250"/>
  <c r="R249"/>
  <c r="P251"/>
  <c r="P250"/>
  <c r="P249"/>
  <c r="BK251"/>
  <c r="BK250"/>
  <c r="J250"/>
  <c r="BK249"/>
  <c r="J249"/>
  <c r="J251"/>
  <c r="BE251"/>
  <c r="J67"/>
  <c r="J66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T238"/>
  <c r="T237"/>
  <c r="R239"/>
  <c r="R238"/>
  <c r="R237"/>
  <c r="P239"/>
  <c r="P238"/>
  <c r="P237"/>
  <c r="BK239"/>
  <c r="BK238"/>
  <c r="J238"/>
  <c r="BK237"/>
  <c r="J237"/>
  <c r="J239"/>
  <c r="BE239"/>
  <c r="J65"/>
  <c r="J64"/>
  <c r="BI235"/>
  <c r="BH235"/>
  <c r="BG235"/>
  <c r="BF235"/>
  <c r="T235"/>
  <c r="T234"/>
  <c r="R235"/>
  <c r="R234"/>
  <c r="P235"/>
  <c r="P234"/>
  <c r="BK235"/>
  <c r="BK234"/>
  <c r="J234"/>
  <c r="J235"/>
  <c r="BE235"/>
  <c r="J63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30"/>
  <c r="BH230"/>
  <c r="BG230"/>
  <c r="BF230"/>
  <c r="T230"/>
  <c r="R230"/>
  <c r="P230"/>
  <c r="BK230"/>
  <c r="J230"/>
  <c r="BE230"/>
  <c r="BI227"/>
  <c r="BH227"/>
  <c r="BG227"/>
  <c r="BF227"/>
  <c r="T227"/>
  <c r="R227"/>
  <c r="P227"/>
  <c r="BK227"/>
  <c r="J227"/>
  <c r="BE227"/>
  <c r="BI225"/>
  <c r="BH225"/>
  <c r="BG225"/>
  <c r="BF225"/>
  <c r="T225"/>
  <c r="T224"/>
  <c r="R225"/>
  <c r="R224"/>
  <c r="P225"/>
  <c r="P224"/>
  <c r="BK225"/>
  <c r="BK224"/>
  <c r="J224"/>
  <c r="J225"/>
  <c r="BE225"/>
  <c r="J6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6"/>
  <c r="BH216"/>
  <c r="BG216"/>
  <c r="BF216"/>
  <c r="T216"/>
  <c r="R216"/>
  <c r="P216"/>
  <c r="BK216"/>
  <c r="J216"/>
  <c r="BE216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T207"/>
  <c r="R208"/>
  <c r="R207"/>
  <c r="P208"/>
  <c r="P207"/>
  <c r="BK208"/>
  <c r="BK207"/>
  <c r="J207"/>
  <c r="J208"/>
  <c r="BE208"/>
  <c r="J61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2"/>
  <c r="BH192"/>
  <c r="BG192"/>
  <c r="BF192"/>
  <c r="T192"/>
  <c r="T191"/>
  <c r="R192"/>
  <c r="R191"/>
  <c r="P192"/>
  <c r="P191"/>
  <c r="BK192"/>
  <c r="BK191"/>
  <c r="J191"/>
  <c r="J192"/>
  <c r="BE192"/>
  <c r="J60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5"/>
  <c r="BH185"/>
  <c r="BG185"/>
  <c r="BF185"/>
  <c r="T185"/>
  <c r="R185"/>
  <c r="P185"/>
  <c r="BK185"/>
  <c r="J185"/>
  <c r="BE185"/>
  <c r="BI183"/>
  <c r="BH183"/>
  <c r="BG183"/>
  <c r="BF183"/>
  <c r="T183"/>
  <c r="T182"/>
  <c r="R183"/>
  <c r="R182"/>
  <c r="P183"/>
  <c r="P182"/>
  <c r="BK183"/>
  <c r="BK182"/>
  <c r="J182"/>
  <c r="J183"/>
  <c r="BE183"/>
  <c r="J59"/>
  <c r="BI180"/>
  <c r="BH180"/>
  <c r="BG180"/>
  <c r="BF180"/>
  <c r="T180"/>
  <c r="R180"/>
  <c r="P180"/>
  <c r="BK180"/>
  <c r="J180"/>
  <c r="BE180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69"/>
  <c r="BH169"/>
  <c r="BG169"/>
  <c r="BF169"/>
  <c r="T169"/>
  <c r="R169"/>
  <c r="P169"/>
  <c r="BK169"/>
  <c r="J169"/>
  <c r="BE169"/>
  <c r="BI164"/>
  <c r="BH164"/>
  <c r="BG164"/>
  <c r="BF164"/>
  <c r="T164"/>
  <c r="T163"/>
  <c r="R164"/>
  <c r="R163"/>
  <c r="P164"/>
  <c r="P163"/>
  <c r="BK164"/>
  <c r="BK163"/>
  <c r="J163"/>
  <c r="J164"/>
  <c r="BE164"/>
  <c r="J58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F35"/>
  <c i="1" r="BD55"/>
  <c i="2" r="BH89"/>
  <c r="F34"/>
  <c i="1" r="BC55"/>
  <c i="2" r="BG89"/>
  <c r="F33"/>
  <c i="1" r="BB55"/>
  <c i="2" r="BF89"/>
  <c r="J32"/>
  <c i="1" r="AW55"/>
  <c i="2" r="F32"/>
  <c i="1" r="BA55"/>
  <c i="2" r="T89"/>
  <c r="T88"/>
  <c r="T87"/>
  <c r="T86"/>
  <c r="R89"/>
  <c r="R88"/>
  <c r="R87"/>
  <c r="R86"/>
  <c r="P89"/>
  <c r="P88"/>
  <c r="P87"/>
  <c r="P86"/>
  <c i="1" r="AU55"/>
  <c i="2" r="BK89"/>
  <c r="BK88"/>
  <c r="J88"/>
  <c r="BK87"/>
  <c r="J87"/>
  <c r="BK86"/>
  <c r="J86"/>
  <c r="J55"/>
  <c r="J28"/>
  <c i="1" r="AG55"/>
  <c i="2" r="J89"/>
  <c r="BE89"/>
  <c r="J31"/>
  <c i="1" r="AV55"/>
  <c i="2" r="F31"/>
  <c i="1" r="AZ55"/>
  <c i="2" r="J57"/>
  <c r="J56"/>
  <c r="J82"/>
  <c r="F82"/>
  <c r="F80"/>
  <c r="E78"/>
  <c r="J50"/>
  <c r="F50"/>
  <c r="F48"/>
  <c r="E46"/>
  <c r="J37"/>
  <c r="J22"/>
  <c r="E22"/>
  <c r="J83"/>
  <c r="J51"/>
  <c r="J21"/>
  <c r="J16"/>
  <c r="E16"/>
  <c r="F83"/>
  <c r="F51"/>
  <c r="J15"/>
  <c r="J10"/>
  <c r="J80"/>
  <c r="J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<sst xmlns="http://schemas.openxmlformats.org/spreadsheetml/2006/main">
  <si>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</si>
  <si>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</si>
  <si>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</si>
  <si>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</si>
  <si>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</si>
  <si>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{98d6a509-a11e-4d70-829c-b66362791231}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</si>
  <si>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</si>
  <si>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</si>
  <si>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</si>
  <si>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</si>
  <si>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</si>
  <si>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</si>
  <si>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</si>
  <si>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</si>
  <si>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036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</si>
  <si>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</si>
  <si>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</si>
  <si>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Drenážní zářez a příkop pro snížení hladiny spodní vody na části hřbitova Děčín – Folknáře</t>
  </si>
  <si>
    <t>KSO:</t>
  </si>
  <si>
    <t/>
  </si>
  <si>
    <t>CC-CZ:</t>
  </si>
  <si>
    <t>Místo:</t>
  </si>
  <si>
    <t>Děčín</t>
  </si>
  <si>
    <t>Datum:</t>
  </si>
  <si>
    <t>12. 7. 2019</t>
  </si>
  <si>
    <t>Zadavatel:</t>
  </si>
  <si>
    <t>IČ:</t>
  </si>
  <si>
    <t>261238</t>
  </si>
  <si>
    <t>Statutární město Děčín</t>
  </si>
  <si>
    <t>DIČ:</t>
  </si>
  <si>
    <t>Uchazeč:</t>
  </si>
  <si>
    <t>Vyplň údaj</t>
  </si>
  <si>
    <t>Projektant:</t>
  </si>
  <si>
    <t>69288992</t>
  </si>
  <si>
    <t>Vladimír Vidai</t>
  </si>
  <si>
    <t>CZ5705170625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</si>
  <si>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</si>
  <si>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</si>
  <si>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</si>
  <si>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</si>
  <si>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</si>
  <si>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</si>
  <si>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</si>
  <si>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</si>
  <si>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</si>
  <si>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</si>
  <si>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</si>
  <si>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</si>
  <si>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</si>
  <si>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</si>
  <si>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</si>
  <si>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</si>
  <si>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</si>
  <si>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</si>
  <si>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</si>
  <si>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</si>
  <si>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</si>
  <si>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</si>
  <si>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</si>
  <si>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</si>
  <si>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</si>
  <si>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</si>
  <si>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</si>
  <si>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</si>
  <si>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</si>
  <si>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</si>
  <si>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</si>
  <si>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</si>
  <si>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</si>
  <si>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</si>
  <si>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</si>
  <si>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</si>
  <si>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</si>
  <si>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</si>
  <si>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</si>
  <si>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</si>
  <si>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</si>
  <si>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</si>
  <si>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</si>
  <si>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</si>
  <si>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</si>
  <si>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</si>
  <si>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</si>
  <si>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</si>
  <si>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</si>
  <si>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</si>
  <si>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</si>
  <si>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</si>
  <si>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</si>
  <si>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</si>
  <si>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21 - Zakládání - úprava podloží, trativod</t>
  </si>
  <si>
    <t xml:space="preserve">    3 - Svislé a kompletní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</si>
  <si>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</si>
  <si>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</si>
  <si>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</si>
  <si>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</si>
  <si>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</si>
  <si>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783 - Dokončovací práce - nátěry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</si>
  <si>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</si>
  <si>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</si>
  <si>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</si>
  <si>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</si>
  <si>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</si>
  <si>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</si>
  <si>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</si>
  <si>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</si>
  <si>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</si>
  <si>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</si>
  <si>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</si>
  <si>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</si>
  <si>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</si>
  <si>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</si>
  <si>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</si>
  <si>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</si>
  <si>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</si>
  <si>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</si>
  <si>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</si>
  <si>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</si>
  <si>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</si>
  <si>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</si>
  <si>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s odřezáním kmene a s odvětvením listnatých, průměru kmene přes 100 do 300 mm</t>
  </si>
  <si>
    <t>kus</t>
  </si>
  <si>
    <t>CS ÚRS 2019 01</t>
  </si>
  <si>
    <t>4</t>
  </si>
  <si>
    <t>1486560080</t>
  </si>
  <si>
    <t>PSC</t>
  </si>
  <si>
    <t xml:space="preserve">Poznámka k souboru cen:_x000d_
1. Ceny jsou určeny pro odstranění stromů v rámci přípravy staveniště._x000d_
2. Ceny lze použít i pro odstranění stromů ze sesuté zeminy, vývratů a polomů._x000d_
3. V ceně jsou započteny i náklady na případné nutné odklizení kmene a větví odděleně na vzdálenost do 50 m nebo s naložením na dopravní prostředek._x000d_
4. Průměr pařezu se měří v místě řezu kmene na základě dvojího na sebe kolmého měření a následného zprůměrování naměřených hodnot nejčastěji ve výšce 0,15 m. V případě přítomnosti výrazných kořenových náběhů je měření prováděno nad nimi, nejčastěji v rozmezí 0,15-0,45 m nad povrchem stávajícího terénu._x000d_
5. Ceny nelze užít v případě, kdy je nutné odstraňování stromu po částech; tyto práce lze oceňovat příslušnými cenami katalogu 823-1 Plochy a úprava území._x000d_
</t>
  </si>
  <si>
    <t>112201101</t>
  </si>
  <si>
    <t>Odstranění pařezů s jejich vykopáním, vytrháním nebo odstřelením, s přesekáním kořenů průměru přes 100 do 300 mm</t>
  </si>
  <si>
    <t>-1539450664</t>
  </si>
  <si>
    <t xml:space="preserve">Poznámka k souboru cen:_x000d_
1. Ceny lze použít i pro odstranění pařezů ze sesuté zeminy, vývratů a polomů._x000d_
2. V ceně jsou započteny i náklady na případné nutné odklizení pařezů na hromady na vzdálenost do 50 m nebo naložení na dopravní prostředek._x000d_
3. Mají-li se odstraňovat pařezy z pokáceného souvislého lesního porostu, lze počet pařezů stanovit s přihlédnutím k tabulce v příloze č. 1._x000d_
4. Zásyp jam po pařezech se oceňuje cenami souboru cen 174 20-12 této části katalogu._x000d_
5. Průměr pařezu se měří v místě řezu kmene na základě dvojího na sebe kolmého měření a následného zprůměrování naměřených hodnot._x000d_
</t>
  </si>
  <si>
    <t>3</t>
  </si>
  <si>
    <t>112201102</t>
  </si>
  <si>
    <t>Odstranění pařezů s jejich vykopáním, vytrháním nebo odstřelením, s přesekáním kořenů průměru přes 300 do 500 mm</t>
  </si>
  <si>
    <t>3076075</t>
  </si>
  <si>
    <t>119003131</t>
  </si>
  <si>
    <t>Pomocné konstrukce při zabezpečení výkopu svislé výstražná páska zřízení</t>
  </si>
  <si>
    <t>m</t>
  </si>
  <si>
    <t>476304318</t>
  </si>
  <si>
    <t xml:space="preserve">Poznámka k souboru cen:_x000d_
1. V ceně zřízení -2121, -2131, -2411, -3211, -3212, -3213, -3215, -3217, -3121, -3223, -3227 jsou započteny i náklady na opotřebení._x000d_
2. V ceně zřízení mobilního oplocení -3211, -3213, -3217, -3223, -3227 je zahrnuto i opotřebení betonové patky, vzpěry, spojky._x000d_
3. Položku -2411 lze použít pouze pro šířku výkopu do 1,0 m._x000d_
4. V položce -3131 jsou započteny i náklady na dřevěný sloupek._x000d_
5. U položek -2311, -4111, -4121 je uvažováno se 100% opotřebením. Bezpečný vlez nebo výlez se zpravidla umisťuje po 20 m délky výkopu._x000d_
6. Položky tohoto souboru cen jsou určeny k ocenění pomocných konstrukcí sloužících k zabezpečení výkopů (BOZP) na veřejných prostranstvích (v obcích, na komunikacích apod.). Položky nelze užít k ocenění zařízení staveniště, pokud se toto oceňuje pomocí VRN._x000d_
</t>
  </si>
  <si>
    <t>5</t>
  </si>
  <si>
    <t>119003132</t>
  </si>
  <si>
    <t>Pomocné konstrukce při zabezpečení výkopu svislé výstražná páska odstranění</t>
  </si>
  <si>
    <t>1499718241</t>
  </si>
  <si>
    <t>6</t>
  </si>
  <si>
    <t>132201202</t>
  </si>
  <si>
    <t>Hloubení zapažených i nezapažených rýh šířky přes 600 do 2 000 mm s urovnáním dna do předepsaného profilu a spádu v hornině tř. 3 přes 100 do 1 000 m3</t>
  </si>
  <si>
    <t>m3</t>
  </si>
  <si>
    <t>237066377</t>
  </si>
  <si>
    <t xml:space="preserve">Poznámka k souboru cen:_x000d_
1. V cenách jsou započteny i náklady na případné nutné přemístění výkopku ve výkopišti na vzdálenost do 3 m a na přehození výkopku na přilehlém terénu na vzdálenost do 5 m od okraje jámy nebo naložení na dopravní prostředek._x000d_
2. Hloubení rýh při lesnicko-technických melioracích se oceňuje:_x000d_
a) ve stržích cenami platnými pro objem výkopu do 100 m3, i když skutečný objem výkopu je větší,_x000d_
b) mimo strže pro příčná a podélná zpevnění dna a břehů pod obrysem výkopu pro koryta vodotečí, zejména pro konstrukce těles, stupňů, boků, předprahů, prahů, odháněk, výhonů a pro základy zdí, dlažeb, rovnanin, plůtků a hatí, pro jakoukoliv šířku rýhy, při objemu do 100 m3 cenami příslušnými pro objem výkopu do 100 m3 a při jakémkoliv objemu výkopu přes 100 m3 cenami příslušnými pro objem výkopu přes 100 do 1 000 m3._x000d_
3. Náklady na svislé přemístění výkopku nad 1 m hloubky se určí dle ustanovení článku č. 3161 všeobecných podmínek katalogu._x000d_
4. Předepisuje-li projekt hloubit rýhy 5 až 7 bez použití trhavin, oceňuje se toto hloubení:_x000d_
a) v suchu nebo mokru cenami 138 40-1201, 138 50-1201 a 138 60-1201 Dolamování hloubených vykopávek,_x000d_
b) v tekoucí vodě při jakékoliv její rychlosti individuálně._x000d_
5. Ceny nelze použít pro hloubení rýh a hloubky přes 16 m. Tyto práce se oceňují individuálně._x000d_
</t>
  </si>
  <si>
    <t>VV</t>
  </si>
  <si>
    <t>"SŠ - RŠ1"(15,47+2,00)*1,50*((0,75+2,00)/2)</t>
  </si>
  <si>
    <t>"RŠ1 - RŠ2"(17,94+7,95)*1,50*((2,00+3,00)/2)</t>
  </si>
  <si>
    <t>"RŠ2 - RŠ3"30,00*2,00*3,00</t>
  </si>
  <si>
    <t>Součet</t>
  </si>
  <si>
    <t>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</si>
  <si>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</si>
  <si>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</si>
  <si>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-345056938</t>
  </si>
  <si>
    <t>8</t>
  </si>
  <si>
    <t>133201101</t>
  </si>
  <si>
    <t>Hloubení zapažených i nezapažených šachet s případným nutným přemístěním výkopku ve výkopišti v hornině tř. 3 do 100 m3</t>
  </si>
  <si>
    <t>1881794308</t>
  </si>
  <si>
    <t xml:space="preserve">Poznámka k souboru cen:_x000d_
1. Ceny 10-1101 až 40-1101 jsou určeny jen pro šachty hloubky do 12 m. Šachty větších hloubek se oceňují individuálně._x000d_
2. V cenách jsou započteny i náklady na:_x000d_
a) svislé přemístění výkopku,_x000d_
b) urovnání dna do předepsaného profilu a spádu._x000d_
c) přehození výkopku na přilehlém terénu na vzdálenost do 5 m od hrany šachty nebo naložení na dopravní prostředek._x000d_
3. V cenách nejsou započteny náklady na roubení._x000d_
4. Pažení šachet bentonitovou suspenzí se oceňuje takto:_x000d_
a) dodání bentonitové suspenze cenou 239 68-1711 Bentonitová suspenze pro pažení rýh pro podzemní stěny – její výroba katalogu 800-2 Zvlášní zakládání objektů; množství v m2 se určí jako součin objemu vyhloubeného prostoru (v m3) a koeficientu 1,667,_x000d_
b) doplnění bentonitové suspenze se ocení cenou 239 68-4111 Doplnění bentonitové suspenze katalogu 800-2 Zvlášní zakládání objektů._x000d_
5. Vodorovné přemístění výkopku ze šachet, pažených bentonitovou suspenzí, se oceňuje cenami souboru cen 162 . 0-31 Vodorovné přemístění výkopku z rýh podzemních stěn, vodorovné přemístění znehodnocené bentonitové suspenze se oceňuje cenami souboru cen 162 . . -4 . Vodorovné přemístění znehodnocené suspenze katalogu 800-2 Zvláštní zakládání objektů._x000d_
</t>
  </si>
  <si>
    <t>"jamky pro sloupky oplocení"(81,36/3+1)*0,30*0,30*1,00</t>
  </si>
  <si>
    <t>9</t>
  </si>
  <si>
    <t>133201109</t>
  </si>
  <si>
    <t>Hloubení zapažených i nezapažených šachet s případným nutným přemístěním výkopku ve výkopišti v hornině tř. 3 Příplatek k cenám za lepivost horniny tř. 3</t>
  </si>
  <si>
    <t>790778722</t>
  </si>
  <si>
    <t>10</t>
  </si>
  <si>
    <t>151201112</t>
  </si>
  <si>
    <t>Odstranění pažení a rozepření stěn rýh pro podzemní vedení s uložením materiálu na vzdálenost do 3 m od kraje výkopu zátažné, hloubky přes 2 do 4 m</t>
  </si>
  <si>
    <t>m2</t>
  </si>
  <si>
    <t>1669238937</t>
  </si>
  <si>
    <t>"úsek B"43,00*1,50</t>
  </si>
  <si>
    <t>11</t>
  </si>
  <si>
    <t>151201211</t>
  </si>
  <si>
    <t>Odstranění pažení stěn výkopu s uložením pažin na vzdálenost do 3 m od okraje výkopu zátažné, hloubky do 4 m</t>
  </si>
  <si>
    <t>2014821715</t>
  </si>
  <si>
    <t>12</t>
  </si>
  <si>
    <t>162301401</t>
  </si>
  <si>
    <t>Vodorovné přemístění větví, kmenů nebo pařezů s naložením, složením a dopravou do 5000 m větví stromů listnatých, průměru kmene přes 100 do 300 mm</t>
  </si>
  <si>
    <t>-260670970</t>
  </si>
  <si>
    <t xml:space="preserve">Poznámka k souboru cen:_x000d_
1. Průměr kmene i pařezu se měří v místě řezu._x000d_
2. Měrná jednotka je 1 strom._x000d_
</t>
  </si>
  <si>
    <t>13</t>
  </si>
  <si>
    <t>162301411</t>
  </si>
  <si>
    <t>Vodorovné přemístění větví, kmenů nebo pařezů s naložením, složením a dopravou do 5000 m kmenů stromů listnatých, průměru přes 100 do 300 mm</t>
  </si>
  <si>
    <t>-1559627956</t>
  </si>
  <si>
    <t>14</t>
  </si>
  <si>
    <t>162301421</t>
  </si>
  <si>
    <t>Vodorovné přemístění větví, kmenů nebo pařezů s naložením, složením a dopravou do 5000 m pařezů kmenů, průměru přes 100 do 300 mm</t>
  </si>
  <si>
    <t>1827859631</t>
  </si>
  <si>
    <t>162301422</t>
  </si>
  <si>
    <t>Vodorovné přemístění větví, kmenů nebo pařezů s naložením, složením a dopravou do 5000 m pařezů kmenů, průměru přes 300 do 500 mm</t>
  </si>
  <si>
    <t>-1616690773</t>
  </si>
  <si>
    <t>16</t>
  </si>
  <si>
    <t>162301901</t>
  </si>
  <si>
    <t>Vodorovné přemístění větví, kmenů nebo pařezů s naložením, složením a dopravou Příplatek k cenám za každých dalších i započatých 5000 m přes 5000 m větví stromů listnatých, průměru kmene přes 100 do 300 mm</t>
  </si>
  <si>
    <t>-1422007163</t>
  </si>
  <si>
    <t>10*2 'Přepočtené koeficientem množství</t>
  </si>
  <si>
    <t>17</t>
  </si>
  <si>
    <t>162301911</t>
  </si>
  <si>
    <t>Vodorovné přemístění větví, kmenů nebo pařezů s naložením, složením a dopravou Příplatek k cenám za každých dalších i započatých 5000 m přes 5000 m kmenů stromů listnatých, o průměru přes 100 do 300 mm</t>
  </si>
  <si>
    <t>1089797863</t>
  </si>
  <si>
    <t>18</t>
  </si>
  <si>
    <t>162301921</t>
  </si>
  <si>
    <t>Vodorovné přemístění větví, kmenů nebo pařezů s naložením, složením a dopravou Příplatek k cenám za každých dalších i započatých 5000 m přes 5000 m pařezů kmenů, průměru přes 100 do 300 mm</t>
  </si>
  <si>
    <t>-1229615564</t>
  </si>
  <si>
    <t>19</t>
  </si>
  <si>
    <t>162301922</t>
  </si>
  <si>
    <t>Vodorovné přemístění větví, kmenů nebo pařezů s naložením, složením a dopravou Příplatek k cenám za každých dalších i započatých 5000 m přes 5000 m pařezů kmenů, průměru přes 300 do 500 mm</t>
  </si>
  <si>
    <t>-2017239709</t>
  </si>
  <si>
    <t>6*2 'Přepočtené koeficientem množství</t>
  </si>
  <si>
    <t>20</t>
  </si>
  <si>
    <t>M</t>
  </si>
  <si>
    <t>946201-R</t>
  </si>
  <si>
    <t>poplatek za uložení stavebního odpadu stromů, větví a pařezů</t>
  </si>
  <si>
    <t>t</t>
  </si>
  <si>
    <t>R-položka</t>
  </si>
  <si>
    <t>1284323776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</si>
  <si>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</si>
  <si>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</si>
  <si>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-1077159003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</si>
  <si>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</si>
  <si>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"úsek B, RŠ1-RŠ2"13,00*0,70*((0,80+1,30)/2)</t>
  </si>
  <si>
    <t>"úsek B, RŠ2-RŠ3"30,00*0,70*1,30</t>
  </si>
  <si>
    <t>Mezisoučet výplň trativodu</t>
  </si>
  <si>
    <t>"lože trativodu"72,00*0,26</t>
  </si>
  <si>
    <t>22</t>
  </si>
  <si>
    <t>162701109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</si>
  <si>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</si>
  <si>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-2004512936</t>
  </si>
  <si>
    <t>55,575*15 'Přepočtené koeficientem množství</t>
  </si>
  <si>
    <t>23</t>
  </si>
  <si>
    <t>94620001</t>
  </si>
  <si>
    <t xml:space="preserve">poplatek za uložení stavebního odpadu zeminy a kamení  zatříděného kódem 170 504</t>
  </si>
  <si>
    <t>1282425530</t>
  </si>
  <si>
    <t>55,575*1,6 'Přepočtené koeficientem množství</t>
  </si>
  <si>
    <t>24</t>
  </si>
  <si>
    <t>174101101</t>
  </si>
  <si>
    <t>Zásyp sypaninou z jakékoliv horniny s uložením výkopku ve vrstvách se zhutněním jam, šachet, rýh nebo kolem objektů v těchto vykopávkách</t>
  </si>
  <si>
    <t>1190533716</t>
  </si>
  <si>
    <t xml:space="preserve">Poznámka k souboru cen:_x000d_
1. Ceny 174 10- . . jsou určeny pro zhutněné zásypy s mírou zhutnění:_x000d_
a) z hornin soudržných do 100 % PS,_x000d_
b) z hornin nesoudržných do I(d) 0,9,_x000d_
c) z hornin kamenitých pro jakoukoliv míru zhutnění._x000d_
2. Je-li projektem předepsáno vyšší zhutnění, podle bodu a) a b) poznámky č 1., ocení se zásyp individuálně._x000d_
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 betonových a železobetonových trub v polních a lučních tratích se oceňuje cenou -1101 Zásyp sypaninou rýh bez ohledu na šířku kanálu; cena obsahuje i náklady na ruční nezhutněný zásyp výšky do 200 mm nad vrchol potrubí._x000d_
4. V cenách 10-1101, 10-1103, 20-1101 a 20-1103 je započteno přemístění sypaniny ze vzdálenosti 10 m od kraje výkopu nebo zasypávaného prostoru, měřeno k těžišti skládky._x000d_
5. V ceně 10-1102 je započteno přemístění sypaniny ze vzdálenosti 15 m od hrany zasypávaného prostoru, měřeno k těžišti skládky._x000d_
6. Objem zásypu je rozdíl objemu výkopu a objemu do něho vestavěných konstrukcí nebo uložených vedení i s 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._x000d_
7. Odklizení zbylého výkopku po provedení zásypu zářezů se šikmými stěnami pro podzemní vedení nebo zásypu jam a rýh pro podzemní vedení se oceňuje, je-li objem zbylého výkopku:_x000d_
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výkopku;_x000d_
b) přes 1 m3 na 1 m vedení, jestliže projekt předepíše, že se zbylý výkopek bude odklízet zároveň s 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8._x000d_
8. Rozprostření zbylého výkopku podél výkopu a nad výkopem po provedení zásypů zářezů se šikmými stěnami pro podzemní vedení nebo zásypu jam a rýh pro podzemní vedení se oceňuje:_x000d_
a) cenou 171 20-1101 Uložení sypaniny do nezhutněných násypů, není-li projektem předepsáno zhutnění rozprostřeného zbylého výkopku,_x000d_
b) cenou 171 10-1111 Uložení sypaniny do násypů z hornin sypkých, je-li předepsáno zhutnění rozprostřeného zbylého výkopku, a to v objemu vypočteném podle poznámky č.6, příp. zmenšeném o objem výkopku, který byl již odklizen._x000d_
9. Míru zhutnění předepisuje projekt._x000d_
</t>
  </si>
  <si>
    <t>"výkopy"313,12</t>
  </si>
  <si>
    <t>"drenážní vrstvy"-55,575</t>
  </si>
  <si>
    <t>25</t>
  </si>
  <si>
    <t>181301101</t>
  </si>
  <si>
    <t>Rozprostření a urovnání ornice v rovině nebo ve svahu sklonu do 1:5 při souvislé ploše do 500 m2, tl. vrstvy do 100 mm</t>
  </si>
  <si>
    <t>348476648</t>
  </si>
  <si>
    <t xml:space="preserve">Poznámka k souboru cen:_x000d_
1. V ceně jsou započteny i náklady na případné nutné přemístění hromad nebo dočasných skládek na místo spotřeby ze vzdálenosti do 30 m._x000d_
2. V ceně nejsou započteny náklady na získání ornice; toto získání se oceňuje cenami souboru cen 121 10-11 Sejmutí ornice._x000d_
3. Případné nakládání ornice, v souvislosti s pozn. č. 2 se oceňuje cenami souboru cen 167 10-11 Nakládání, skládání a překládání neulehlého výkopku nebo sypaniny._x000d_
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neodečítá._x000d_
</t>
  </si>
  <si>
    <t>72,00*2,00</t>
  </si>
  <si>
    <t>26</t>
  </si>
  <si>
    <t>10364101</t>
  </si>
  <si>
    <t xml:space="preserve">zemina pro terénní úpravy -  ornice</t>
  </si>
  <si>
    <t>-1614985958</t>
  </si>
  <si>
    <t>27</t>
  </si>
  <si>
    <t>181411131</t>
  </si>
  <si>
    <t>Založení trávníku na půdě předem připravené plochy do 1000 m2 výsevem včetně utažení parkového v rovině nebo na svahu do 1:5</t>
  </si>
  <si>
    <t>222365542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</si>
  <si>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</si>
  <si>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28</t>
  </si>
  <si>
    <t>00572420</t>
  </si>
  <si>
    <t>osivo směs travní parková okrasná</t>
  </si>
  <si>
    <t>kg</t>
  </si>
  <si>
    <t>1759849933</t>
  </si>
  <si>
    <t>144*0,015 'Přepočtené koeficientem množství</t>
  </si>
  <si>
    <t>29</t>
  </si>
  <si>
    <t>185811211</t>
  </si>
  <si>
    <t>Vyhrabání trávníku souvislé plochy do 1000 m2 v rovině nebo na svahu do 1:5</t>
  </si>
  <si>
    <t>-997575540</t>
  </si>
  <si>
    <t xml:space="preserve">Poznámka k souboru cen:_x000d_
1. V cenách jsou započteny i náklady spojené s uložením shrabu na hromady, naložením na dopravní prostředek, odvozem do 20 km._x000d_
2. V cenách nejsou započteny náklady na uložení shrabu na skládku._x000d_
3. Ceny jsou určeny pouze pro jarní vyhrabání._x000d_
4. V cenách o sklonu svahu přes 1:1 jsou uvažovány podmínky pro svahy běžně schůdné; bez použití lezeckých technik. V případě použití lezeckých technik se tyto náklady oceňují individuálně._x000d_
</t>
  </si>
  <si>
    <t>Zakládání - úprava podloží, trativod</t>
  </si>
  <si>
    <t>30</t>
  </si>
  <si>
    <t>211531111</t>
  </si>
  <si>
    <t>Výplň kamenivem do rýh odvodňovacích žeber nebo trativodů bez zhutnění, s úpravou povrchu výplně kamenivem hrubým drceným frakce 32 až 63 mm</t>
  </si>
  <si>
    <t>-10050194</t>
  </si>
  <si>
    <t xml:space="preserve">Poznámka k souboru cen:_x000d_
1. V ceně 51-1111 jsou započteny i náklady na průduchy vytvořené z lomového kamene._x000d_
2. V cenách 52-1111 až 58-1111 nejsou započteny náklady na zřízení průduchů; tyto práce se oceňují cenami:_x000d_
a) souboru cen 212 71-11 Trativody z trub z prostého betonu bez lože,_x000d_
b) souboru cen 212 75-5 . Trativody bez lože z drenážních trubek._x000d_
3. Množství měrných jednotek se určuje v m3 vyplňovaného prostoru. Objem potrubí a lože se do vyplňovaného prostoru nezapočítává._x000d_
</t>
  </si>
  <si>
    <t>31</t>
  </si>
  <si>
    <t>211971121</t>
  </si>
  <si>
    <t>Zřízení opláštění výplně z geotextilie odvodňovacích žeber nebo trativodů v rýze nebo zářezu se stěnami svislými nebo šikmými o sklonu přes 1:2 při rozvinuté šířce opláštění do 2,5 m</t>
  </si>
  <si>
    <t>1370670440</t>
  </si>
  <si>
    <t xml:space="preserve">Poznámka k souboru cen:_x000d_
1. Ceny jsou určeny:_x000d_
a) pro jakékoliv druhy a rozměry geotextilií,_x000d_
b) i pro zřízení svislého drénu z jedné nebo více vrstev geotextilie přiložených na stěnu rýhy nebo zářezu,_x000d_
c) pro způsob spojování geotextilií přesahy._x000d_
2. Ceny nelze použít:_x000d_
a) pro zřízení opláštění výplně v zapažených rýhách; toto opláštění se oceňuje individuálně,_x000d_
b) pro knotové drény (geodrény); tyto drény se oceňují cenami souboru cen 211 97-21 Vpichování svislých konsolidačních prefabrikovaných drénů,_x000d_
c) pro zřízení vrstev z geotextilií; toto zřízení vrstev z geotextilií se ocení cenami souboru cen 213 14 Zřízení vrstvy z geotextilie._x000d_
3. V cenách jsou započteny i náklady na zřízení předepsaných přesahů a na potřebné zatěžování nebo připevňování geotextilie ke stěnám výkopu při provádění._x000d_
4. V cenách nejsou započteny náklady na dodání geotextilie; toto dodání se oceňuje ve specifikaci. Ztratné lze dohodnout ve výši 2 %._x000d_
5. Množství měrných jednotek:_x000d_
a) se určuje v m2 rozvinuté plochy opláštění bez jakýchkoliv přesahů. Při opláštění z více vrstev geotextilií se pro určení množství měrných jednotek oceňuje každá vrstva samostatně,_x000d_
b) pro dodání geotextilie oceňované ve specifikaci se určí v m2 geotextilie včetně přesahů a prořezů stanovených projektovou dokumentací._x000d_
</t>
  </si>
  <si>
    <t>"obalení lože"72,00*0,60*4</t>
  </si>
  <si>
    <t>"úsek B, RŠ1-RŠ2"13,00*0,70</t>
  </si>
  <si>
    <t>"úsek B, RŠ2-RŠ3"30,00*0,70</t>
  </si>
  <si>
    <t>32</t>
  </si>
  <si>
    <t>69311174</t>
  </si>
  <si>
    <t>geotextilie PP s ÚV stabilizací 400g/m2</t>
  </si>
  <si>
    <t>-2064404505</t>
  </si>
  <si>
    <t>202,9*1,1 'Přepočtené koeficientem množství</t>
  </si>
  <si>
    <t>33</t>
  </si>
  <si>
    <t>212532111</t>
  </si>
  <si>
    <t>Lože pro trativody z kameniva hrubého drceného frakce 16 až 32 mm</t>
  </si>
  <si>
    <t>-579220419</t>
  </si>
  <si>
    <t xml:space="preserve">Poznámka k souboru cen:_x000d_
1. V cenách jsou započteny i náklady na vyčištění dna rýh a na urovnání povrchu lože._x000d_
2. V ceně materiálu jsou započteny i náklady na prohození výkopku._x000d_
</t>
  </si>
  <si>
    <t>72,00*0,26</t>
  </si>
  <si>
    <t>34</t>
  </si>
  <si>
    <t>212755218</t>
  </si>
  <si>
    <t>Trativody bez lože z drenážních trubek plastových flexibilních D 200 mm</t>
  </si>
  <si>
    <t>1918535916</t>
  </si>
  <si>
    <t xml:space="preserve">Poznámka k souboru cen:_x000d_
1. Ceny jsou určeny pro uložení drenážních trubek do výkopu bez lože a obsypu._x000d_
2. Trativody včetně lože a obsypu trubek se ocení cenami souboru cen 212 75-2 . Trativody z drenážních trubek katalogu 827-1 Vedení trubní dálková a přípojná – vodovody a kanalizace._x000d_
</t>
  </si>
  <si>
    <t>Svislé a kompletní konstrukce</t>
  </si>
  <si>
    <t>35</t>
  </si>
  <si>
    <t>348101220</t>
  </si>
  <si>
    <t>Osazení vrat a vrátek k oplocení na sloupky ocelové, plochy jednotlivě přes 2 do 4 m2</t>
  </si>
  <si>
    <t>1509834955</t>
  </si>
  <si>
    <t xml:space="preserve">Poznámka k souboru cen:_x000d_
1. V cenách jsou započteny i náklady na montážní materiál. Jedná se o drobný materiál, proto není v kalkulaci jmenovitě uveden. Tento materiál je součásti výrobní režie._x000d_
2. V cenách nejsou započteny náklady na dodávku vrat a vrátek; tyto se oceňují ve specifikaci._x000d_
</t>
  </si>
  <si>
    <t>36</t>
  </si>
  <si>
    <t>55342320</t>
  </si>
  <si>
    <t>oprava stávající branky š 1,50 m</t>
  </si>
  <si>
    <t>-213334074</t>
  </si>
  <si>
    <t>P</t>
  </si>
  <si>
    <t>Poznámka k položce:_x000d_
- výměna dřevěných plotových latí_x000d_
- oprava korodovanéh vratného mechanismu (promazání, rozhýbání)</t>
  </si>
  <si>
    <t>37</t>
  </si>
  <si>
    <t>348181113</t>
  </si>
  <si>
    <t>Montáž oplocení z dílců dřevěných na předem osazené sloupky, výšky přes 1 do 1,5 m</t>
  </si>
  <si>
    <t>-1021937210</t>
  </si>
  <si>
    <t xml:space="preserve">Poznámka k souboru cen:_x000d_
1. V cenách nejsou započteny náklady na dodávku dílců, tyto se oceňují ve specifikaci._x000d_
</t>
  </si>
  <si>
    <t>30,00+7,95+17,94+15,47+2*5,00</t>
  </si>
  <si>
    <t>38</t>
  </si>
  <si>
    <t>55342352</t>
  </si>
  <si>
    <t>pole plotové plaňkové do 1500mm</t>
  </si>
  <si>
    <t>724125866</t>
  </si>
  <si>
    <t>Trubní vedení</t>
  </si>
  <si>
    <t>39</t>
  </si>
  <si>
    <t>877355231</t>
  </si>
  <si>
    <t>Montáž tvarovek na kanalizačním potrubí z trub z plastu z tvrdého PVC nebo z polypropylenu v otevřeném výkopu víček DN 200</t>
  </si>
  <si>
    <t>-799863490</t>
  </si>
  <si>
    <t xml:space="preserve">Poznámka k souboru cen:_x000d_
1. V cenách nejsou započteny náklady na dodání tvarovek. Tvarovky se oceňují ve ve specifikaci._x000d_
</t>
  </si>
  <si>
    <t>40</t>
  </si>
  <si>
    <t>28611724</t>
  </si>
  <si>
    <t>víčko kanalizace plastové KG DN 200</t>
  </si>
  <si>
    <t>1837228761</t>
  </si>
  <si>
    <t>41</t>
  </si>
  <si>
    <t>894812205</t>
  </si>
  <si>
    <t>Revizní a čistící šachta z polypropylenu PP pro hladké trouby DN 425 šachtové dno (DN šachty / DN trubního vedení) DN 425/200 průtočné</t>
  </si>
  <si>
    <t>-2053416319</t>
  </si>
  <si>
    <t xml:space="preserve">Poznámka k souboru cen:_x000d_
1. V příslušných cenách jsou započteny i náklady na:_x000d_
a) vyrovnávací násypnou vrstvu ze štěrkopísku tl. 100 mm,_x000d_
b) dodání a montáž šachtového dna, trouby šachty, teleskopu a poklopu, příslušného dílu šachty,_x000d_
c) napojení stávajícího kanalizačního potrubí._x000d_
2. V cenách nejsou započteny náklady na:_x000d_
a) fixování šachty obsypem, který se oceňuje cenami souboru 174 . 0-11 Zásyp sypaninou z jakékoliv horniny, katalogu 800-1 Zemní práce části A 01._x000d_
</t>
  </si>
  <si>
    <t>42</t>
  </si>
  <si>
    <t>894812231</t>
  </si>
  <si>
    <t>Revizní a čistící šachta z polypropylenu PP pro hladké trouby DN 425 roura šachtová korugovaná bez hrdla, světlé hloubky 1500 mm</t>
  </si>
  <si>
    <t>-764739607</t>
  </si>
  <si>
    <t>43</t>
  </si>
  <si>
    <t>894812233</t>
  </si>
  <si>
    <t>Revizní a čistící šachta z polypropylenu PP pro hladké trouby DN 425 roura šachtová korugovaná bez hrdla, světlé hloubky 3000 mm</t>
  </si>
  <si>
    <t>554920658</t>
  </si>
  <si>
    <t>44</t>
  </si>
  <si>
    <t>894812249</t>
  </si>
  <si>
    <t>Revizní a čistící šachta z polypropylenu PP pro hladké trouby DN 425 roura šachtová korugovaná Příplatek k cenám 2231 - 2242 za uříznutí šachtové roury</t>
  </si>
  <si>
    <t>1660985719</t>
  </si>
  <si>
    <t>45</t>
  </si>
  <si>
    <t>894812257</t>
  </si>
  <si>
    <t>Revizní a čistící šachta z polypropylenu PP pro hladké trouby DN 425 poklop plastový (pro třídu zatížení) pochůzí (A15)</t>
  </si>
  <si>
    <t>2140144388</t>
  </si>
  <si>
    <t>46</t>
  </si>
  <si>
    <t>899623151</t>
  </si>
  <si>
    <t>Obetonování potrubí nebo zdiva stok betonem prostým v otevřeném výkopu, beton tř. C 16/20</t>
  </si>
  <si>
    <t>-1121078516</t>
  </si>
  <si>
    <t xml:space="preserve">Poznámka k souboru cen:_x000d_
1. Obetonování zdiva stok ve štole se oceňuje cenami souboru cen 359 31-02 Výplň za rubem cihelného zdiva stok části A 03 tohoto katalogu._x000d_
</t>
  </si>
  <si>
    <t>Ostatní konstrukce a práce, bourání</t>
  </si>
  <si>
    <t>47</t>
  </si>
  <si>
    <t>935112211</t>
  </si>
  <si>
    <t>Osazení betonového příkopového žlabu s vyplněním a zatřením spár cementovou maltou s ložem tl. 100 mm z betonu prostého z betonových příkopových tvárnic šířky přes 500 do 800 mm</t>
  </si>
  <si>
    <t>713694434</t>
  </si>
  <si>
    <t xml:space="preserve">Poznámka k souboru cen:_x000d_
1. V cenách jsou započteny i náklady na dodání hmot pro lože a pro vyplnění spár._x000d_
2. V cenách nejsou započteny náklady na dodání příkopových tvárnic nebo betonových desek, které se oceňují ve specifikaci._x000d_
3. Množství měrných jednotek se určuje:_x000d_
a) pro příkopy z betonových tvárnic (žlabu) v m délky jejich podélné osy,_x000d_
b) pro příkopy z betonových desek v m2 rozvinuté lícní plochy dlažby (žlabu),_x000d_
c) pro lože z kameniva nebo z betonu prostého v cenách -1911 a -2911 v m2 rozvinuté lícní plochy dlažby (žlabu)._x000d_
4. Šířkou žlabu příkopových tvárnic se rozumí největší světlá šířka tvárnice._x000d_
</t>
  </si>
  <si>
    <t>48</t>
  </si>
  <si>
    <t>59227029</t>
  </si>
  <si>
    <t>žlabovka příkopová betonová - doplnění stávajících, odhad výměry</t>
  </si>
  <si>
    <t>-371053883</t>
  </si>
  <si>
    <t>72*0,05 'Přepočtené koeficientem množství</t>
  </si>
  <si>
    <t>49</t>
  </si>
  <si>
    <t>966003818</t>
  </si>
  <si>
    <t>Rozebrání dřevěného oplocení se sloupky osové vzdálenosti do 4,00 m, výšky do 2,50 m, osazených do hloubky 1,00 m s příčníky a ocelovými sloupky z prken a latí</t>
  </si>
  <si>
    <t>-1402900565</t>
  </si>
  <si>
    <t xml:space="preserve">Poznámka k souboru cen:_x000d_
1. V cenách jsou započteny i náklady na odklizení materiálu na vzdálenost do 20 m nebo naložení na dopravní prostředek._x000d_
</t>
  </si>
  <si>
    <t>Poznámka k položce:_x000d_
- sloupky zůstávají_x000d_
- plotová pole do suti</t>
  </si>
  <si>
    <t>50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</si>
  <si>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</si>
  <si>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</si>
  <si>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-1174832241</t>
  </si>
  <si>
    <t xml:space="preserve">Poznámka k souboru cen:_x000d_
1. V cenách jsou započteny i náklady na bouráním obetonování žlabu a případné bourání betonového lože._x000d_
2. V cenách nejsou započteny náklady na zemní práce nutné při rozebírání žlabů._x000d_
3. Přemístění vybouraného materiálu na vzdálenost přes 10 m se oceňuje cenami souborů cen 997 22-1 Vodorovné přemístění vybouraných hmot._x000d_
</t>
  </si>
  <si>
    <t>Poznámka k položce:_x000d_
pro další použití</t>
  </si>
  <si>
    <t>30,00+7,95+17,94+15,47</t>
  </si>
  <si>
    <t>51</t>
  </si>
  <si>
    <t>971042441</t>
  </si>
  <si>
    <t>Vybourání otvorů v betonových příčkách a zdech základových nebo nadzákladových plochy do 0,25 m2, tl. do 300 mm</t>
  </si>
  <si>
    <t>-368212231</t>
  </si>
  <si>
    <t>52</t>
  </si>
  <si>
    <t>979051112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</si>
  <si>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cementovou maltou</t>
  </si>
  <si>
    <t>924072364</t>
  </si>
  <si>
    <t xml:space="preserve">Poznámka k souboru cen:_x000d_
1. Ceny jsou určeny pouze pro případy havárií, přeložek nebo běžných oprav inženýrských sítí._x000d_
2. Ceny 05-1111 a 05-1112 jsou určeny jen pro očištění vybouraných dlaždic, desek nebo tvarovek uložených do lože ze sypkého materiálu bez pojiva._x000d_
3. Ceny nelze použít v rámci výstavby nových inženýrských sítí._x000d_
4. Přemístění vybouraných obrubníků, krajníků, desek nebo dílců na vzdálenost přes 10 m se oceňuje cenami souboru cen 997 22-1 Vodorovná doprava vybouraných hmot._x000d_
</t>
  </si>
  <si>
    <t>"stábající žlab"71,36*0,60</t>
  </si>
  <si>
    <t>997</t>
  </si>
  <si>
    <t>Přesun sutě</t>
  </si>
  <si>
    <t>53</t>
  </si>
  <si>
    <t>997221561</t>
  </si>
  <si>
    <t>Vodorovná doprava suti bez naložení, ale se složením a s hrubým urovnáním z kusových materiálů, na vzdálenost do 1 km</t>
  </si>
  <si>
    <t>1985011736</t>
  </si>
  <si>
    <t xml:space="preserve">Poznámka k souboru cen:_x000d_
1. Ceny nelze použít pro vodorovnou dopravu suti po železnici, po vodě nebo neobvyklými dopravními prostředky._x000d_
2. Je-li na dopravní dráze pro vodorovnou dopravu suti překážka, pro kterou je nutno suť překládat z jednoho dopravního prostředku na druhý, oceňuje se tato doprava v každém úseku samostatně._x000d_
3. Ceny 997 22-155 jsou určeny pro sypký materiál, např. kamenivo a hmoty kamenitého charakteru stmelené vápnem, cementem nebo živicí._x000d_
4. Ceny 997 22-156 jsou určeny pro drobný kusový materiál (dlažební kostky, lomový kámen)._x000d_
</t>
  </si>
  <si>
    <t>54</t>
  </si>
  <si>
    <t>997221569</t>
  </si>
  <si>
    <t>Vodorovná doprava suti bez naložení, ale se složením a s hrubým urovnáním Příplatek k ceně za každý další i započatý 1 km přes 1 km</t>
  </si>
  <si>
    <t>-301229651</t>
  </si>
  <si>
    <t>30,023*15 'Přepočtené koeficientem množství</t>
  </si>
  <si>
    <t>55</t>
  </si>
  <si>
    <t>997221611</t>
  </si>
  <si>
    <t>Nakládání na dopravní prostředky pro vodorovnou dopravu suti</t>
  </si>
  <si>
    <t>-1422203525</t>
  </si>
  <si>
    <t xml:space="preserve">Poznámka k souboru cen:_x000d_
1. Ceny lze použít i pro překládání při lomené dopravě._x000d_
2. Ceny nelze použít při dopravě po železnici, po vodě nebo neobvyklými dopravními prostředky._x000d_
</t>
  </si>
  <si>
    <t>56</t>
  </si>
  <si>
    <t>94620002</t>
  </si>
  <si>
    <t>poplatek za uložení stavebního odpadu betonového zatříděného kódem 170 101</t>
  </si>
  <si>
    <t>-1226993589</t>
  </si>
  <si>
    <t>57</t>
  </si>
  <si>
    <t>94620170</t>
  </si>
  <si>
    <t>poplatek za uložení stavebního odpadu dřevěného zatříděného kódem 107 201</t>
  </si>
  <si>
    <t>971062783</t>
  </si>
  <si>
    <t>998</t>
  </si>
  <si>
    <t>Přesun hmot</t>
  </si>
  <si>
    <t>58</t>
  </si>
  <si>
    <t>998312021</t>
  </si>
  <si>
    <t>Přesun hmot pro odvodnění drenáží s výplní rýh dopravní vzdálenost do 1 000 m</t>
  </si>
  <si>
    <t>1861577634</t>
  </si>
  <si>
    <t xml:space="preserve">Poznámka k souboru cen:_x000d_
1. Ceny -2021 až -2059 jsou určeny pro odvodnění drenáží s výplní rýh propustnými organickými nebo anorganickými hmotami, jestliže se vyplňuje více než 10 % z celkové délky rýh bez ohledu na výšku výplně. Jestliže se vyplňuje méně než 10 % z celkové délky rýh, oceňuje se přesun hmot cenami -1011 až -1049._x000d_
</t>
  </si>
  <si>
    <t>PSV</t>
  </si>
  <si>
    <t>Práce a dodávky PSV</t>
  </si>
  <si>
    <t>783</t>
  </si>
  <si>
    <t>Dokončovací práce - nátěry</t>
  </si>
  <si>
    <t>59</t>
  </si>
  <si>
    <t>783213101</t>
  </si>
  <si>
    <t>Napouštěcí nátěr tesařských konstrukcí zabudovaných do konstrukce jednonásobný syntetický</t>
  </si>
  <si>
    <t>674527098</t>
  </si>
  <si>
    <t xml:space="preserve">Poznámka k souboru cen:_x000d_
1. Položky souboru cen jsou určeny pro preventivní nátěr tesařských konstrukcí (např. krovu)._x000d_
2. Položky jednonásobného nátěru jsou určeny pro ochranu dřeva v interiéru pod lazurovací nebo krycí nátěry._x000d_
3. Položky dvojnásobného nátěru jsou určeny pro ochranu dřeva jako samostatného impregnačního nátěru tesařské konstrukce v interéru nebo pro ochranu dřeva pod lazurovací nebo krycí nátěry v exteriéru._x000d_
</t>
  </si>
  <si>
    <t>"plová pole"2*(30,00+7,95+17,94+15,47+2*5,00)*1,50</t>
  </si>
  <si>
    <t>60</t>
  </si>
  <si>
    <t>783218111</t>
  </si>
  <si>
    <t>Lazurovací nátěr tesařských konstrukcí dvojnásobný syntetický</t>
  </si>
  <si>
    <t>709447597</t>
  </si>
  <si>
    <t>61</t>
  </si>
  <si>
    <t>783301303</t>
  </si>
  <si>
    <t>Příprava podkladu zámečnických konstrukcí před provedením nátěru odrezivění odrezovačem bezoplachovým</t>
  </si>
  <si>
    <t>-1583098169</t>
  </si>
  <si>
    <t>"sloupky oplocení"30*1,50*PI*0,06</t>
  </si>
  <si>
    <t>62</t>
  </si>
  <si>
    <t>783301401</t>
  </si>
  <si>
    <t>Příprava podkladu zámečnických konstrukcí před provedením nátěru ometení</t>
  </si>
  <si>
    <t>-1970719910</t>
  </si>
  <si>
    <t>63</t>
  </si>
  <si>
    <t>783314203</t>
  </si>
  <si>
    <t>Základní antikorozní nátěr zámečnických konstrukcí jednonásobný syntetický samozákladující</t>
  </si>
  <si>
    <t>-594928007</t>
  </si>
  <si>
    <t>64</t>
  </si>
  <si>
    <t>783315101</t>
  </si>
  <si>
    <t>Mezinátěr zámečnických konstrukcí jednonásobný syntetický standardní</t>
  </si>
  <si>
    <t>-44522858</t>
  </si>
  <si>
    <t>65</t>
  </si>
  <si>
    <t>783317101</t>
  </si>
  <si>
    <t>Krycí nátěr (email) zámečnických konstrukcí jednonásobný syntetický standardní</t>
  </si>
  <si>
    <t>-998234847</t>
  </si>
  <si>
    <t>VRN</t>
  </si>
  <si>
    <t>Vedlejší rozpočtové náklady</t>
  </si>
  <si>
    <t>VRN1</t>
  </si>
  <si>
    <t>Průzkumné, geodetické a projektové práce</t>
  </si>
  <si>
    <t>66</t>
  </si>
  <si>
    <t>012203000</t>
  </si>
  <si>
    <t>Geodetické práce při provádění stavby</t>
  </si>
  <si>
    <t>…</t>
  </si>
  <si>
    <t>1024</t>
  </si>
  <si>
    <t>1088972597</t>
  </si>
  <si>
    <t>VRN3</t>
  </si>
  <si>
    <t>Zařízení staveniště</t>
  </si>
  <si>
    <t>67</t>
  </si>
  <si>
    <t>033203000</t>
  </si>
  <si>
    <t>Energie a voda pro zařízení staveniště</t>
  </si>
  <si>
    <t>kpl</t>
  </si>
  <si>
    <t>-1874019620</t>
  </si>
  <si>
    <t>Poznámka k položce:_x000d_
dovoz vody a nájemné za centrálu</t>
  </si>
  <si>
    <t>68</t>
  </si>
  <si>
    <t>034103000</t>
  </si>
  <si>
    <t>Oplocení staveniště</t>
  </si>
  <si>
    <t>-241915479</t>
  </si>
  <si>
    <t>Poznámka k položce:_x000d_
provizorní oplocení při výměně plotových polí</t>
  </si>
  <si>
    <t>69</t>
  </si>
  <si>
    <t>034503000</t>
  </si>
  <si>
    <t>Informační tabule na staveništi</t>
  </si>
  <si>
    <t>-41763364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</si>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</sst>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166" fontId="28" fillId="0" borderId="21" xfId="0" applyNumberFormat="1" applyFont="1" applyBorder="1" applyAlignment="1" applyProtection="1">
      <alignment vertical="center"/>
    </xf>
    <xf numFmtId="4" fontId="28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1" fillId="0" borderId="13" xfId="0" applyNumberFormat="1" applyFont="1" applyBorder="1" applyAlignment="1" applyProtection="1"/>
    <xf numFmtId="166" fontId="31" fillId="0" borderId="14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7" xfId="0" applyFont="1" applyBorder="1" applyAlignment="1">
      <alignment vertical="center" wrapText="1"/>
    </xf>
    <xf numFmtId="0" fontId="39" fillId="0" borderId="29" xfId="0" applyFont="1" applyBorder="1" applyAlignment="1">
      <alignment horizontal="left" wrapText="1"/>
    </xf>
    <xf numFmtId="0" fontId="37" fillId="0" borderId="28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40" fillId="0" borderId="1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/>
    </xf>
    <xf numFmtId="0" fontId="40" fillId="0" borderId="1" xfId="0" applyFont="1" applyBorder="1" applyAlignment="1">
      <alignment vertical="center"/>
    </xf>
    <xf numFmtId="49" fontId="40" fillId="0" borderId="1" xfId="0" applyNumberFormat="1" applyFont="1" applyBorder="1" applyAlignment="1">
      <alignment horizontal="left" vertical="center" wrapText="1"/>
    </xf>
    <xf numFmtId="49" fontId="40" fillId="0" borderId="1" xfId="0" applyNumberFormat="1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1" xfId="0" applyFont="1" applyBorder="1" applyAlignment="1">
      <alignment vertical="center" wrapText="1"/>
    </xf>
    <xf numFmtId="0" fontId="37" fillId="0" borderId="1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8" fillId="0" borderId="1" xfId="0" applyFont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0" fillId="0" borderId="27" xfId="0" applyFont="1" applyBorder="1" applyAlignment="1">
      <alignment horizontal="left" vertical="center"/>
    </xf>
    <xf numFmtId="0" fontId="40" fillId="0" borderId="1" xfId="0" applyFont="1" applyFill="1" applyBorder="1" applyAlignment="1">
      <alignment horizontal="left" vertical="center"/>
    </xf>
    <xf numFmtId="0" fontId="40" fillId="0" borderId="1" xfId="0" applyFont="1" applyFill="1" applyBorder="1" applyAlignment="1">
      <alignment horizontal="center" vertical="center"/>
    </xf>
    <xf numFmtId="0" fontId="37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top"/>
    </xf>
    <xf numFmtId="0" fontId="40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0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left" vertical="top"/>
    </xf>
    <xf numFmtId="0" fontId="37" fillId="0" borderId="30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ht="36.96" customHeight="1">
      <c r="AR2"/>
      <c r="BS2" s="17" t="s">
        <v>6</v>
      </c>
      <c r="BT2" s="17" t="s">
        <v>7</v>
      </c>
    </row>
    <row r="3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ht="18.48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ht="18.48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ht="18.48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ht="51" customHeight="1">
      <c r="B23" s="21"/>
      <c r="C23" s="22"/>
      <c r="D23" s="22"/>
      <c r="E23" s="36" t="s">
        <v>40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1" customFormat="1" ht="25.92" customHeight="1">
      <c r="B26" s="38"/>
      <c r="C26" s="39"/>
      <c r="D26" s="40" t="s">
        <v>41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1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1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42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43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44</v>
      </c>
      <c r="AL28" s="44"/>
      <c r="AM28" s="44"/>
      <c r="AN28" s="44"/>
      <c r="AO28" s="44"/>
      <c r="AP28" s="39"/>
      <c r="AQ28" s="39"/>
      <c r="AR28" s="43"/>
      <c r="BE28" s="31"/>
    </row>
    <row r="29" s="2" customFormat="1" ht="14.4" customHeight="1">
      <c r="B29" s="45"/>
      <c r="C29" s="46"/>
      <c r="D29" s="32" t="s">
        <v>45</v>
      </c>
      <c r="E29" s="46"/>
      <c r="F29" s="32" t="s">
        <v>46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2" customFormat="1" ht="14.4" customHeight="1">
      <c r="B30" s="45"/>
      <c r="C30" s="46"/>
      <c r="D30" s="46"/>
      <c r="E30" s="46"/>
      <c r="F30" s="32" t="s">
        <v>47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2" customFormat="1" ht="14.4" customHeight="1">
      <c r="B31" s="45"/>
      <c r="C31" s="46"/>
      <c r="D31" s="46"/>
      <c r="E31" s="46"/>
      <c r="F31" s="32" t="s">
        <v>48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2" customFormat="1" ht="14.4" customHeight="1">
      <c r="B32" s="45"/>
      <c r="C32" s="46"/>
      <c r="D32" s="46"/>
      <c r="E32" s="46"/>
      <c r="F32" s="32" t="s">
        <v>49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2" customFormat="1" ht="14.4" customHeight="1">
      <c r="B33" s="45"/>
      <c r="C33" s="46"/>
      <c r="D33" s="46"/>
      <c r="E33" s="46"/>
      <c r="F33" s="32" t="s">
        <v>50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1"/>
      <c r="D35" s="52" t="s">
        <v>51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52</v>
      </c>
      <c r="U35" s="53"/>
      <c r="V35" s="53"/>
      <c r="W35" s="53"/>
      <c r="X35" s="55" t="s">
        <v>53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</row>
    <row r="42" s="1" customFormat="1" ht="24.96" customHeight="1">
      <c r="B42" s="38"/>
      <c r="C42" s="23" t="s">
        <v>54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3" customFormat="1" ht="12" customHeight="1">
      <c r="B44" s="62"/>
      <c r="C44" s="32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036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</row>
    <row r="45" s="4" customFormat="1" ht="36.96" customHeight="1"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Drenážní zářez a příkop pro snížení hladiny spodní vody na části hřbitova Děčín – Folknáře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Děčín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71" t="str">
        <f>IF(AN8= "","",AN8)</f>
        <v>12. 7. 2019</v>
      </c>
      <c r="AN47" s="71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15.15" customHeight="1">
      <c r="B49" s="38"/>
      <c r="C49" s="32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 "","",E11)</f>
        <v>Statutární město Děčín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32</v>
      </c>
      <c r="AJ49" s="39"/>
      <c r="AK49" s="39"/>
      <c r="AL49" s="39"/>
      <c r="AM49" s="72" t="str">
        <f>IF(E17="","",E17)</f>
        <v>Vladimír Vidai</v>
      </c>
      <c r="AN49" s="63"/>
      <c r="AO49" s="63"/>
      <c r="AP49" s="63"/>
      <c r="AQ49" s="39"/>
      <c r="AR49" s="43"/>
      <c r="AS49" s="73" t="s">
        <v>55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</row>
    <row r="50" s="1" customFormat="1" ht="15.15" customHeight="1">
      <c r="B50" s="38"/>
      <c r="C50" s="32" t="s">
        <v>30</v>
      </c>
      <c r="D50" s="39"/>
      <c r="E50" s="39"/>
      <c r="F50" s="39"/>
      <c r="G50" s="39"/>
      <c r="H50" s="39"/>
      <c r="I50" s="39"/>
      <c r="J50" s="39"/>
      <c r="K50" s="39"/>
      <c r="L50" s="63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37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</row>
    <row r="52" s="1" customFormat="1" ht="29.28" customHeight="1">
      <c r="B52" s="38"/>
      <c r="C52" s="85" t="s">
        <v>56</v>
      </c>
      <c r="D52" s="86"/>
      <c r="E52" s="86"/>
      <c r="F52" s="86"/>
      <c r="G52" s="86"/>
      <c r="H52" s="87"/>
      <c r="I52" s="88" t="s">
        <v>57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58</v>
      </c>
      <c r="AH52" s="86"/>
      <c r="AI52" s="86"/>
      <c r="AJ52" s="86"/>
      <c r="AK52" s="86"/>
      <c r="AL52" s="86"/>
      <c r="AM52" s="86"/>
      <c r="AN52" s="88" t="s">
        <v>59</v>
      </c>
      <c r="AO52" s="86"/>
      <c r="AP52" s="86"/>
      <c r="AQ52" s="90" t="s">
        <v>60</v>
      </c>
      <c r="AR52" s="43"/>
      <c r="AS52" s="91" t="s">
        <v>61</v>
      </c>
      <c r="AT52" s="92" t="s">
        <v>62</v>
      </c>
      <c r="AU52" s="92" t="s">
        <v>63</v>
      </c>
      <c r="AV52" s="92" t="s">
        <v>64</v>
      </c>
      <c r="AW52" s="92" t="s">
        <v>65</v>
      </c>
      <c r="AX52" s="92" t="s">
        <v>66</v>
      </c>
      <c r="AY52" s="92" t="s">
        <v>67</v>
      </c>
      <c r="AZ52" s="92" t="s">
        <v>68</v>
      </c>
      <c r="BA52" s="92" t="s">
        <v>69</v>
      </c>
      <c r="BB52" s="92" t="s">
        <v>70</v>
      </c>
      <c r="BC52" s="92" t="s">
        <v>71</v>
      </c>
      <c r="BD52" s="93" t="s">
        <v>72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</row>
    <row r="54" s="5" customFormat="1" ht="32.4" customHeight="1">
      <c r="B54" s="97"/>
      <c r="C54" s="98" t="s">
        <v>73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S54" s="108" t="s">
        <v>74</v>
      </c>
      <c r="BT54" s="108" t="s">
        <v>75</v>
      </c>
      <c r="BV54" s="108" t="s">
        <v>76</v>
      </c>
      <c r="BW54" s="108" t="s">
        <v>5</v>
      </c>
      <c r="BX54" s="108" t="s">
        <v>77</v>
      </c>
      <c r="CL54" s="108" t="s">
        <v>19</v>
      </c>
    </row>
    <row r="55" s="6" customFormat="1" ht="40.5" customHeight="1">
      <c r="A55" s="109" t="s">
        <v>78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'036 - Drenážní zářez a př...'!J28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79</v>
      </c>
      <c r="AR55" s="116"/>
      <c r="AS55" s="117">
        <v>0</v>
      </c>
      <c r="AT55" s="118">
        <f>ROUND(SUM(AV55:AW55),2)</f>
        <v>0</v>
      </c>
      <c r="AU55" s="119">
        <f>'036 - Drenážní zářez a př...'!P86</f>
        <v>0</v>
      </c>
      <c r="AV55" s="118">
        <f>'036 - Drenážní zářez a př...'!J31</f>
        <v>0</v>
      </c>
      <c r="AW55" s="118">
        <f>'036 - Drenážní zářez a př...'!J32</f>
        <v>0</v>
      </c>
      <c r="AX55" s="118">
        <f>'036 - Drenážní zářez a př...'!J33</f>
        <v>0</v>
      </c>
      <c r="AY55" s="118">
        <f>'036 - Drenážní zářez a př...'!J34</f>
        <v>0</v>
      </c>
      <c r="AZ55" s="118">
        <f>'036 - Drenážní zářez a př...'!F31</f>
        <v>0</v>
      </c>
      <c r="BA55" s="118">
        <f>'036 - Drenážní zářez a př...'!F32</f>
        <v>0</v>
      </c>
      <c r="BB55" s="118">
        <f>'036 - Drenážní zářez a př...'!F33</f>
        <v>0</v>
      </c>
      <c r="BC55" s="118">
        <f>'036 - Drenážní zářez a př...'!F34</f>
        <v>0</v>
      </c>
      <c r="BD55" s="120">
        <f>'036 - Drenážní zářez a př...'!F35</f>
        <v>0</v>
      </c>
      <c r="BT55" s="121" t="s">
        <v>80</v>
      </c>
      <c r="BU55" s="121" t="s">
        <v>81</v>
      </c>
      <c r="BV55" s="121" t="s">
        <v>76</v>
      </c>
      <c r="BW55" s="121" t="s">
        <v>5</v>
      </c>
      <c r="BX55" s="121" t="s">
        <v>77</v>
      </c>
      <c r="CL55" s="121" t="s">
        <v>19</v>
      </c>
    </row>
    <row r="56" s="1" customFormat="1" ht="30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="1" customFormat="1" ht="6.96" customHeight="1"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</row>
  </sheetData>
  <sheetProtection sheet="1" formatColumns="0" formatRows="0" objects="1" scenarios="1" spinCount="100000" saltValue="J5AFl9NK4b1vrAdDTiwyDcgv8bvyb/g/g1z/TKAnvbBfgqeI6sctUNnwRWTDd6ZER7GghnweHJBgj9Rdi/7bcw==" hashValue="/HZCLghM2Ij03DJGVeCHTFgMjVJPQIhRVJU9gNGDOqV1teiPZuXwjgQffalrHNALtxDLsPs99MpE7dxf6kOKig==" algorithmName="SHA-512" password="CC35"/>
  <mergeCells count="4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036 - Drenážní zářez a př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7" customWidth="1"/>
    <col min="8" max="8" width="11.5" customWidth="1"/>
    <col min="9" max="9" width="20.17" style="122" customWidth="1"/>
    <col min="10" max="10" width="20.17" customWidth="1"/>
    <col min="11" max="11" width="20.17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7" t="s">
        <v>5</v>
      </c>
    </row>
    <row r="3" ht="6.96" customHeight="1">
      <c r="B3" s="123"/>
      <c r="C3" s="124"/>
      <c r="D3" s="124"/>
      <c r="E3" s="124"/>
      <c r="F3" s="124"/>
      <c r="G3" s="124"/>
      <c r="H3" s="124"/>
      <c r="I3" s="125"/>
      <c r="J3" s="124"/>
      <c r="K3" s="124"/>
      <c r="L3" s="20"/>
      <c r="AT3" s="17" t="s">
        <v>82</v>
      </c>
    </row>
    <row r="4" ht="24.96" customHeight="1">
      <c r="B4" s="20"/>
      <c r="D4" s="126" t="s">
        <v>83</v>
      </c>
      <c r="L4" s="20"/>
      <c r="M4" s="127" t="s">
        <v>10</v>
      </c>
      <c r="AT4" s="17" t="s">
        <v>4</v>
      </c>
    </row>
    <row r="5" ht="6.96" customHeight="1">
      <c r="B5" s="20"/>
      <c r="L5" s="20"/>
    </row>
    <row r="6" s="1" customFormat="1" ht="12" customHeight="1">
      <c r="B6" s="43"/>
      <c r="D6" s="128" t="s">
        <v>16</v>
      </c>
      <c r="I6" s="129"/>
      <c r="L6" s="43"/>
    </row>
    <row r="7" s="1" customFormat="1" ht="36.96" customHeight="1">
      <c r="B7" s="43"/>
      <c r="E7" s="130" t="s">
        <v>17</v>
      </c>
      <c r="F7" s="1"/>
      <c r="G7" s="1"/>
      <c r="H7" s="1"/>
      <c r="I7" s="129"/>
      <c r="L7" s="43"/>
    </row>
    <row r="8" s="1" customFormat="1">
      <c r="B8" s="43"/>
      <c r="I8" s="129"/>
      <c r="L8" s="43"/>
    </row>
    <row r="9" s="1" customFormat="1" ht="12" customHeight="1">
      <c r="B9" s="43"/>
      <c r="D9" s="128" t="s">
        <v>18</v>
      </c>
      <c r="F9" s="131" t="s">
        <v>19</v>
      </c>
      <c r="I9" s="132" t="s">
        <v>20</v>
      </c>
      <c r="J9" s="131" t="s">
        <v>19</v>
      </c>
      <c r="L9" s="43"/>
    </row>
    <row r="10" s="1" customFormat="1" ht="12" customHeight="1">
      <c r="B10" s="43"/>
      <c r="D10" s="128" t="s">
        <v>21</v>
      </c>
      <c r="F10" s="131" t="s">
        <v>22</v>
      </c>
      <c r="I10" s="132" t="s">
        <v>23</v>
      </c>
      <c r="J10" s="133" t="str">
        <f>'Rekapitulace stavby'!AN8</f>
        <v>12. 7. 2019</v>
      </c>
      <c r="L10" s="43"/>
    </row>
    <row r="11" s="1" customFormat="1" ht="10.8" customHeight="1">
      <c r="B11" s="43"/>
      <c r="I11" s="129"/>
      <c r="L11" s="43"/>
    </row>
    <row r="12" s="1" customFormat="1" ht="12" customHeight="1">
      <c r="B12" s="43"/>
      <c r="D12" s="128" t="s">
        <v>25</v>
      </c>
      <c r="I12" s="132" t="s">
        <v>26</v>
      </c>
      <c r="J12" s="131" t="s">
        <v>27</v>
      </c>
      <c r="L12" s="43"/>
    </row>
    <row r="13" s="1" customFormat="1" ht="18" customHeight="1">
      <c r="B13" s="43"/>
      <c r="E13" s="131" t="s">
        <v>28</v>
      </c>
      <c r="I13" s="132" t="s">
        <v>29</v>
      </c>
      <c r="J13" s="131" t="s">
        <v>19</v>
      </c>
      <c r="L13" s="43"/>
    </row>
    <row r="14" s="1" customFormat="1" ht="6.96" customHeight="1">
      <c r="B14" s="43"/>
      <c r="I14" s="129"/>
      <c r="L14" s="43"/>
    </row>
    <row r="15" s="1" customFormat="1" ht="12" customHeight="1">
      <c r="B15" s="43"/>
      <c r="D15" s="128" t="s">
        <v>30</v>
      </c>
      <c r="I15" s="132" t="s">
        <v>26</v>
      </c>
      <c r="J15" s="33" t="str">
        <f>'Rekapitulace stavby'!AN13</f>
        <v>Vyplň údaj</v>
      </c>
      <c r="L15" s="43"/>
    </row>
    <row r="16" s="1" customFormat="1" ht="18" customHeight="1">
      <c r="B16" s="43"/>
      <c r="E16" s="33" t="str">
        <f>'Rekapitulace stavby'!E14</f>
        <v>Vyplň údaj</v>
      </c>
      <c r="F16" s="131"/>
      <c r="G16" s="131"/>
      <c r="H16" s="131"/>
      <c r="I16" s="132" t="s">
        <v>29</v>
      </c>
      <c r="J16" s="33" t="str">
        <f>'Rekapitulace stavby'!AN14</f>
        <v>Vyplň údaj</v>
      </c>
      <c r="L16" s="43"/>
    </row>
    <row r="17" s="1" customFormat="1" ht="6.96" customHeight="1">
      <c r="B17" s="43"/>
      <c r="I17" s="129"/>
      <c r="L17" s="43"/>
    </row>
    <row r="18" s="1" customFormat="1" ht="12" customHeight="1">
      <c r="B18" s="43"/>
      <c r="D18" s="128" t="s">
        <v>32</v>
      </c>
      <c r="I18" s="132" t="s">
        <v>26</v>
      </c>
      <c r="J18" s="131" t="s">
        <v>33</v>
      </c>
      <c r="L18" s="43"/>
    </row>
    <row r="19" s="1" customFormat="1" ht="18" customHeight="1">
      <c r="B19" s="43"/>
      <c r="E19" s="131" t="s">
        <v>34</v>
      </c>
      <c r="I19" s="132" t="s">
        <v>29</v>
      </c>
      <c r="J19" s="131" t="s">
        <v>35</v>
      </c>
      <c r="L19" s="43"/>
    </row>
    <row r="20" s="1" customFormat="1" ht="6.96" customHeight="1">
      <c r="B20" s="43"/>
      <c r="I20" s="129"/>
      <c r="L20" s="43"/>
    </row>
    <row r="21" s="1" customFormat="1" ht="12" customHeight="1">
      <c r="B21" s="43"/>
      <c r="D21" s="128" t="s">
        <v>37</v>
      </c>
      <c r="I21" s="132" t="s">
        <v>26</v>
      </c>
      <c r="J21" s="131" t="str">
        <f>IF('Rekapitulace stavby'!AN19="","",'Rekapitulace stavby'!AN19)</f>
        <v/>
      </c>
      <c r="L21" s="43"/>
    </row>
    <row r="22" s="1" customFormat="1" ht="18" customHeight="1">
      <c r="B22" s="43"/>
      <c r="E22" s="131" t="str">
        <f>IF('Rekapitulace stavby'!E20="","",'Rekapitulace stavby'!E20)</f>
        <v xml:space="preserve"> </v>
      </c>
      <c r="I22" s="132" t="s">
        <v>29</v>
      </c>
      <c r="J22" s="131" t="str">
        <f>IF('Rekapitulace stavby'!AN20="","",'Rekapitulace stavby'!AN20)</f>
        <v/>
      </c>
      <c r="L22" s="43"/>
    </row>
    <row r="23" s="1" customFormat="1" ht="6.96" customHeight="1">
      <c r="B23" s="43"/>
      <c r="I23" s="129"/>
      <c r="L23" s="43"/>
    </row>
    <row r="24" s="1" customFormat="1" ht="12" customHeight="1">
      <c r="B24" s="43"/>
      <c r="D24" s="128" t="s">
        <v>39</v>
      </c>
      <c r="I24" s="129"/>
      <c r="L24" s="43"/>
    </row>
    <row r="25" s="7" customFormat="1" ht="51" customHeight="1">
      <c r="B25" s="134"/>
      <c r="E25" s="135" t="s">
        <v>40</v>
      </c>
      <c r="F25" s="135"/>
      <c r="G25" s="135"/>
      <c r="H25" s="135"/>
      <c r="I25" s="136"/>
      <c r="L25" s="134"/>
    </row>
    <row r="26" s="1" customFormat="1" ht="6.96" customHeight="1">
      <c r="B26" s="43"/>
      <c r="I26" s="129"/>
      <c r="L26" s="43"/>
    </row>
    <row r="27" s="1" customFormat="1" ht="6.96" customHeight="1">
      <c r="B27" s="43"/>
      <c r="D27" s="75"/>
      <c r="E27" s="75"/>
      <c r="F27" s="75"/>
      <c r="G27" s="75"/>
      <c r="H27" s="75"/>
      <c r="I27" s="137"/>
      <c r="J27" s="75"/>
      <c r="K27" s="75"/>
      <c r="L27" s="43"/>
    </row>
    <row r="28" s="1" customFormat="1" ht="25.44" customHeight="1">
      <c r="B28" s="43"/>
      <c r="D28" s="138" t="s">
        <v>41</v>
      </c>
      <c r="I28" s="129"/>
      <c r="J28" s="139">
        <f>ROUND(J86, 2)</f>
        <v>0</v>
      </c>
      <c r="L28" s="43"/>
    </row>
    <row r="29" s="1" customFormat="1" ht="6.96" customHeight="1">
      <c r="B29" s="43"/>
      <c r="D29" s="75"/>
      <c r="E29" s="75"/>
      <c r="F29" s="75"/>
      <c r="G29" s="75"/>
      <c r="H29" s="75"/>
      <c r="I29" s="137"/>
      <c r="J29" s="75"/>
      <c r="K29" s="75"/>
      <c r="L29" s="43"/>
    </row>
    <row r="30" s="1" customFormat="1" ht="14.4" customHeight="1">
      <c r="B30" s="43"/>
      <c r="F30" s="140" t="s">
        <v>43</v>
      </c>
      <c r="I30" s="141" t="s">
        <v>42</v>
      </c>
      <c r="J30" s="140" t="s">
        <v>44</v>
      </c>
      <c r="L30" s="43"/>
    </row>
    <row r="31" s="1" customFormat="1" ht="14.4" customHeight="1">
      <c r="B31" s="43"/>
      <c r="D31" s="142" t="s">
        <v>45</v>
      </c>
      <c r="E31" s="128" t="s">
        <v>46</v>
      </c>
      <c r="F31" s="143">
        <f>ROUND((SUM(BE86:BE257)),  2)</f>
        <v>0</v>
      </c>
      <c r="I31" s="144">
        <v>0.20999999999999999</v>
      </c>
      <c r="J31" s="143">
        <f>ROUND(((SUM(BE86:BE257))*I31),  2)</f>
        <v>0</v>
      </c>
      <c r="L31" s="43"/>
    </row>
    <row r="32" s="1" customFormat="1" ht="14.4" customHeight="1">
      <c r="B32" s="43"/>
      <c r="E32" s="128" t="s">
        <v>47</v>
      </c>
      <c r="F32" s="143">
        <f>ROUND((SUM(BF86:BF257)),  2)</f>
        <v>0</v>
      </c>
      <c r="I32" s="144">
        <v>0.14999999999999999</v>
      </c>
      <c r="J32" s="143">
        <f>ROUND(((SUM(BF86:BF257))*I32),  2)</f>
        <v>0</v>
      </c>
      <c r="L32" s="43"/>
    </row>
    <row r="33" hidden="1" s="1" customFormat="1" ht="14.4" customHeight="1">
      <c r="B33" s="43"/>
      <c r="E33" s="128" t="s">
        <v>48</v>
      </c>
      <c r="F33" s="143">
        <f>ROUND((SUM(BG86:BG257)),  2)</f>
        <v>0</v>
      </c>
      <c r="I33" s="144">
        <v>0.20999999999999999</v>
      </c>
      <c r="J33" s="143">
        <f>0</f>
        <v>0</v>
      </c>
      <c r="L33" s="43"/>
    </row>
    <row r="34" hidden="1" s="1" customFormat="1" ht="14.4" customHeight="1">
      <c r="B34" s="43"/>
      <c r="E34" s="128" t="s">
        <v>49</v>
      </c>
      <c r="F34" s="143">
        <f>ROUND((SUM(BH86:BH257)),  2)</f>
        <v>0</v>
      </c>
      <c r="I34" s="144">
        <v>0.14999999999999999</v>
      </c>
      <c r="J34" s="143">
        <f>0</f>
        <v>0</v>
      </c>
      <c r="L34" s="43"/>
    </row>
    <row r="35" hidden="1" s="1" customFormat="1" ht="14.4" customHeight="1">
      <c r="B35" s="43"/>
      <c r="E35" s="128" t="s">
        <v>50</v>
      </c>
      <c r="F35" s="143">
        <f>ROUND((SUM(BI86:BI257)),  2)</f>
        <v>0</v>
      </c>
      <c r="I35" s="144">
        <v>0</v>
      </c>
      <c r="J35" s="143">
        <f>0</f>
        <v>0</v>
      </c>
      <c r="L35" s="43"/>
    </row>
    <row r="36" s="1" customFormat="1" ht="6.96" customHeight="1">
      <c r="B36" s="43"/>
      <c r="I36" s="129"/>
      <c r="L36" s="43"/>
    </row>
    <row r="37" s="1" customFormat="1" ht="25.44" customHeight="1">
      <c r="B37" s="43"/>
      <c r="C37" s="145"/>
      <c r="D37" s="146" t="s">
        <v>51</v>
      </c>
      <c r="E37" s="147"/>
      <c r="F37" s="147"/>
      <c r="G37" s="148" t="s">
        <v>52</v>
      </c>
      <c r="H37" s="149" t="s">
        <v>53</v>
      </c>
      <c r="I37" s="150"/>
      <c r="J37" s="151">
        <f>SUM(J28:J35)</f>
        <v>0</v>
      </c>
      <c r="K37" s="152"/>
      <c r="L37" s="43"/>
    </row>
    <row r="38" s="1" customFormat="1" ht="14.4" customHeight="1">
      <c r="B38" s="153"/>
      <c r="C38" s="154"/>
      <c r="D38" s="154"/>
      <c r="E38" s="154"/>
      <c r="F38" s="154"/>
      <c r="G38" s="154"/>
      <c r="H38" s="154"/>
      <c r="I38" s="155"/>
      <c r="J38" s="154"/>
      <c r="K38" s="154"/>
      <c r="L38" s="43"/>
    </row>
    <row r="42" s="1" customFormat="1" ht="6.96" customHeight="1">
      <c r="B42" s="156"/>
      <c r="C42" s="157"/>
      <c r="D42" s="157"/>
      <c r="E42" s="157"/>
      <c r="F42" s="157"/>
      <c r="G42" s="157"/>
      <c r="H42" s="157"/>
      <c r="I42" s="158"/>
      <c r="J42" s="157"/>
      <c r="K42" s="157"/>
      <c r="L42" s="43"/>
    </row>
    <row r="43" s="1" customFormat="1" ht="24.96" customHeight="1">
      <c r="B43" s="38"/>
      <c r="C43" s="23" t="s">
        <v>84</v>
      </c>
      <c r="D43" s="39"/>
      <c r="E43" s="39"/>
      <c r="F43" s="39"/>
      <c r="G43" s="39"/>
      <c r="H43" s="39"/>
      <c r="I43" s="129"/>
      <c r="J43" s="39"/>
      <c r="K43" s="39"/>
      <c r="L43" s="43"/>
    </row>
    <row r="44" s="1" customFormat="1" ht="6.96" customHeight="1">
      <c r="B44" s="38"/>
      <c r="C44" s="39"/>
      <c r="D44" s="39"/>
      <c r="E44" s="39"/>
      <c r="F44" s="39"/>
      <c r="G44" s="39"/>
      <c r="H44" s="39"/>
      <c r="I44" s="129"/>
      <c r="J44" s="39"/>
      <c r="K44" s="39"/>
      <c r="L44" s="43"/>
    </row>
    <row r="45" s="1" customFormat="1" ht="12" customHeight="1">
      <c r="B45" s="38"/>
      <c r="C45" s="32" t="s">
        <v>16</v>
      </c>
      <c r="D45" s="39"/>
      <c r="E45" s="39"/>
      <c r="F45" s="39"/>
      <c r="G45" s="39"/>
      <c r="H45" s="39"/>
      <c r="I45" s="129"/>
      <c r="J45" s="39"/>
      <c r="K45" s="39"/>
      <c r="L45" s="43"/>
    </row>
    <row r="46" s="1" customFormat="1" ht="16.5" customHeight="1">
      <c r="B46" s="38"/>
      <c r="C46" s="39"/>
      <c r="D46" s="39"/>
      <c r="E46" s="68" t="str">
        <f>E7</f>
        <v>Drenážní zářez a příkop pro snížení hladiny spodní vody na části hřbitova Děčín – Folknáře</v>
      </c>
      <c r="F46" s="39"/>
      <c r="G46" s="39"/>
      <c r="H46" s="39"/>
      <c r="I46" s="129"/>
      <c r="J46" s="39"/>
      <c r="K46" s="39"/>
      <c r="L46" s="43"/>
    </row>
    <row r="47" s="1" customFormat="1" ht="6.96" customHeight="1">
      <c r="B47" s="38"/>
      <c r="C47" s="39"/>
      <c r="D47" s="39"/>
      <c r="E47" s="39"/>
      <c r="F47" s="39"/>
      <c r="G47" s="39"/>
      <c r="H47" s="39"/>
      <c r="I47" s="129"/>
      <c r="J47" s="39"/>
      <c r="K47" s="39"/>
      <c r="L47" s="43"/>
    </row>
    <row r="48" s="1" customFormat="1" ht="12" customHeight="1">
      <c r="B48" s="38"/>
      <c r="C48" s="32" t="s">
        <v>21</v>
      </c>
      <c r="D48" s="39"/>
      <c r="E48" s="39"/>
      <c r="F48" s="27" t="str">
        <f>F10</f>
        <v>Děčín</v>
      </c>
      <c r="G48" s="39"/>
      <c r="H48" s="39"/>
      <c r="I48" s="132" t="s">
        <v>23</v>
      </c>
      <c r="J48" s="71" t="str">
        <f>IF(J10="","",J10)</f>
        <v>12. 7. 2019</v>
      </c>
      <c r="K48" s="39"/>
      <c r="L48" s="43"/>
    </row>
    <row r="49" s="1" customFormat="1" ht="6.96" customHeight="1">
      <c r="B49" s="38"/>
      <c r="C49" s="39"/>
      <c r="D49" s="39"/>
      <c r="E49" s="39"/>
      <c r="F49" s="39"/>
      <c r="G49" s="39"/>
      <c r="H49" s="39"/>
      <c r="I49" s="129"/>
      <c r="J49" s="39"/>
      <c r="K49" s="39"/>
      <c r="L49" s="43"/>
    </row>
    <row r="50" s="1" customFormat="1" ht="15.15" customHeight="1">
      <c r="B50" s="38"/>
      <c r="C50" s="32" t="s">
        <v>25</v>
      </c>
      <c r="D50" s="39"/>
      <c r="E50" s="39"/>
      <c r="F50" s="27" t="str">
        <f>E13</f>
        <v>Statutární město Děčín</v>
      </c>
      <c r="G50" s="39"/>
      <c r="H50" s="39"/>
      <c r="I50" s="132" t="s">
        <v>32</v>
      </c>
      <c r="J50" s="36" t="str">
        <f>E19</f>
        <v>Vladimír Vidai</v>
      </c>
      <c r="K50" s="39"/>
      <c r="L50" s="43"/>
    </row>
    <row r="51" s="1" customFormat="1" ht="15.15" customHeight="1">
      <c r="B51" s="38"/>
      <c r="C51" s="32" t="s">
        <v>30</v>
      </c>
      <c r="D51" s="39"/>
      <c r="E51" s="39"/>
      <c r="F51" s="27" t="str">
        <f>IF(E16="","",E16)</f>
        <v>Vyplň údaj</v>
      </c>
      <c r="G51" s="39"/>
      <c r="H51" s="39"/>
      <c r="I51" s="132" t="s">
        <v>37</v>
      </c>
      <c r="J51" s="36" t="str">
        <f>E22</f>
        <v xml:space="preserve"> </v>
      </c>
      <c r="K51" s="39"/>
      <c r="L51" s="43"/>
    </row>
    <row r="52" s="1" customFormat="1" ht="10.32" customHeight="1">
      <c r="B52" s="38"/>
      <c r="C52" s="39"/>
      <c r="D52" s="39"/>
      <c r="E52" s="39"/>
      <c r="F52" s="39"/>
      <c r="G52" s="39"/>
      <c r="H52" s="39"/>
      <c r="I52" s="129"/>
      <c r="J52" s="39"/>
      <c r="K52" s="39"/>
      <c r="L52" s="43"/>
    </row>
    <row r="53" s="1" customFormat="1" ht="29.28" customHeight="1">
      <c r="B53" s="38"/>
      <c r="C53" s="159" t="s">
        <v>85</v>
      </c>
      <c r="D53" s="160"/>
      <c r="E53" s="160"/>
      <c r="F53" s="160"/>
      <c r="G53" s="160"/>
      <c r="H53" s="160"/>
      <c r="I53" s="161"/>
      <c r="J53" s="162" t="s">
        <v>86</v>
      </c>
      <c r="K53" s="160"/>
      <c r="L53" s="43"/>
    </row>
    <row r="54" s="1" customFormat="1" ht="10.32" customHeight="1">
      <c r="B54" s="38"/>
      <c r="C54" s="39"/>
      <c r="D54" s="39"/>
      <c r="E54" s="39"/>
      <c r="F54" s="39"/>
      <c r="G54" s="39"/>
      <c r="H54" s="39"/>
      <c r="I54" s="129"/>
      <c r="J54" s="39"/>
      <c r="K54" s="39"/>
      <c r="L54" s="43"/>
    </row>
    <row r="55" s="1" customFormat="1" ht="22.8" customHeight="1">
      <c r="B55" s="38"/>
      <c r="C55" s="163" t="s">
        <v>73</v>
      </c>
      <c r="D55" s="39"/>
      <c r="E55" s="39"/>
      <c r="F55" s="39"/>
      <c r="G55" s="39"/>
      <c r="H55" s="39"/>
      <c r="I55" s="129"/>
      <c r="J55" s="101">
        <f>J86</f>
        <v>0</v>
      </c>
      <c r="K55" s="39"/>
      <c r="L55" s="43"/>
      <c r="AU55" s="17" t="s">
        <v>87</v>
      </c>
    </row>
    <row r="56" s="8" customFormat="1" ht="24.96" customHeight="1">
      <c r="B56" s="164"/>
      <c r="C56" s="165"/>
      <c r="D56" s="166" t="s">
        <v>88</v>
      </c>
      <c r="E56" s="167"/>
      <c r="F56" s="167"/>
      <c r="G56" s="167"/>
      <c r="H56" s="167"/>
      <c r="I56" s="168"/>
      <c r="J56" s="169">
        <f>J87</f>
        <v>0</v>
      </c>
      <c r="K56" s="165"/>
      <c r="L56" s="170"/>
    </row>
    <row r="57" s="9" customFormat="1" ht="19.92" customHeight="1">
      <c r="B57" s="171"/>
      <c r="C57" s="172"/>
      <c r="D57" s="173" t="s">
        <v>89</v>
      </c>
      <c r="E57" s="174"/>
      <c r="F57" s="174"/>
      <c r="G57" s="174"/>
      <c r="H57" s="174"/>
      <c r="I57" s="175"/>
      <c r="J57" s="176">
        <f>J88</f>
        <v>0</v>
      </c>
      <c r="K57" s="172"/>
      <c r="L57" s="177"/>
    </row>
    <row r="58" s="9" customFormat="1" ht="19.92" customHeight="1">
      <c r="B58" s="171"/>
      <c r="C58" s="172"/>
      <c r="D58" s="173" t="s">
        <v>90</v>
      </c>
      <c r="E58" s="174"/>
      <c r="F58" s="174"/>
      <c r="G58" s="174"/>
      <c r="H58" s="174"/>
      <c r="I58" s="175"/>
      <c r="J58" s="176">
        <f>J163</f>
        <v>0</v>
      </c>
      <c r="K58" s="172"/>
      <c r="L58" s="177"/>
    </row>
    <row r="59" s="9" customFormat="1" ht="19.92" customHeight="1">
      <c r="B59" s="171"/>
      <c r="C59" s="172"/>
      <c r="D59" s="173" t="s">
        <v>91</v>
      </c>
      <c r="E59" s="174"/>
      <c r="F59" s="174"/>
      <c r="G59" s="174"/>
      <c r="H59" s="174"/>
      <c r="I59" s="175"/>
      <c r="J59" s="176">
        <f>J182</f>
        <v>0</v>
      </c>
      <c r="K59" s="172"/>
      <c r="L59" s="177"/>
    </row>
    <row r="60" s="9" customFormat="1" ht="19.92" customHeight="1">
      <c r="B60" s="171"/>
      <c r="C60" s="172"/>
      <c r="D60" s="173" t="s">
        <v>92</v>
      </c>
      <c r="E60" s="174"/>
      <c r="F60" s="174"/>
      <c r="G60" s="174"/>
      <c r="H60" s="174"/>
      <c r="I60" s="175"/>
      <c r="J60" s="176">
        <f>J191</f>
        <v>0</v>
      </c>
      <c r="K60" s="172"/>
      <c r="L60" s="177"/>
    </row>
    <row r="61" s="9" customFormat="1" ht="19.92" customHeight="1">
      <c r="B61" s="171"/>
      <c r="C61" s="172"/>
      <c r="D61" s="173" t="s">
        <v>93</v>
      </c>
      <c r="E61" s="174"/>
      <c r="F61" s="174"/>
      <c r="G61" s="174"/>
      <c r="H61" s="174"/>
      <c r="I61" s="175"/>
      <c r="J61" s="176">
        <f>J207</f>
        <v>0</v>
      </c>
      <c r="K61" s="172"/>
      <c r="L61" s="177"/>
    </row>
    <row r="62" s="9" customFormat="1" ht="19.92" customHeight="1">
      <c r="B62" s="171"/>
      <c r="C62" s="172"/>
      <c r="D62" s="173" t="s">
        <v>94</v>
      </c>
      <c r="E62" s="174"/>
      <c r="F62" s="174"/>
      <c r="G62" s="174"/>
      <c r="H62" s="174"/>
      <c r="I62" s="175"/>
      <c r="J62" s="176">
        <f>J224</f>
        <v>0</v>
      </c>
      <c r="K62" s="172"/>
      <c r="L62" s="177"/>
    </row>
    <row r="63" s="9" customFormat="1" ht="19.92" customHeight="1">
      <c r="B63" s="171"/>
      <c r="C63" s="172"/>
      <c r="D63" s="173" t="s">
        <v>95</v>
      </c>
      <c r="E63" s="174"/>
      <c r="F63" s="174"/>
      <c r="G63" s="174"/>
      <c r="H63" s="174"/>
      <c r="I63" s="175"/>
      <c r="J63" s="176">
        <f>J234</f>
        <v>0</v>
      </c>
      <c r="K63" s="172"/>
      <c r="L63" s="177"/>
    </row>
    <row r="64" s="8" customFormat="1" ht="24.96" customHeight="1">
      <c r="B64" s="164"/>
      <c r="C64" s="165"/>
      <c r="D64" s="166" t="s">
        <v>96</v>
      </c>
      <c r="E64" s="167"/>
      <c r="F64" s="167"/>
      <c r="G64" s="167"/>
      <c r="H64" s="167"/>
      <c r="I64" s="168"/>
      <c r="J64" s="169">
        <f>J237</f>
        <v>0</v>
      </c>
      <c r="K64" s="165"/>
      <c r="L64" s="170"/>
    </row>
    <row r="65" s="9" customFormat="1" ht="19.92" customHeight="1">
      <c r="B65" s="171"/>
      <c r="C65" s="172"/>
      <c r="D65" s="173" t="s">
        <v>97</v>
      </c>
      <c r="E65" s="174"/>
      <c r="F65" s="174"/>
      <c r="G65" s="174"/>
      <c r="H65" s="174"/>
      <c r="I65" s="175"/>
      <c r="J65" s="176">
        <f>J238</f>
        <v>0</v>
      </c>
      <c r="K65" s="172"/>
      <c r="L65" s="177"/>
    </row>
    <row r="66" s="8" customFormat="1" ht="24.96" customHeight="1">
      <c r="B66" s="164"/>
      <c r="C66" s="165"/>
      <c r="D66" s="166" t="s">
        <v>98</v>
      </c>
      <c r="E66" s="167"/>
      <c r="F66" s="167"/>
      <c r="G66" s="167"/>
      <c r="H66" s="167"/>
      <c r="I66" s="168"/>
      <c r="J66" s="169">
        <f>J249</f>
        <v>0</v>
      </c>
      <c r="K66" s="165"/>
      <c r="L66" s="170"/>
    </row>
    <row r="67" s="9" customFormat="1" ht="19.92" customHeight="1">
      <c r="B67" s="171"/>
      <c r="C67" s="172"/>
      <c r="D67" s="173" t="s">
        <v>99</v>
      </c>
      <c r="E67" s="174"/>
      <c r="F67" s="174"/>
      <c r="G67" s="174"/>
      <c r="H67" s="174"/>
      <c r="I67" s="175"/>
      <c r="J67" s="176">
        <f>J250</f>
        <v>0</v>
      </c>
      <c r="K67" s="172"/>
      <c r="L67" s="177"/>
    </row>
    <row r="68" s="9" customFormat="1" ht="19.92" customHeight="1">
      <c r="B68" s="171"/>
      <c r="C68" s="172"/>
      <c r="D68" s="173" t="s">
        <v>100</v>
      </c>
      <c r="E68" s="174"/>
      <c r="F68" s="174"/>
      <c r="G68" s="174"/>
      <c r="H68" s="174"/>
      <c r="I68" s="175"/>
      <c r="J68" s="176">
        <f>J252</f>
        <v>0</v>
      </c>
      <c r="K68" s="172"/>
      <c r="L68" s="177"/>
    </row>
    <row r="69" s="1" customFormat="1" ht="21.84" customHeight="1">
      <c r="B69" s="38"/>
      <c r="C69" s="39"/>
      <c r="D69" s="39"/>
      <c r="E69" s="39"/>
      <c r="F69" s="39"/>
      <c r="G69" s="39"/>
      <c r="H69" s="39"/>
      <c r="I69" s="129"/>
      <c r="J69" s="39"/>
      <c r="K69" s="39"/>
      <c r="L69" s="43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55"/>
      <c r="J70" s="59"/>
      <c r="K70" s="59"/>
      <c r="L70" s="43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58"/>
      <c r="J74" s="61"/>
      <c r="K74" s="61"/>
      <c r="L74" s="43"/>
    </row>
    <row r="75" s="1" customFormat="1" ht="24.96" customHeight="1">
      <c r="B75" s="38"/>
      <c r="C75" s="23" t="s">
        <v>101</v>
      </c>
      <c r="D75" s="39"/>
      <c r="E75" s="39"/>
      <c r="F75" s="39"/>
      <c r="G75" s="39"/>
      <c r="H75" s="39"/>
      <c r="I75" s="129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29"/>
      <c r="J76" s="39"/>
      <c r="K76" s="39"/>
      <c r="L76" s="43"/>
    </row>
    <row r="77" s="1" customFormat="1" ht="12" customHeight="1">
      <c r="B77" s="38"/>
      <c r="C77" s="32" t="s">
        <v>16</v>
      </c>
      <c r="D77" s="39"/>
      <c r="E77" s="39"/>
      <c r="F77" s="39"/>
      <c r="G77" s="39"/>
      <c r="H77" s="39"/>
      <c r="I77" s="129"/>
      <c r="J77" s="39"/>
      <c r="K77" s="39"/>
      <c r="L77" s="43"/>
    </row>
    <row r="78" s="1" customFormat="1" ht="16.5" customHeight="1">
      <c r="B78" s="38"/>
      <c r="C78" s="39"/>
      <c r="D78" s="39"/>
      <c r="E78" s="68" t="str">
        <f>E7</f>
        <v>Drenážní zářez a příkop pro snížení hladiny spodní vody na části hřbitova Děčín – Folknáře</v>
      </c>
      <c r="F78" s="39"/>
      <c r="G78" s="39"/>
      <c r="H78" s="39"/>
      <c r="I78" s="129"/>
      <c r="J78" s="39"/>
      <c r="K78" s="39"/>
      <c r="L78" s="43"/>
    </row>
    <row r="79" s="1" customFormat="1" ht="6.96" customHeight="1">
      <c r="B79" s="38"/>
      <c r="C79" s="39"/>
      <c r="D79" s="39"/>
      <c r="E79" s="39"/>
      <c r="F79" s="39"/>
      <c r="G79" s="39"/>
      <c r="H79" s="39"/>
      <c r="I79" s="129"/>
      <c r="J79" s="39"/>
      <c r="K79" s="39"/>
      <c r="L79" s="43"/>
    </row>
    <row r="80" s="1" customFormat="1" ht="12" customHeight="1">
      <c r="B80" s="38"/>
      <c r="C80" s="32" t="s">
        <v>21</v>
      </c>
      <c r="D80" s="39"/>
      <c r="E80" s="39"/>
      <c r="F80" s="27" t="str">
        <f>F10</f>
        <v>Děčín</v>
      </c>
      <c r="G80" s="39"/>
      <c r="H80" s="39"/>
      <c r="I80" s="132" t="s">
        <v>23</v>
      </c>
      <c r="J80" s="71" t="str">
        <f>IF(J10="","",J10)</f>
        <v>12. 7. 2019</v>
      </c>
      <c r="K80" s="39"/>
      <c r="L80" s="43"/>
    </row>
    <row r="81" s="1" customFormat="1" ht="6.96" customHeight="1">
      <c r="B81" s="38"/>
      <c r="C81" s="39"/>
      <c r="D81" s="39"/>
      <c r="E81" s="39"/>
      <c r="F81" s="39"/>
      <c r="G81" s="39"/>
      <c r="H81" s="39"/>
      <c r="I81" s="129"/>
      <c r="J81" s="39"/>
      <c r="K81" s="39"/>
      <c r="L81" s="43"/>
    </row>
    <row r="82" s="1" customFormat="1" ht="15.15" customHeight="1">
      <c r="B82" s="38"/>
      <c r="C82" s="32" t="s">
        <v>25</v>
      </c>
      <c r="D82" s="39"/>
      <c r="E82" s="39"/>
      <c r="F82" s="27" t="str">
        <f>E13</f>
        <v>Statutární město Děčín</v>
      </c>
      <c r="G82" s="39"/>
      <c r="H82" s="39"/>
      <c r="I82" s="132" t="s">
        <v>32</v>
      </c>
      <c r="J82" s="36" t="str">
        <f>E19</f>
        <v>Vladimír Vidai</v>
      </c>
      <c r="K82" s="39"/>
      <c r="L82" s="43"/>
    </row>
    <row r="83" s="1" customFormat="1" ht="15.15" customHeight="1">
      <c r="B83" s="38"/>
      <c r="C83" s="32" t="s">
        <v>30</v>
      </c>
      <c r="D83" s="39"/>
      <c r="E83" s="39"/>
      <c r="F83" s="27" t="str">
        <f>IF(E16="","",E16)</f>
        <v>Vyplň údaj</v>
      </c>
      <c r="G83" s="39"/>
      <c r="H83" s="39"/>
      <c r="I83" s="132" t="s">
        <v>37</v>
      </c>
      <c r="J83" s="36" t="str">
        <f>E22</f>
        <v xml:space="preserve"> </v>
      </c>
      <c r="K83" s="39"/>
      <c r="L83" s="43"/>
    </row>
    <row r="84" s="1" customFormat="1" ht="10.32" customHeight="1">
      <c r="B84" s="38"/>
      <c r="C84" s="39"/>
      <c r="D84" s="39"/>
      <c r="E84" s="39"/>
      <c r="F84" s="39"/>
      <c r="G84" s="39"/>
      <c r="H84" s="39"/>
      <c r="I84" s="129"/>
      <c r="J84" s="39"/>
      <c r="K84" s="39"/>
      <c r="L84" s="43"/>
    </row>
    <row r="85" s="10" customFormat="1" ht="29.28" customHeight="1">
      <c r="B85" s="178"/>
      <c r="C85" s="179" t="s">
        <v>102</v>
      </c>
      <c r="D85" s="180" t="s">
        <v>60</v>
      </c>
      <c r="E85" s="180" t="s">
        <v>56</v>
      </c>
      <c r="F85" s="180" t="s">
        <v>57</v>
      </c>
      <c r="G85" s="180" t="s">
        <v>103</v>
      </c>
      <c r="H85" s="180" t="s">
        <v>104</v>
      </c>
      <c r="I85" s="181" t="s">
        <v>105</v>
      </c>
      <c r="J85" s="180" t="s">
        <v>86</v>
      </c>
      <c r="K85" s="182" t="s">
        <v>106</v>
      </c>
      <c r="L85" s="183"/>
      <c r="M85" s="91" t="s">
        <v>19</v>
      </c>
      <c r="N85" s="92" t="s">
        <v>45</v>
      </c>
      <c r="O85" s="92" t="s">
        <v>107</v>
      </c>
      <c r="P85" s="92" t="s">
        <v>108</v>
      </c>
      <c r="Q85" s="92" t="s">
        <v>109</v>
      </c>
      <c r="R85" s="92" t="s">
        <v>110</v>
      </c>
      <c r="S85" s="92" t="s">
        <v>111</v>
      </c>
      <c r="T85" s="93" t="s">
        <v>112</v>
      </c>
    </row>
    <row r="86" s="1" customFormat="1" ht="22.8" customHeight="1">
      <c r="B86" s="38"/>
      <c r="C86" s="98" t="s">
        <v>113</v>
      </c>
      <c r="D86" s="39"/>
      <c r="E86" s="39"/>
      <c r="F86" s="39"/>
      <c r="G86" s="39"/>
      <c r="H86" s="39"/>
      <c r="I86" s="129"/>
      <c r="J86" s="184">
        <f>BK86</f>
        <v>0</v>
      </c>
      <c r="K86" s="39"/>
      <c r="L86" s="43"/>
      <c r="M86" s="94"/>
      <c r="N86" s="95"/>
      <c r="O86" s="95"/>
      <c r="P86" s="185">
        <f>P87+P237+P249</f>
        <v>0</v>
      </c>
      <c r="Q86" s="95"/>
      <c r="R86" s="185">
        <f>R87+R237+R249</f>
        <v>21.1723903</v>
      </c>
      <c r="S86" s="95"/>
      <c r="T86" s="186">
        <f>T87+T237+T249</f>
        <v>30.022599999999997</v>
      </c>
      <c r="AT86" s="17" t="s">
        <v>74</v>
      </c>
      <c r="AU86" s="17" t="s">
        <v>87</v>
      </c>
      <c r="BK86" s="187">
        <f>BK87+BK237+BK249</f>
        <v>0</v>
      </c>
    </row>
    <row r="87" s="11" customFormat="1" ht="25.92" customHeight="1">
      <c r="B87" s="188"/>
      <c r="C87" s="189"/>
      <c r="D87" s="190" t="s">
        <v>74</v>
      </c>
      <c r="E87" s="191" t="s">
        <v>114</v>
      </c>
      <c r="F87" s="191" t="s">
        <v>115</v>
      </c>
      <c r="G87" s="189"/>
      <c r="H87" s="189"/>
      <c r="I87" s="192"/>
      <c r="J87" s="193">
        <f>BK87</f>
        <v>0</v>
      </c>
      <c r="K87" s="189"/>
      <c r="L87" s="194"/>
      <c r="M87" s="195"/>
      <c r="N87" s="196"/>
      <c r="O87" s="196"/>
      <c r="P87" s="197">
        <f>P88+P163+P182+P191+P207+P224+P234</f>
        <v>0</v>
      </c>
      <c r="Q87" s="196"/>
      <c r="R87" s="197">
        <f>R88+R163+R182+R191+R207+R224+R234</f>
        <v>21.051414999999999</v>
      </c>
      <c r="S87" s="196"/>
      <c r="T87" s="198">
        <f>T88+T163+T182+T191+T207+T224+T234</f>
        <v>30.022599999999997</v>
      </c>
      <c r="AR87" s="199" t="s">
        <v>80</v>
      </c>
      <c r="AT87" s="200" t="s">
        <v>74</v>
      </c>
      <c r="AU87" s="200" t="s">
        <v>75</v>
      </c>
      <c r="AY87" s="199" t="s">
        <v>116</v>
      </c>
      <c r="BK87" s="201">
        <f>BK88+BK163+BK182+BK191+BK207+BK224+BK234</f>
        <v>0</v>
      </c>
    </row>
    <row r="88" s="11" customFormat="1" ht="22.8" customHeight="1">
      <c r="B88" s="188"/>
      <c r="C88" s="189"/>
      <c r="D88" s="190" t="s">
        <v>74</v>
      </c>
      <c r="E88" s="202" t="s">
        <v>80</v>
      </c>
      <c r="F88" s="202" t="s">
        <v>117</v>
      </c>
      <c r="G88" s="189"/>
      <c r="H88" s="189"/>
      <c r="I88" s="192"/>
      <c r="J88" s="203">
        <f>BK88</f>
        <v>0</v>
      </c>
      <c r="K88" s="189"/>
      <c r="L88" s="194"/>
      <c r="M88" s="195"/>
      <c r="N88" s="196"/>
      <c r="O88" s="196"/>
      <c r="P88" s="197">
        <f>SUM(P89:P162)</f>
        <v>0</v>
      </c>
      <c r="Q88" s="196"/>
      <c r="R88" s="197">
        <f>SUM(R89:R162)</f>
        <v>6.1129600000000002</v>
      </c>
      <c r="S88" s="196"/>
      <c r="T88" s="198">
        <f>SUM(T89:T162)</f>
        <v>0</v>
      </c>
      <c r="AR88" s="199" t="s">
        <v>80</v>
      </c>
      <c r="AT88" s="200" t="s">
        <v>74</v>
      </c>
      <c r="AU88" s="200" t="s">
        <v>80</v>
      </c>
      <c r="AY88" s="199" t="s">
        <v>116</v>
      </c>
      <c r="BK88" s="201">
        <f>SUM(BK89:BK162)</f>
        <v>0</v>
      </c>
    </row>
    <row r="89" s="1" customFormat="1" ht="16.5" customHeight="1">
      <c r="B89" s="38"/>
      <c r="C89" s="204" t="s">
        <v>80</v>
      </c>
      <c r="D89" s="204" t="s">
        <v>118</v>
      </c>
      <c r="E89" s="205" t="s">
        <v>119</v>
      </c>
      <c r="F89" s="206" t="s">
        <v>120</v>
      </c>
      <c r="G89" s="207" t="s">
        <v>121</v>
      </c>
      <c r="H89" s="208">
        <v>10</v>
      </c>
      <c r="I89" s="209"/>
      <c r="J89" s="210">
        <f>ROUND(I89*H89,2)</f>
        <v>0</v>
      </c>
      <c r="K89" s="206" t="s">
        <v>122</v>
      </c>
      <c r="L89" s="43"/>
      <c r="M89" s="211" t="s">
        <v>19</v>
      </c>
      <c r="N89" s="212" t="s">
        <v>46</v>
      </c>
      <c r="O89" s="83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215" t="s">
        <v>123</v>
      </c>
      <c r="AT89" s="215" t="s">
        <v>118</v>
      </c>
      <c r="AU89" s="215" t="s">
        <v>82</v>
      </c>
      <c r="AY89" s="17" t="s">
        <v>116</v>
      </c>
      <c r="BE89" s="216">
        <f>IF(N89="základní",J89,0)</f>
        <v>0</v>
      </c>
      <c r="BF89" s="216">
        <f>IF(N89="snížená",J89,0)</f>
        <v>0</v>
      </c>
      <c r="BG89" s="216">
        <f>IF(N89="zákl. přenesená",J89,0)</f>
        <v>0</v>
      </c>
      <c r="BH89" s="216">
        <f>IF(N89="sníž. přenesená",J89,0)</f>
        <v>0</v>
      </c>
      <c r="BI89" s="216">
        <f>IF(N89="nulová",J89,0)</f>
        <v>0</v>
      </c>
      <c r="BJ89" s="17" t="s">
        <v>80</v>
      </c>
      <c r="BK89" s="216">
        <f>ROUND(I89*H89,2)</f>
        <v>0</v>
      </c>
      <c r="BL89" s="17" t="s">
        <v>123</v>
      </c>
      <c r="BM89" s="215" t="s">
        <v>124</v>
      </c>
    </row>
    <row r="90" s="1" customFormat="1">
      <c r="B90" s="38"/>
      <c r="C90" s="39"/>
      <c r="D90" s="217" t="s">
        <v>125</v>
      </c>
      <c r="E90" s="39"/>
      <c r="F90" s="218" t="s">
        <v>126</v>
      </c>
      <c r="G90" s="39"/>
      <c r="H90" s="39"/>
      <c r="I90" s="129"/>
      <c r="J90" s="39"/>
      <c r="K90" s="39"/>
      <c r="L90" s="43"/>
      <c r="M90" s="219"/>
      <c r="N90" s="83"/>
      <c r="O90" s="83"/>
      <c r="P90" s="83"/>
      <c r="Q90" s="83"/>
      <c r="R90" s="83"/>
      <c r="S90" s="83"/>
      <c r="T90" s="84"/>
      <c r="AT90" s="17" t="s">
        <v>125</v>
      </c>
      <c r="AU90" s="17" t="s">
        <v>82</v>
      </c>
    </row>
    <row r="91" s="1" customFormat="1" ht="24" customHeight="1">
      <c r="B91" s="38"/>
      <c r="C91" s="204" t="s">
        <v>82</v>
      </c>
      <c r="D91" s="204" t="s">
        <v>118</v>
      </c>
      <c r="E91" s="205" t="s">
        <v>127</v>
      </c>
      <c r="F91" s="206" t="s">
        <v>128</v>
      </c>
      <c r="G91" s="207" t="s">
        <v>121</v>
      </c>
      <c r="H91" s="208">
        <v>10</v>
      </c>
      <c r="I91" s="209"/>
      <c r="J91" s="210">
        <f>ROUND(I91*H91,2)</f>
        <v>0</v>
      </c>
      <c r="K91" s="206" t="s">
        <v>122</v>
      </c>
      <c r="L91" s="43"/>
      <c r="M91" s="211" t="s">
        <v>19</v>
      </c>
      <c r="N91" s="212" t="s">
        <v>46</v>
      </c>
      <c r="O91" s="83"/>
      <c r="P91" s="213">
        <f>O91*H91</f>
        <v>0</v>
      </c>
      <c r="Q91" s="213">
        <v>5.0000000000000002E-05</v>
      </c>
      <c r="R91" s="213">
        <f>Q91*H91</f>
        <v>0.00050000000000000001</v>
      </c>
      <c r="S91" s="213">
        <v>0</v>
      </c>
      <c r="T91" s="214">
        <f>S91*H91</f>
        <v>0</v>
      </c>
      <c r="AR91" s="215" t="s">
        <v>123</v>
      </c>
      <c r="AT91" s="215" t="s">
        <v>118</v>
      </c>
      <c r="AU91" s="215" t="s">
        <v>82</v>
      </c>
      <c r="AY91" s="17" t="s">
        <v>116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80</v>
      </c>
      <c r="BK91" s="216">
        <f>ROUND(I91*H91,2)</f>
        <v>0</v>
      </c>
      <c r="BL91" s="17" t="s">
        <v>123</v>
      </c>
      <c r="BM91" s="215" t="s">
        <v>129</v>
      </c>
    </row>
    <row r="92" s="1" customFormat="1">
      <c r="B92" s="38"/>
      <c r="C92" s="39"/>
      <c r="D92" s="217" t="s">
        <v>125</v>
      </c>
      <c r="E92" s="39"/>
      <c r="F92" s="218" t="s">
        <v>130</v>
      </c>
      <c r="G92" s="39"/>
      <c r="H92" s="39"/>
      <c r="I92" s="129"/>
      <c r="J92" s="39"/>
      <c r="K92" s="39"/>
      <c r="L92" s="43"/>
      <c r="M92" s="219"/>
      <c r="N92" s="83"/>
      <c r="O92" s="83"/>
      <c r="P92" s="83"/>
      <c r="Q92" s="83"/>
      <c r="R92" s="83"/>
      <c r="S92" s="83"/>
      <c r="T92" s="84"/>
      <c r="AT92" s="17" t="s">
        <v>125</v>
      </c>
      <c r="AU92" s="17" t="s">
        <v>82</v>
      </c>
    </row>
    <row r="93" s="1" customFormat="1" ht="24" customHeight="1">
      <c r="B93" s="38"/>
      <c r="C93" s="204" t="s">
        <v>131</v>
      </c>
      <c r="D93" s="204" t="s">
        <v>118</v>
      </c>
      <c r="E93" s="205" t="s">
        <v>132</v>
      </c>
      <c r="F93" s="206" t="s">
        <v>133</v>
      </c>
      <c r="G93" s="207" t="s">
        <v>121</v>
      </c>
      <c r="H93" s="208">
        <v>6</v>
      </c>
      <c r="I93" s="209"/>
      <c r="J93" s="210">
        <f>ROUND(I93*H93,2)</f>
        <v>0</v>
      </c>
      <c r="K93" s="206" t="s">
        <v>122</v>
      </c>
      <c r="L93" s="43"/>
      <c r="M93" s="211" t="s">
        <v>19</v>
      </c>
      <c r="N93" s="212" t="s">
        <v>46</v>
      </c>
      <c r="O93" s="83"/>
      <c r="P93" s="213">
        <f>O93*H93</f>
        <v>0</v>
      </c>
      <c r="Q93" s="213">
        <v>5.0000000000000002E-05</v>
      </c>
      <c r="R93" s="213">
        <f>Q93*H93</f>
        <v>0.00030000000000000003</v>
      </c>
      <c r="S93" s="213">
        <v>0</v>
      </c>
      <c r="T93" s="214">
        <f>S93*H93</f>
        <v>0</v>
      </c>
      <c r="AR93" s="215" t="s">
        <v>123</v>
      </c>
      <c r="AT93" s="215" t="s">
        <v>118</v>
      </c>
      <c r="AU93" s="215" t="s">
        <v>82</v>
      </c>
      <c r="AY93" s="17" t="s">
        <v>116</v>
      </c>
      <c r="BE93" s="216">
        <f>IF(N93="základní",J93,0)</f>
        <v>0</v>
      </c>
      <c r="BF93" s="216">
        <f>IF(N93="snížená",J93,0)</f>
        <v>0</v>
      </c>
      <c r="BG93" s="216">
        <f>IF(N93="zákl. přenesená",J93,0)</f>
        <v>0</v>
      </c>
      <c r="BH93" s="216">
        <f>IF(N93="sníž. přenesená",J93,0)</f>
        <v>0</v>
      </c>
      <c r="BI93" s="216">
        <f>IF(N93="nulová",J93,0)</f>
        <v>0</v>
      </c>
      <c r="BJ93" s="17" t="s">
        <v>80</v>
      </c>
      <c r="BK93" s="216">
        <f>ROUND(I93*H93,2)</f>
        <v>0</v>
      </c>
      <c r="BL93" s="17" t="s">
        <v>123</v>
      </c>
      <c r="BM93" s="215" t="s">
        <v>134</v>
      </c>
    </row>
    <row r="94" s="1" customFormat="1">
      <c r="B94" s="38"/>
      <c r="C94" s="39"/>
      <c r="D94" s="217" t="s">
        <v>125</v>
      </c>
      <c r="E94" s="39"/>
      <c r="F94" s="218" t="s">
        <v>130</v>
      </c>
      <c r="G94" s="39"/>
      <c r="H94" s="39"/>
      <c r="I94" s="129"/>
      <c r="J94" s="39"/>
      <c r="K94" s="39"/>
      <c r="L94" s="43"/>
      <c r="M94" s="219"/>
      <c r="N94" s="83"/>
      <c r="O94" s="83"/>
      <c r="P94" s="83"/>
      <c r="Q94" s="83"/>
      <c r="R94" s="83"/>
      <c r="S94" s="83"/>
      <c r="T94" s="84"/>
      <c r="AT94" s="17" t="s">
        <v>125</v>
      </c>
      <c r="AU94" s="17" t="s">
        <v>82</v>
      </c>
    </row>
    <row r="95" s="1" customFormat="1" ht="16.5" customHeight="1">
      <c r="B95" s="38"/>
      <c r="C95" s="204" t="s">
        <v>123</v>
      </c>
      <c r="D95" s="204" t="s">
        <v>118</v>
      </c>
      <c r="E95" s="205" t="s">
        <v>135</v>
      </c>
      <c r="F95" s="206" t="s">
        <v>136</v>
      </c>
      <c r="G95" s="207" t="s">
        <v>137</v>
      </c>
      <c r="H95" s="208">
        <v>200</v>
      </c>
      <c r="I95" s="209"/>
      <c r="J95" s="210">
        <f>ROUND(I95*H95,2)</f>
        <v>0</v>
      </c>
      <c r="K95" s="206" t="s">
        <v>122</v>
      </c>
      <c r="L95" s="43"/>
      <c r="M95" s="211" t="s">
        <v>19</v>
      </c>
      <c r="N95" s="212" t="s">
        <v>46</v>
      </c>
      <c r="O95" s="83"/>
      <c r="P95" s="213">
        <f>O95*H95</f>
        <v>0</v>
      </c>
      <c r="Q95" s="213">
        <v>0.00055000000000000003</v>
      </c>
      <c r="R95" s="213">
        <f>Q95*H95</f>
        <v>0.11</v>
      </c>
      <c r="S95" s="213">
        <v>0</v>
      </c>
      <c r="T95" s="214">
        <f>S95*H95</f>
        <v>0</v>
      </c>
      <c r="AR95" s="215" t="s">
        <v>123</v>
      </c>
      <c r="AT95" s="215" t="s">
        <v>118</v>
      </c>
      <c r="AU95" s="215" t="s">
        <v>82</v>
      </c>
      <c r="AY95" s="17" t="s">
        <v>116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80</v>
      </c>
      <c r="BK95" s="216">
        <f>ROUND(I95*H95,2)</f>
        <v>0</v>
      </c>
      <c r="BL95" s="17" t="s">
        <v>123</v>
      </c>
      <c r="BM95" s="215" t="s">
        <v>138</v>
      </c>
    </row>
    <row r="96" s="1" customFormat="1">
      <c r="B96" s="38"/>
      <c r="C96" s="39"/>
      <c r="D96" s="217" t="s">
        <v>125</v>
      </c>
      <c r="E96" s="39"/>
      <c r="F96" s="218" t="s">
        <v>139</v>
      </c>
      <c r="G96" s="39"/>
      <c r="H96" s="39"/>
      <c r="I96" s="129"/>
      <c r="J96" s="39"/>
      <c r="K96" s="39"/>
      <c r="L96" s="43"/>
      <c r="M96" s="219"/>
      <c r="N96" s="83"/>
      <c r="O96" s="83"/>
      <c r="P96" s="83"/>
      <c r="Q96" s="83"/>
      <c r="R96" s="83"/>
      <c r="S96" s="83"/>
      <c r="T96" s="84"/>
      <c r="AT96" s="17" t="s">
        <v>125</v>
      </c>
      <c r="AU96" s="17" t="s">
        <v>82</v>
      </c>
    </row>
    <row r="97" s="1" customFormat="1" ht="16.5" customHeight="1">
      <c r="B97" s="38"/>
      <c r="C97" s="204" t="s">
        <v>140</v>
      </c>
      <c r="D97" s="204" t="s">
        <v>118</v>
      </c>
      <c r="E97" s="205" t="s">
        <v>141</v>
      </c>
      <c r="F97" s="206" t="s">
        <v>142</v>
      </c>
      <c r="G97" s="207" t="s">
        <v>137</v>
      </c>
      <c r="H97" s="208">
        <v>200</v>
      </c>
      <c r="I97" s="209"/>
      <c r="J97" s="210">
        <f>ROUND(I97*H97,2)</f>
        <v>0</v>
      </c>
      <c r="K97" s="206" t="s">
        <v>122</v>
      </c>
      <c r="L97" s="43"/>
      <c r="M97" s="211" t="s">
        <v>19</v>
      </c>
      <c r="N97" s="212" t="s">
        <v>46</v>
      </c>
      <c r="O97" s="83"/>
      <c r="P97" s="213">
        <f>O97*H97</f>
        <v>0</v>
      </c>
      <c r="Q97" s="213">
        <v>0</v>
      </c>
      <c r="R97" s="213">
        <f>Q97*H97</f>
        <v>0</v>
      </c>
      <c r="S97" s="213">
        <v>0</v>
      </c>
      <c r="T97" s="214">
        <f>S97*H97</f>
        <v>0</v>
      </c>
      <c r="AR97" s="215" t="s">
        <v>123</v>
      </c>
      <c r="AT97" s="215" t="s">
        <v>118</v>
      </c>
      <c r="AU97" s="215" t="s">
        <v>82</v>
      </c>
      <c r="AY97" s="17" t="s">
        <v>116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80</v>
      </c>
      <c r="BK97" s="216">
        <f>ROUND(I97*H97,2)</f>
        <v>0</v>
      </c>
      <c r="BL97" s="17" t="s">
        <v>123</v>
      </c>
      <c r="BM97" s="215" t="s">
        <v>143</v>
      </c>
    </row>
    <row r="98" s="1" customFormat="1">
      <c r="B98" s="38"/>
      <c r="C98" s="39"/>
      <c r="D98" s="217" t="s">
        <v>125</v>
      </c>
      <c r="E98" s="39"/>
      <c r="F98" s="218" t="s">
        <v>139</v>
      </c>
      <c r="G98" s="39"/>
      <c r="H98" s="39"/>
      <c r="I98" s="129"/>
      <c r="J98" s="39"/>
      <c r="K98" s="39"/>
      <c r="L98" s="43"/>
      <c r="M98" s="219"/>
      <c r="N98" s="83"/>
      <c r="O98" s="83"/>
      <c r="P98" s="83"/>
      <c r="Q98" s="83"/>
      <c r="R98" s="83"/>
      <c r="S98" s="83"/>
      <c r="T98" s="84"/>
      <c r="AT98" s="17" t="s">
        <v>125</v>
      </c>
      <c r="AU98" s="17" t="s">
        <v>82</v>
      </c>
    </row>
    <row r="99" s="1" customFormat="1" ht="24" customHeight="1">
      <c r="B99" s="38"/>
      <c r="C99" s="204" t="s">
        <v>144</v>
      </c>
      <c r="D99" s="204" t="s">
        <v>118</v>
      </c>
      <c r="E99" s="205" t="s">
        <v>145</v>
      </c>
      <c r="F99" s="206" t="s">
        <v>146</v>
      </c>
      <c r="G99" s="207" t="s">
        <v>147</v>
      </c>
      <c r="H99" s="208">
        <v>313.12</v>
      </c>
      <c r="I99" s="209"/>
      <c r="J99" s="210">
        <f>ROUND(I99*H99,2)</f>
        <v>0</v>
      </c>
      <c r="K99" s="206" t="s">
        <v>122</v>
      </c>
      <c r="L99" s="43"/>
      <c r="M99" s="211" t="s">
        <v>19</v>
      </c>
      <c r="N99" s="212" t="s">
        <v>46</v>
      </c>
      <c r="O99" s="83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AR99" s="215" t="s">
        <v>123</v>
      </c>
      <c r="AT99" s="215" t="s">
        <v>118</v>
      </c>
      <c r="AU99" s="215" t="s">
        <v>82</v>
      </c>
      <c r="AY99" s="17" t="s">
        <v>116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80</v>
      </c>
      <c r="BK99" s="216">
        <f>ROUND(I99*H99,2)</f>
        <v>0</v>
      </c>
      <c r="BL99" s="17" t="s">
        <v>123</v>
      </c>
      <c r="BM99" s="215" t="s">
        <v>148</v>
      </c>
    </row>
    <row r="100" s="1" customFormat="1">
      <c r="B100" s="38"/>
      <c r="C100" s="39"/>
      <c r="D100" s="217" t="s">
        <v>125</v>
      </c>
      <c r="E100" s="39"/>
      <c r="F100" s="218" t="s">
        <v>149</v>
      </c>
      <c r="G100" s="39"/>
      <c r="H100" s="39"/>
      <c r="I100" s="129"/>
      <c r="J100" s="39"/>
      <c r="K100" s="39"/>
      <c r="L100" s="43"/>
      <c r="M100" s="219"/>
      <c r="N100" s="83"/>
      <c r="O100" s="83"/>
      <c r="P100" s="83"/>
      <c r="Q100" s="83"/>
      <c r="R100" s="83"/>
      <c r="S100" s="83"/>
      <c r="T100" s="84"/>
      <c r="AT100" s="17" t="s">
        <v>125</v>
      </c>
      <c r="AU100" s="17" t="s">
        <v>82</v>
      </c>
    </row>
    <row r="101" s="12" customFormat="1">
      <c r="B101" s="220"/>
      <c r="C101" s="221"/>
      <c r="D101" s="217" t="s">
        <v>150</v>
      </c>
      <c r="E101" s="222" t="s">
        <v>19</v>
      </c>
      <c r="F101" s="223" t="s">
        <v>151</v>
      </c>
      <c r="G101" s="221"/>
      <c r="H101" s="224">
        <v>36.031999999999996</v>
      </c>
      <c r="I101" s="225"/>
      <c r="J101" s="221"/>
      <c r="K101" s="221"/>
      <c r="L101" s="226"/>
      <c r="M101" s="227"/>
      <c r="N101" s="228"/>
      <c r="O101" s="228"/>
      <c r="P101" s="228"/>
      <c r="Q101" s="228"/>
      <c r="R101" s="228"/>
      <c r="S101" s="228"/>
      <c r="T101" s="229"/>
      <c r="AT101" s="230" t="s">
        <v>150</v>
      </c>
      <c r="AU101" s="230" t="s">
        <v>82</v>
      </c>
      <c r="AV101" s="12" t="s">
        <v>82</v>
      </c>
      <c r="AW101" s="12" t="s">
        <v>36</v>
      </c>
      <c r="AX101" s="12" t="s">
        <v>75</v>
      </c>
      <c r="AY101" s="230" t="s">
        <v>116</v>
      </c>
    </row>
    <row r="102" s="12" customFormat="1">
      <c r="B102" s="220"/>
      <c r="C102" s="221"/>
      <c r="D102" s="217" t="s">
        <v>150</v>
      </c>
      <c r="E102" s="222" t="s">
        <v>19</v>
      </c>
      <c r="F102" s="223" t="s">
        <v>152</v>
      </c>
      <c r="G102" s="221"/>
      <c r="H102" s="224">
        <v>97.087999999999994</v>
      </c>
      <c r="I102" s="225"/>
      <c r="J102" s="221"/>
      <c r="K102" s="221"/>
      <c r="L102" s="226"/>
      <c r="M102" s="227"/>
      <c r="N102" s="228"/>
      <c r="O102" s="228"/>
      <c r="P102" s="228"/>
      <c r="Q102" s="228"/>
      <c r="R102" s="228"/>
      <c r="S102" s="228"/>
      <c r="T102" s="229"/>
      <c r="AT102" s="230" t="s">
        <v>150</v>
      </c>
      <c r="AU102" s="230" t="s">
        <v>82</v>
      </c>
      <c r="AV102" s="12" t="s">
        <v>82</v>
      </c>
      <c r="AW102" s="12" t="s">
        <v>36</v>
      </c>
      <c r="AX102" s="12" t="s">
        <v>75</v>
      </c>
      <c r="AY102" s="230" t="s">
        <v>116</v>
      </c>
    </row>
    <row r="103" s="12" customFormat="1">
      <c r="B103" s="220"/>
      <c r="C103" s="221"/>
      <c r="D103" s="217" t="s">
        <v>150</v>
      </c>
      <c r="E103" s="222" t="s">
        <v>19</v>
      </c>
      <c r="F103" s="223" t="s">
        <v>153</v>
      </c>
      <c r="G103" s="221"/>
      <c r="H103" s="224">
        <v>180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AT103" s="230" t="s">
        <v>150</v>
      </c>
      <c r="AU103" s="230" t="s">
        <v>82</v>
      </c>
      <c r="AV103" s="12" t="s">
        <v>82</v>
      </c>
      <c r="AW103" s="12" t="s">
        <v>36</v>
      </c>
      <c r="AX103" s="12" t="s">
        <v>75</v>
      </c>
      <c r="AY103" s="230" t="s">
        <v>116</v>
      </c>
    </row>
    <row r="104" s="13" customFormat="1">
      <c r="B104" s="231"/>
      <c r="C104" s="232"/>
      <c r="D104" s="217" t="s">
        <v>150</v>
      </c>
      <c r="E104" s="233" t="s">
        <v>19</v>
      </c>
      <c r="F104" s="234" t="s">
        <v>154</v>
      </c>
      <c r="G104" s="232"/>
      <c r="H104" s="235">
        <v>313.12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150</v>
      </c>
      <c r="AU104" s="241" t="s">
        <v>82</v>
      </c>
      <c r="AV104" s="13" t="s">
        <v>123</v>
      </c>
      <c r="AW104" s="13" t="s">
        <v>36</v>
      </c>
      <c r="AX104" s="13" t="s">
        <v>80</v>
      </c>
      <c r="AY104" s="241" t="s">
        <v>116</v>
      </c>
    </row>
    <row r="105" s="1" customFormat="1" ht="24" customHeight="1">
      <c r="B105" s="38"/>
      <c r="C105" s="204" t="s">
        <v>155</v>
      </c>
      <c r="D105" s="204" t="s">
        <v>118</v>
      </c>
      <c r="E105" s="205" t="s">
        <v>156</v>
      </c>
      <c r="F105" s="206" t="s">
        <v>157</v>
      </c>
      <c r="G105" s="207" t="s">
        <v>147</v>
      </c>
      <c r="H105" s="208">
        <v>313.12</v>
      </c>
      <c r="I105" s="209"/>
      <c r="J105" s="210">
        <f>ROUND(I105*H105,2)</f>
        <v>0</v>
      </c>
      <c r="K105" s="206" t="s">
        <v>122</v>
      </c>
      <c r="L105" s="43"/>
      <c r="M105" s="211" t="s">
        <v>19</v>
      </c>
      <c r="N105" s="212" t="s">
        <v>46</v>
      </c>
      <c r="O105" s="83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215" t="s">
        <v>123</v>
      </c>
      <c r="AT105" s="215" t="s">
        <v>118</v>
      </c>
      <c r="AU105" s="215" t="s">
        <v>82</v>
      </c>
      <c r="AY105" s="17" t="s">
        <v>116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80</v>
      </c>
      <c r="BK105" s="216">
        <f>ROUND(I105*H105,2)</f>
        <v>0</v>
      </c>
      <c r="BL105" s="17" t="s">
        <v>123</v>
      </c>
      <c r="BM105" s="215" t="s">
        <v>158</v>
      </c>
    </row>
    <row r="106" s="1" customFormat="1">
      <c r="B106" s="38"/>
      <c r="C106" s="39"/>
      <c r="D106" s="217" t="s">
        <v>125</v>
      </c>
      <c r="E106" s="39"/>
      <c r="F106" s="218" t="s">
        <v>149</v>
      </c>
      <c r="G106" s="39"/>
      <c r="H106" s="39"/>
      <c r="I106" s="129"/>
      <c r="J106" s="39"/>
      <c r="K106" s="39"/>
      <c r="L106" s="43"/>
      <c r="M106" s="219"/>
      <c r="N106" s="83"/>
      <c r="O106" s="83"/>
      <c r="P106" s="83"/>
      <c r="Q106" s="83"/>
      <c r="R106" s="83"/>
      <c r="S106" s="83"/>
      <c r="T106" s="84"/>
      <c r="AT106" s="17" t="s">
        <v>125</v>
      </c>
      <c r="AU106" s="17" t="s">
        <v>82</v>
      </c>
    </row>
    <row r="107" s="1" customFormat="1" ht="24" customHeight="1">
      <c r="B107" s="38"/>
      <c r="C107" s="204" t="s">
        <v>159</v>
      </c>
      <c r="D107" s="204" t="s">
        <v>118</v>
      </c>
      <c r="E107" s="205" t="s">
        <v>160</v>
      </c>
      <c r="F107" s="206" t="s">
        <v>161</v>
      </c>
      <c r="G107" s="207" t="s">
        <v>147</v>
      </c>
      <c r="H107" s="208">
        <v>2.5310000000000001</v>
      </c>
      <c r="I107" s="209"/>
      <c r="J107" s="210">
        <f>ROUND(I107*H107,2)</f>
        <v>0</v>
      </c>
      <c r="K107" s="206" t="s">
        <v>122</v>
      </c>
      <c r="L107" s="43"/>
      <c r="M107" s="211" t="s">
        <v>19</v>
      </c>
      <c r="N107" s="212" t="s">
        <v>46</v>
      </c>
      <c r="O107" s="83"/>
      <c r="P107" s="213">
        <f>O107*H107</f>
        <v>0</v>
      </c>
      <c r="Q107" s="213">
        <v>0</v>
      </c>
      <c r="R107" s="213">
        <f>Q107*H107</f>
        <v>0</v>
      </c>
      <c r="S107" s="213">
        <v>0</v>
      </c>
      <c r="T107" s="214">
        <f>S107*H107</f>
        <v>0</v>
      </c>
      <c r="AR107" s="215" t="s">
        <v>123</v>
      </c>
      <c r="AT107" s="215" t="s">
        <v>118</v>
      </c>
      <c r="AU107" s="215" t="s">
        <v>82</v>
      </c>
      <c r="AY107" s="17" t="s">
        <v>116</v>
      </c>
      <c r="BE107" s="216">
        <f>IF(N107="základní",J107,0)</f>
        <v>0</v>
      </c>
      <c r="BF107" s="216">
        <f>IF(N107="snížená",J107,0)</f>
        <v>0</v>
      </c>
      <c r="BG107" s="216">
        <f>IF(N107="zákl. přenesená",J107,0)</f>
        <v>0</v>
      </c>
      <c r="BH107" s="216">
        <f>IF(N107="sníž. přenesená",J107,0)</f>
        <v>0</v>
      </c>
      <c r="BI107" s="216">
        <f>IF(N107="nulová",J107,0)</f>
        <v>0</v>
      </c>
      <c r="BJ107" s="17" t="s">
        <v>80</v>
      </c>
      <c r="BK107" s="216">
        <f>ROUND(I107*H107,2)</f>
        <v>0</v>
      </c>
      <c r="BL107" s="17" t="s">
        <v>123</v>
      </c>
      <c r="BM107" s="215" t="s">
        <v>162</v>
      </c>
    </row>
    <row r="108" s="1" customFormat="1">
      <c r="B108" s="38"/>
      <c r="C108" s="39"/>
      <c r="D108" s="217" t="s">
        <v>125</v>
      </c>
      <c r="E108" s="39"/>
      <c r="F108" s="218" t="s">
        <v>163</v>
      </c>
      <c r="G108" s="39"/>
      <c r="H108" s="39"/>
      <c r="I108" s="129"/>
      <c r="J108" s="39"/>
      <c r="K108" s="39"/>
      <c r="L108" s="43"/>
      <c r="M108" s="219"/>
      <c r="N108" s="83"/>
      <c r="O108" s="83"/>
      <c r="P108" s="83"/>
      <c r="Q108" s="83"/>
      <c r="R108" s="83"/>
      <c r="S108" s="83"/>
      <c r="T108" s="84"/>
      <c r="AT108" s="17" t="s">
        <v>125</v>
      </c>
      <c r="AU108" s="17" t="s">
        <v>82</v>
      </c>
    </row>
    <row r="109" s="12" customFormat="1">
      <c r="B109" s="220"/>
      <c r="C109" s="221"/>
      <c r="D109" s="217" t="s">
        <v>150</v>
      </c>
      <c r="E109" s="222" t="s">
        <v>19</v>
      </c>
      <c r="F109" s="223" t="s">
        <v>164</v>
      </c>
      <c r="G109" s="221"/>
      <c r="H109" s="224">
        <v>2.5310000000000001</v>
      </c>
      <c r="I109" s="225"/>
      <c r="J109" s="221"/>
      <c r="K109" s="221"/>
      <c r="L109" s="226"/>
      <c r="M109" s="227"/>
      <c r="N109" s="228"/>
      <c r="O109" s="228"/>
      <c r="P109" s="228"/>
      <c r="Q109" s="228"/>
      <c r="R109" s="228"/>
      <c r="S109" s="228"/>
      <c r="T109" s="229"/>
      <c r="AT109" s="230" t="s">
        <v>150</v>
      </c>
      <c r="AU109" s="230" t="s">
        <v>82</v>
      </c>
      <c r="AV109" s="12" t="s">
        <v>82</v>
      </c>
      <c r="AW109" s="12" t="s">
        <v>36</v>
      </c>
      <c r="AX109" s="12" t="s">
        <v>80</v>
      </c>
      <c r="AY109" s="230" t="s">
        <v>116</v>
      </c>
    </row>
    <row r="110" s="1" customFormat="1" ht="24" customHeight="1">
      <c r="B110" s="38"/>
      <c r="C110" s="204" t="s">
        <v>165</v>
      </c>
      <c r="D110" s="204" t="s">
        <v>118</v>
      </c>
      <c r="E110" s="205" t="s">
        <v>166</v>
      </c>
      <c r="F110" s="206" t="s">
        <v>167</v>
      </c>
      <c r="G110" s="207" t="s">
        <v>147</v>
      </c>
      <c r="H110" s="208">
        <v>2.5310000000000001</v>
      </c>
      <c r="I110" s="209"/>
      <c r="J110" s="210">
        <f>ROUND(I110*H110,2)</f>
        <v>0</v>
      </c>
      <c r="K110" s="206" t="s">
        <v>122</v>
      </c>
      <c r="L110" s="43"/>
      <c r="M110" s="211" t="s">
        <v>19</v>
      </c>
      <c r="N110" s="212" t="s">
        <v>46</v>
      </c>
      <c r="O110" s="83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215" t="s">
        <v>123</v>
      </c>
      <c r="AT110" s="215" t="s">
        <v>118</v>
      </c>
      <c r="AU110" s="215" t="s">
        <v>82</v>
      </c>
      <c r="AY110" s="17" t="s">
        <v>116</v>
      </c>
      <c r="BE110" s="216">
        <f>IF(N110="základní",J110,0)</f>
        <v>0</v>
      </c>
      <c r="BF110" s="216">
        <f>IF(N110="snížená",J110,0)</f>
        <v>0</v>
      </c>
      <c r="BG110" s="216">
        <f>IF(N110="zákl. přenesená",J110,0)</f>
        <v>0</v>
      </c>
      <c r="BH110" s="216">
        <f>IF(N110="sníž. přenesená",J110,0)</f>
        <v>0</v>
      </c>
      <c r="BI110" s="216">
        <f>IF(N110="nulová",J110,0)</f>
        <v>0</v>
      </c>
      <c r="BJ110" s="17" t="s">
        <v>80</v>
      </c>
      <c r="BK110" s="216">
        <f>ROUND(I110*H110,2)</f>
        <v>0</v>
      </c>
      <c r="BL110" s="17" t="s">
        <v>123</v>
      </c>
      <c r="BM110" s="215" t="s">
        <v>168</v>
      </c>
    </row>
    <row r="111" s="1" customFormat="1">
      <c r="B111" s="38"/>
      <c r="C111" s="39"/>
      <c r="D111" s="217" t="s">
        <v>125</v>
      </c>
      <c r="E111" s="39"/>
      <c r="F111" s="218" t="s">
        <v>163</v>
      </c>
      <c r="G111" s="39"/>
      <c r="H111" s="39"/>
      <c r="I111" s="129"/>
      <c r="J111" s="39"/>
      <c r="K111" s="39"/>
      <c r="L111" s="43"/>
      <c r="M111" s="219"/>
      <c r="N111" s="83"/>
      <c r="O111" s="83"/>
      <c r="P111" s="83"/>
      <c r="Q111" s="83"/>
      <c r="R111" s="83"/>
      <c r="S111" s="83"/>
      <c r="T111" s="84"/>
      <c r="AT111" s="17" t="s">
        <v>125</v>
      </c>
      <c r="AU111" s="17" t="s">
        <v>82</v>
      </c>
    </row>
    <row r="112" s="1" customFormat="1" ht="24" customHeight="1">
      <c r="B112" s="38"/>
      <c r="C112" s="204" t="s">
        <v>169</v>
      </c>
      <c r="D112" s="204" t="s">
        <v>118</v>
      </c>
      <c r="E112" s="205" t="s">
        <v>170</v>
      </c>
      <c r="F112" s="206" t="s">
        <v>171</v>
      </c>
      <c r="G112" s="207" t="s">
        <v>172</v>
      </c>
      <c r="H112" s="208">
        <v>64.5</v>
      </c>
      <c r="I112" s="209"/>
      <c r="J112" s="210">
        <f>ROUND(I112*H112,2)</f>
        <v>0</v>
      </c>
      <c r="K112" s="206" t="s">
        <v>122</v>
      </c>
      <c r="L112" s="43"/>
      <c r="M112" s="211" t="s">
        <v>19</v>
      </c>
      <c r="N112" s="212" t="s">
        <v>46</v>
      </c>
      <c r="O112" s="83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215" t="s">
        <v>123</v>
      </c>
      <c r="AT112" s="215" t="s">
        <v>118</v>
      </c>
      <c r="AU112" s="215" t="s">
        <v>82</v>
      </c>
      <c r="AY112" s="17" t="s">
        <v>116</v>
      </c>
      <c r="BE112" s="216">
        <f>IF(N112="základní",J112,0)</f>
        <v>0</v>
      </c>
      <c r="BF112" s="216">
        <f>IF(N112="snížená",J112,0)</f>
        <v>0</v>
      </c>
      <c r="BG112" s="216">
        <f>IF(N112="zákl. přenesená",J112,0)</f>
        <v>0</v>
      </c>
      <c r="BH112" s="216">
        <f>IF(N112="sníž. přenesená",J112,0)</f>
        <v>0</v>
      </c>
      <c r="BI112" s="216">
        <f>IF(N112="nulová",J112,0)</f>
        <v>0</v>
      </c>
      <c r="BJ112" s="17" t="s">
        <v>80</v>
      </c>
      <c r="BK112" s="216">
        <f>ROUND(I112*H112,2)</f>
        <v>0</v>
      </c>
      <c r="BL112" s="17" t="s">
        <v>123</v>
      </c>
      <c r="BM112" s="215" t="s">
        <v>173</v>
      </c>
    </row>
    <row r="113" s="12" customFormat="1">
      <c r="B113" s="220"/>
      <c r="C113" s="221"/>
      <c r="D113" s="217" t="s">
        <v>150</v>
      </c>
      <c r="E113" s="222" t="s">
        <v>19</v>
      </c>
      <c r="F113" s="223" t="s">
        <v>174</v>
      </c>
      <c r="G113" s="221"/>
      <c r="H113" s="224">
        <v>64.5</v>
      </c>
      <c r="I113" s="225"/>
      <c r="J113" s="221"/>
      <c r="K113" s="221"/>
      <c r="L113" s="226"/>
      <c r="M113" s="227"/>
      <c r="N113" s="228"/>
      <c r="O113" s="228"/>
      <c r="P113" s="228"/>
      <c r="Q113" s="228"/>
      <c r="R113" s="228"/>
      <c r="S113" s="228"/>
      <c r="T113" s="229"/>
      <c r="AT113" s="230" t="s">
        <v>150</v>
      </c>
      <c r="AU113" s="230" t="s">
        <v>82</v>
      </c>
      <c r="AV113" s="12" t="s">
        <v>82</v>
      </c>
      <c r="AW113" s="12" t="s">
        <v>36</v>
      </c>
      <c r="AX113" s="12" t="s">
        <v>80</v>
      </c>
      <c r="AY113" s="230" t="s">
        <v>116</v>
      </c>
    </row>
    <row r="114" s="1" customFormat="1" ht="24" customHeight="1">
      <c r="B114" s="38"/>
      <c r="C114" s="204" t="s">
        <v>175</v>
      </c>
      <c r="D114" s="204" t="s">
        <v>118</v>
      </c>
      <c r="E114" s="205" t="s">
        <v>176</v>
      </c>
      <c r="F114" s="206" t="s">
        <v>177</v>
      </c>
      <c r="G114" s="207" t="s">
        <v>172</v>
      </c>
      <c r="H114" s="208">
        <v>64.5</v>
      </c>
      <c r="I114" s="209"/>
      <c r="J114" s="210">
        <f>ROUND(I114*H114,2)</f>
        <v>0</v>
      </c>
      <c r="K114" s="206" t="s">
        <v>122</v>
      </c>
      <c r="L114" s="43"/>
      <c r="M114" s="211" t="s">
        <v>19</v>
      </c>
      <c r="N114" s="212" t="s">
        <v>46</v>
      </c>
      <c r="O114" s="83"/>
      <c r="P114" s="213">
        <f>O114*H114</f>
        <v>0</v>
      </c>
      <c r="Q114" s="213">
        <v>0</v>
      </c>
      <c r="R114" s="213">
        <f>Q114*H114</f>
        <v>0</v>
      </c>
      <c r="S114" s="213">
        <v>0</v>
      </c>
      <c r="T114" s="214">
        <f>S114*H114</f>
        <v>0</v>
      </c>
      <c r="AR114" s="215" t="s">
        <v>123</v>
      </c>
      <c r="AT114" s="215" t="s">
        <v>118</v>
      </c>
      <c r="AU114" s="215" t="s">
        <v>82</v>
      </c>
      <c r="AY114" s="17" t="s">
        <v>116</v>
      </c>
      <c r="BE114" s="216">
        <f>IF(N114="základní",J114,0)</f>
        <v>0</v>
      </c>
      <c r="BF114" s="216">
        <f>IF(N114="snížená",J114,0)</f>
        <v>0</v>
      </c>
      <c r="BG114" s="216">
        <f>IF(N114="zákl. přenesená",J114,0)</f>
        <v>0</v>
      </c>
      <c r="BH114" s="216">
        <f>IF(N114="sníž. přenesená",J114,0)</f>
        <v>0</v>
      </c>
      <c r="BI114" s="216">
        <f>IF(N114="nulová",J114,0)</f>
        <v>0</v>
      </c>
      <c r="BJ114" s="17" t="s">
        <v>80</v>
      </c>
      <c r="BK114" s="216">
        <f>ROUND(I114*H114,2)</f>
        <v>0</v>
      </c>
      <c r="BL114" s="17" t="s">
        <v>123</v>
      </c>
      <c r="BM114" s="215" t="s">
        <v>178</v>
      </c>
    </row>
    <row r="115" s="1" customFormat="1" ht="24" customHeight="1">
      <c r="B115" s="38"/>
      <c r="C115" s="204" t="s">
        <v>179</v>
      </c>
      <c r="D115" s="204" t="s">
        <v>118</v>
      </c>
      <c r="E115" s="205" t="s">
        <v>180</v>
      </c>
      <c r="F115" s="206" t="s">
        <v>181</v>
      </c>
      <c r="G115" s="207" t="s">
        <v>121</v>
      </c>
      <c r="H115" s="208">
        <v>10</v>
      </c>
      <c r="I115" s="209"/>
      <c r="J115" s="210">
        <f>ROUND(I115*H115,2)</f>
        <v>0</v>
      </c>
      <c r="K115" s="206" t="s">
        <v>122</v>
      </c>
      <c r="L115" s="43"/>
      <c r="M115" s="211" t="s">
        <v>19</v>
      </c>
      <c r="N115" s="212" t="s">
        <v>46</v>
      </c>
      <c r="O115" s="83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215" t="s">
        <v>123</v>
      </c>
      <c r="AT115" s="215" t="s">
        <v>118</v>
      </c>
      <c r="AU115" s="215" t="s">
        <v>82</v>
      </c>
      <c r="AY115" s="17" t="s">
        <v>116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80</v>
      </c>
      <c r="BK115" s="216">
        <f>ROUND(I115*H115,2)</f>
        <v>0</v>
      </c>
      <c r="BL115" s="17" t="s">
        <v>123</v>
      </c>
      <c r="BM115" s="215" t="s">
        <v>182</v>
      </c>
    </row>
    <row r="116" s="1" customFormat="1">
      <c r="B116" s="38"/>
      <c r="C116" s="39"/>
      <c r="D116" s="217" t="s">
        <v>125</v>
      </c>
      <c r="E116" s="39"/>
      <c r="F116" s="218" t="s">
        <v>183</v>
      </c>
      <c r="G116" s="39"/>
      <c r="H116" s="39"/>
      <c r="I116" s="129"/>
      <c r="J116" s="39"/>
      <c r="K116" s="39"/>
      <c r="L116" s="43"/>
      <c r="M116" s="219"/>
      <c r="N116" s="83"/>
      <c r="O116" s="83"/>
      <c r="P116" s="83"/>
      <c r="Q116" s="83"/>
      <c r="R116" s="83"/>
      <c r="S116" s="83"/>
      <c r="T116" s="84"/>
      <c r="AT116" s="17" t="s">
        <v>125</v>
      </c>
      <c r="AU116" s="17" t="s">
        <v>82</v>
      </c>
    </row>
    <row r="117" s="1" customFormat="1" ht="24" customHeight="1">
      <c r="B117" s="38"/>
      <c r="C117" s="204" t="s">
        <v>184</v>
      </c>
      <c r="D117" s="204" t="s">
        <v>118</v>
      </c>
      <c r="E117" s="205" t="s">
        <v>185</v>
      </c>
      <c r="F117" s="206" t="s">
        <v>186</v>
      </c>
      <c r="G117" s="207" t="s">
        <v>121</v>
      </c>
      <c r="H117" s="208">
        <v>10</v>
      </c>
      <c r="I117" s="209"/>
      <c r="J117" s="210">
        <f>ROUND(I117*H117,2)</f>
        <v>0</v>
      </c>
      <c r="K117" s="206" t="s">
        <v>122</v>
      </c>
      <c r="L117" s="43"/>
      <c r="M117" s="211" t="s">
        <v>19</v>
      </c>
      <c r="N117" s="212" t="s">
        <v>46</v>
      </c>
      <c r="O117" s="83"/>
      <c r="P117" s="213">
        <f>O117*H117</f>
        <v>0</v>
      </c>
      <c r="Q117" s="213">
        <v>0</v>
      </c>
      <c r="R117" s="213">
        <f>Q117*H117</f>
        <v>0</v>
      </c>
      <c r="S117" s="213">
        <v>0</v>
      </c>
      <c r="T117" s="214">
        <f>S117*H117</f>
        <v>0</v>
      </c>
      <c r="AR117" s="215" t="s">
        <v>123</v>
      </c>
      <c r="AT117" s="215" t="s">
        <v>118</v>
      </c>
      <c r="AU117" s="215" t="s">
        <v>82</v>
      </c>
      <c r="AY117" s="17" t="s">
        <v>116</v>
      </c>
      <c r="BE117" s="216">
        <f>IF(N117="základní",J117,0)</f>
        <v>0</v>
      </c>
      <c r="BF117" s="216">
        <f>IF(N117="snížená",J117,0)</f>
        <v>0</v>
      </c>
      <c r="BG117" s="216">
        <f>IF(N117="zákl. přenesená",J117,0)</f>
        <v>0</v>
      </c>
      <c r="BH117" s="216">
        <f>IF(N117="sníž. přenesená",J117,0)</f>
        <v>0</v>
      </c>
      <c r="BI117" s="216">
        <f>IF(N117="nulová",J117,0)</f>
        <v>0</v>
      </c>
      <c r="BJ117" s="17" t="s">
        <v>80</v>
      </c>
      <c r="BK117" s="216">
        <f>ROUND(I117*H117,2)</f>
        <v>0</v>
      </c>
      <c r="BL117" s="17" t="s">
        <v>123</v>
      </c>
      <c r="BM117" s="215" t="s">
        <v>187</v>
      </c>
    </row>
    <row r="118" s="1" customFormat="1">
      <c r="B118" s="38"/>
      <c r="C118" s="39"/>
      <c r="D118" s="217" t="s">
        <v>125</v>
      </c>
      <c r="E118" s="39"/>
      <c r="F118" s="218" t="s">
        <v>183</v>
      </c>
      <c r="G118" s="39"/>
      <c r="H118" s="39"/>
      <c r="I118" s="129"/>
      <c r="J118" s="39"/>
      <c r="K118" s="39"/>
      <c r="L118" s="43"/>
      <c r="M118" s="219"/>
      <c r="N118" s="83"/>
      <c r="O118" s="83"/>
      <c r="P118" s="83"/>
      <c r="Q118" s="83"/>
      <c r="R118" s="83"/>
      <c r="S118" s="83"/>
      <c r="T118" s="84"/>
      <c r="AT118" s="17" t="s">
        <v>125</v>
      </c>
      <c r="AU118" s="17" t="s">
        <v>82</v>
      </c>
    </row>
    <row r="119" s="1" customFormat="1" ht="24" customHeight="1">
      <c r="B119" s="38"/>
      <c r="C119" s="204" t="s">
        <v>188</v>
      </c>
      <c r="D119" s="204" t="s">
        <v>118</v>
      </c>
      <c r="E119" s="205" t="s">
        <v>189</v>
      </c>
      <c r="F119" s="206" t="s">
        <v>190</v>
      </c>
      <c r="G119" s="207" t="s">
        <v>121</v>
      </c>
      <c r="H119" s="208">
        <v>10</v>
      </c>
      <c r="I119" s="209"/>
      <c r="J119" s="210">
        <f>ROUND(I119*H119,2)</f>
        <v>0</v>
      </c>
      <c r="K119" s="206" t="s">
        <v>122</v>
      </c>
      <c r="L119" s="43"/>
      <c r="M119" s="211" t="s">
        <v>19</v>
      </c>
      <c r="N119" s="212" t="s">
        <v>46</v>
      </c>
      <c r="O119" s="83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215" t="s">
        <v>123</v>
      </c>
      <c r="AT119" s="215" t="s">
        <v>118</v>
      </c>
      <c r="AU119" s="215" t="s">
        <v>82</v>
      </c>
      <c r="AY119" s="17" t="s">
        <v>116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80</v>
      </c>
      <c r="BK119" s="216">
        <f>ROUND(I119*H119,2)</f>
        <v>0</v>
      </c>
      <c r="BL119" s="17" t="s">
        <v>123</v>
      </c>
      <c r="BM119" s="215" t="s">
        <v>191</v>
      </c>
    </row>
    <row r="120" s="1" customFormat="1">
      <c r="B120" s="38"/>
      <c r="C120" s="39"/>
      <c r="D120" s="217" t="s">
        <v>125</v>
      </c>
      <c r="E120" s="39"/>
      <c r="F120" s="218" t="s">
        <v>183</v>
      </c>
      <c r="G120" s="39"/>
      <c r="H120" s="39"/>
      <c r="I120" s="129"/>
      <c r="J120" s="39"/>
      <c r="K120" s="39"/>
      <c r="L120" s="43"/>
      <c r="M120" s="219"/>
      <c r="N120" s="83"/>
      <c r="O120" s="83"/>
      <c r="P120" s="83"/>
      <c r="Q120" s="83"/>
      <c r="R120" s="83"/>
      <c r="S120" s="83"/>
      <c r="T120" s="84"/>
      <c r="AT120" s="17" t="s">
        <v>125</v>
      </c>
      <c r="AU120" s="17" t="s">
        <v>82</v>
      </c>
    </row>
    <row r="121" s="1" customFormat="1" ht="24" customHeight="1">
      <c r="B121" s="38"/>
      <c r="C121" s="204" t="s">
        <v>8</v>
      </c>
      <c r="D121" s="204" t="s">
        <v>118</v>
      </c>
      <c r="E121" s="205" t="s">
        <v>192</v>
      </c>
      <c r="F121" s="206" t="s">
        <v>193</v>
      </c>
      <c r="G121" s="207" t="s">
        <v>121</v>
      </c>
      <c r="H121" s="208">
        <v>6</v>
      </c>
      <c r="I121" s="209"/>
      <c r="J121" s="210">
        <f>ROUND(I121*H121,2)</f>
        <v>0</v>
      </c>
      <c r="K121" s="206" t="s">
        <v>122</v>
      </c>
      <c r="L121" s="43"/>
      <c r="M121" s="211" t="s">
        <v>19</v>
      </c>
      <c r="N121" s="212" t="s">
        <v>46</v>
      </c>
      <c r="O121" s="83"/>
      <c r="P121" s="213">
        <f>O121*H121</f>
        <v>0</v>
      </c>
      <c r="Q121" s="213">
        <v>0</v>
      </c>
      <c r="R121" s="213">
        <f>Q121*H121</f>
        <v>0</v>
      </c>
      <c r="S121" s="213">
        <v>0</v>
      </c>
      <c r="T121" s="214">
        <f>S121*H121</f>
        <v>0</v>
      </c>
      <c r="AR121" s="215" t="s">
        <v>123</v>
      </c>
      <c r="AT121" s="215" t="s">
        <v>118</v>
      </c>
      <c r="AU121" s="215" t="s">
        <v>82</v>
      </c>
      <c r="AY121" s="17" t="s">
        <v>116</v>
      </c>
      <c r="BE121" s="216">
        <f>IF(N121="základní",J121,0)</f>
        <v>0</v>
      </c>
      <c r="BF121" s="216">
        <f>IF(N121="snížená",J121,0)</f>
        <v>0</v>
      </c>
      <c r="BG121" s="216">
        <f>IF(N121="zákl. přenesená",J121,0)</f>
        <v>0</v>
      </c>
      <c r="BH121" s="216">
        <f>IF(N121="sníž. přenesená",J121,0)</f>
        <v>0</v>
      </c>
      <c r="BI121" s="216">
        <f>IF(N121="nulová",J121,0)</f>
        <v>0</v>
      </c>
      <c r="BJ121" s="17" t="s">
        <v>80</v>
      </c>
      <c r="BK121" s="216">
        <f>ROUND(I121*H121,2)</f>
        <v>0</v>
      </c>
      <c r="BL121" s="17" t="s">
        <v>123</v>
      </c>
      <c r="BM121" s="215" t="s">
        <v>194</v>
      </c>
    </row>
    <row r="122" s="1" customFormat="1">
      <c r="B122" s="38"/>
      <c r="C122" s="39"/>
      <c r="D122" s="217" t="s">
        <v>125</v>
      </c>
      <c r="E122" s="39"/>
      <c r="F122" s="218" t="s">
        <v>183</v>
      </c>
      <c r="G122" s="39"/>
      <c r="H122" s="39"/>
      <c r="I122" s="129"/>
      <c r="J122" s="39"/>
      <c r="K122" s="39"/>
      <c r="L122" s="43"/>
      <c r="M122" s="219"/>
      <c r="N122" s="83"/>
      <c r="O122" s="83"/>
      <c r="P122" s="83"/>
      <c r="Q122" s="83"/>
      <c r="R122" s="83"/>
      <c r="S122" s="83"/>
      <c r="T122" s="84"/>
      <c r="AT122" s="17" t="s">
        <v>125</v>
      </c>
      <c r="AU122" s="17" t="s">
        <v>82</v>
      </c>
    </row>
    <row r="123" s="1" customFormat="1" ht="36" customHeight="1">
      <c r="B123" s="38"/>
      <c r="C123" s="204" t="s">
        <v>195</v>
      </c>
      <c r="D123" s="204" t="s">
        <v>118</v>
      </c>
      <c r="E123" s="205" t="s">
        <v>196</v>
      </c>
      <c r="F123" s="206" t="s">
        <v>197</v>
      </c>
      <c r="G123" s="207" t="s">
        <v>121</v>
      </c>
      <c r="H123" s="208">
        <v>20</v>
      </c>
      <c r="I123" s="209"/>
      <c r="J123" s="210">
        <f>ROUND(I123*H123,2)</f>
        <v>0</v>
      </c>
      <c r="K123" s="206" t="s">
        <v>122</v>
      </c>
      <c r="L123" s="43"/>
      <c r="M123" s="211" t="s">
        <v>19</v>
      </c>
      <c r="N123" s="212" t="s">
        <v>46</v>
      </c>
      <c r="O123" s="83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215" t="s">
        <v>123</v>
      </c>
      <c r="AT123" s="215" t="s">
        <v>118</v>
      </c>
      <c r="AU123" s="215" t="s">
        <v>82</v>
      </c>
      <c r="AY123" s="17" t="s">
        <v>116</v>
      </c>
      <c r="BE123" s="216">
        <f>IF(N123="základní",J123,0)</f>
        <v>0</v>
      </c>
      <c r="BF123" s="216">
        <f>IF(N123="snížená",J123,0)</f>
        <v>0</v>
      </c>
      <c r="BG123" s="216">
        <f>IF(N123="zákl. přenesená",J123,0)</f>
        <v>0</v>
      </c>
      <c r="BH123" s="216">
        <f>IF(N123="sníž. přenesená",J123,0)</f>
        <v>0</v>
      </c>
      <c r="BI123" s="216">
        <f>IF(N123="nulová",J123,0)</f>
        <v>0</v>
      </c>
      <c r="BJ123" s="17" t="s">
        <v>80</v>
      </c>
      <c r="BK123" s="216">
        <f>ROUND(I123*H123,2)</f>
        <v>0</v>
      </c>
      <c r="BL123" s="17" t="s">
        <v>123</v>
      </c>
      <c r="BM123" s="215" t="s">
        <v>198</v>
      </c>
    </row>
    <row r="124" s="1" customFormat="1">
      <c r="B124" s="38"/>
      <c r="C124" s="39"/>
      <c r="D124" s="217" t="s">
        <v>125</v>
      </c>
      <c r="E124" s="39"/>
      <c r="F124" s="218" t="s">
        <v>183</v>
      </c>
      <c r="G124" s="39"/>
      <c r="H124" s="39"/>
      <c r="I124" s="129"/>
      <c r="J124" s="39"/>
      <c r="K124" s="39"/>
      <c r="L124" s="43"/>
      <c r="M124" s="219"/>
      <c r="N124" s="83"/>
      <c r="O124" s="83"/>
      <c r="P124" s="83"/>
      <c r="Q124" s="83"/>
      <c r="R124" s="83"/>
      <c r="S124" s="83"/>
      <c r="T124" s="84"/>
      <c r="AT124" s="17" t="s">
        <v>125</v>
      </c>
      <c r="AU124" s="17" t="s">
        <v>82</v>
      </c>
    </row>
    <row r="125" s="12" customFormat="1">
      <c r="B125" s="220"/>
      <c r="C125" s="221"/>
      <c r="D125" s="217" t="s">
        <v>150</v>
      </c>
      <c r="E125" s="221"/>
      <c r="F125" s="223" t="s">
        <v>199</v>
      </c>
      <c r="G125" s="221"/>
      <c r="H125" s="224">
        <v>20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150</v>
      </c>
      <c r="AU125" s="230" t="s">
        <v>82</v>
      </c>
      <c r="AV125" s="12" t="s">
        <v>82</v>
      </c>
      <c r="AW125" s="12" t="s">
        <v>4</v>
      </c>
      <c r="AX125" s="12" t="s">
        <v>80</v>
      </c>
      <c r="AY125" s="230" t="s">
        <v>116</v>
      </c>
    </row>
    <row r="126" s="1" customFormat="1" ht="24" customHeight="1">
      <c r="B126" s="38"/>
      <c r="C126" s="204" t="s">
        <v>200</v>
      </c>
      <c r="D126" s="204" t="s">
        <v>118</v>
      </c>
      <c r="E126" s="205" t="s">
        <v>201</v>
      </c>
      <c r="F126" s="206" t="s">
        <v>202</v>
      </c>
      <c r="G126" s="207" t="s">
        <v>121</v>
      </c>
      <c r="H126" s="208">
        <v>20</v>
      </c>
      <c r="I126" s="209"/>
      <c r="J126" s="210">
        <f>ROUND(I126*H126,2)</f>
        <v>0</v>
      </c>
      <c r="K126" s="206" t="s">
        <v>122</v>
      </c>
      <c r="L126" s="43"/>
      <c r="M126" s="211" t="s">
        <v>19</v>
      </c>
      <c r="N126" s="212" t="s">
        <v>46</v>
      </c>
      <c r="O126" s="83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AR126" s="215" t="s">
        <v>123</v>
      </c>
      <c r="AT126" s="215" t="s">
        <v>118</v>
      </c>
      <c r="AU126" s="215" t="s">
        <v>82</v>
      </c>
      <c r="AY126" s="17" t="s">
        <v>116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80</v>
      </c>
      <c r="BK126" s="216">
        <f>ROUND(I126*H126,2)</f>
        <v>0</v>
      </c>
      <c r="BL126" s="17" t="s">
        <v>123</v>
      </c>
      <c r="BM126" s="215" t="s">
        <v>203</v>
      </c>
    </row>
    <row r="127" s="1" customFormat="1">
      <c r="B127" s="38"/>
      <c r="C127" s="39"/>
      <c r="D127" s="217" t="s">
        <v>125</v>
      </c>
      <c r="E127" s="39"/>
      <c r="F127" s="218" t="s">
        <v>183</v>
      </c>
      <c r="G127" s="39"/>
      <c r="H127" s="39"/>
      <c r="I127" s="129"/>
      <c r="J127" s="39"/>
      <c r="K127" s="39"/>
      <c r="L127" s="43"/>
      <c r="M127" s="219"/>
      <c r="N127" s="83"/>
      <c r="O127" s="83"/>
      <c r="P127" s="83"/>
      <c r="Q127" s="83"/>
      <c r="R127" s="83"/>
      <c r="S127" s="83"/>
      <c r="T127" s="84"/>
      <c r="AT127" s="17" t="s">
        <v>125</v>
      </c>
      <c r="AU127" s="17" t="s">
        <v>82</v>
      </c>
    </row>
    <row r="128" s="12" customFormat="1">
      <c r="B128" s="220"/>
      <c r="C128" s="221"/>
      <c r="D128" s="217" t="s">
        <v>150</v>
      </c>
      <c r="E128" s="221"/>
      <c r="F128" s="223" t="s">
        <v>199</v>
      </c>
      <c r="G128" s="221"/>
      <c r="H128" s="224">
        <v>20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AT128" s="230" t="s">
        <v>150</v>
      </c>
      <c r="AU128" s="230" t="s">
        <v>82</v>
      </c>
      <c r="AV128" s="12" t="s">
        <v>82</v>
      </c>
      <c r="AW128" s="12" t="s">
        <v>4</v>
      </c>
      <c r="AX128" s="12" t="s">
        <v>80</v>
      </c>
      <c r="AY128" s="230" t="s">
        <v>116</v>
      </c>
    </row>
    <row r="129" s="1" customFormat="1" ht="24" customHeight="1">
      <c r="B129" s="38"/>
      <c r="C129" s="204" t="s">
        <v>204</v>
      </c>
      <c r="D129" s="204" t="s">
        <v>118</v>
      </c>
      <c r="E129" s="205" t="s">
        <v>205</v>
      </c>
      <c r="F129" s="206" t="s">
        <v>206</v>
      </c>
      <c r="G129" s="207" t="s">
        <v>121</v>
      </c>
      <c r="H129" s="208">
        <v>20</v>
      </c>
      <c r="I129" s="209"/>
      <c r="J129" s="210">
        <f>ROUND(I129*H129,2)</f>
        <v>0</v>
      </c>
      <c r="K129" s="206" t="s">
        <v>122</v>
      </c>
      <c r="L129" s="43"/>
      <c r="M129" s="211" t="s">
        <v>19</v>
      </c>
      <c r="N129" s="212" t="s">
        <v>46</v>
      </c>
      <c r="O129" s="83"/>
      <c r="P129" s="213">
        <f>O129*H129</f>
        <v>0</v>
      </c>
      <c r="Q129" s="213">
        <v>0</v>
      </c>
      <c r="R129" s="213">
        <f>Q129*H129</f>
        <v>0</v>
      </c>
      <c r="S129" s="213">
        <v>0</v>
      </c>
      <c r="T129" s="214">
        <f>S129*H129</f>
        <v>0</v>
      </c>
      <c r="AR129" s="215" t="s">
        <v>123</v>
      </c>
      <c r="AT129" s="215" t="s">
        <v>118</v>
      </c>
      <c r="AU129" s="215" t="s">
        <v>82</v>
      </c>
      <c r="AY129" s="17" t="s">
        <v>116</v>
      </c>
      <c r="BE129" s="216">
        <f>IF(N129="základní",J129,0)</f>
        <v>0</v>
      </c>
      <c r="BF129" s="216">
        <f>IF(N129="snížená",J129,0)</f>
        <v>0</v>
      </c>
      <c r="BG129" s="216">
        <f>IF(N129="zákl. přenesená",J129,0)</f>
        <v>0</v>
      </c>
      <c r="BH129" s="216">
        <f>IF(N129="sníž. přenesená",J129,0)</f>
        <v>0</v>
      </c>
      <c r="BI129" s="216">
        <f>IF(N129="nulová",J129,0)</f>
        <v>0</v>
      </c>
      <c r="BJ129" s="17" t="s">
        <v>80</v>
      </c>
      <c r="BK129" s="216">
        <f>ROUND(I129*H129,2)</f>
        <v>0</v>
      </c>
      <c r="BL129" s="17" t="s">
        <v>123</v>
      </c>
      <c r="BM129" s="215" t="s">
        <v>207</v>
      </c>
    </row>
    <row r="130" s="1" customFormat="1">
      <c r="B130" s="38"/>
      <c r="C130" s="39"/>
      <c r="D130" s="217" t="s">
        <v>125</v>
      </c>
      <c r="E130" s="39"/>
      <c r="F130" s="218" t="s">
        <v>183</v>
      </c>
      <c r="G130" s="39"/>
      <c r="H130" s="39"/>
      <c r="I130" s="129"/>
      <c r="J130" s="39"/>
      <c r="K130" s="39"/>
      <c r="L130" s="43"/>
      <c r="M130" s="219"/>
      <c r="N130" s="83"/>
      <c r="O130" s="83"/>
      <c r="P130" s="83"/>
      <c r="Q130" s="83"/>
      <c r="R130" s="83"/>
      <c r="S130" s="83"/>
      <c r="T130" s="84"/>
      <c r="AT130" s="17" t="s">
        <v>125</v>
      </c>
      <c r="AU130" s="17" t="s">
        <v>82</v>
      </c>
    </row>
    <row r="131" s="12" customFormat="1">
      <c r="B131" s="220"/>
      <c r="C131" s="221"/>
      <c r="D131" s="217" t="s">
        <v>150</v>
      </c>
      <c r="E131" s="221"/>
      <c r="F131" s="223" t="s">
        <v>199</v>
      </c>
      <c r="G131" s="221"/>
      <c r="H131" s="224">
        <v>20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150</v>
      </c>
      <c r="AU131" s="230" t="s">
        <v>82</v>
      </c>
      <c r="AV131" s="12" t="s">
        <v>82</v>
      </c>
      <c r="AW131" s="12" t="s">
        <v>4</v>
      </c>
      <c r="AX131" s="12" t="s">
        <v>80</v>
      </c>
      <c r="AY131" s="230" t="s">
        <v>116</v>
      </c>
    </row>
    <row r="132" s="1" customFormat="1" ht="24" customHeight="1">
      <c r="B132" s="38"/>
      <c r="C132" s="204" t="s">
        <v>208</v>
      </c>
      <c r="D132" s="204" t="s">
        <v>118</v>
      </c>
      <c r="E132" s="205" t="s">
        <v>209</v>
      </c>
      <c r="F132" s="206" t="s">
        <v>210</v>
      </c>
      <c r="G132" s="207" t="s">
        <v>121</v>
      </c>
      <c r="H132" s="208">
        <v>12</v>
      </c>
      <c r="I132" s="209"/>
      <c r="J132" s="210">
        <f>ROUND(I132*H132,2)</f>
        <v>0</v>
      </c>
      <c r="K132" s="206" t="s">
        <v>122</v>
      </c>
      <c r="L132" s="43"/>
      <c r="M132" s="211" t="s">
        <v>19</v>
      </c>
      <c r="N132" s="212" t="s">
        <v>46</v>
      </c>
      <c r="O132" s="83"/>
      <c r="P132" s="213">
        <f>O132*H132</f>
        <v>0</v>
      </c>
      <c r="Q132" s="213">
        <v>0</v>
      </c>
      <c r="R132" s="213">
        <f>Q132*H132</f>
        <v>0</v>
      </c>
      <c r="S132" s="213">
        <v>0</v>
      </c>
      <c r="T132" s="214">
        <f>S132*H132</f>
        <v>0</v>
      </c>
      <c r="AR132" s="215" t="s">
        <v>123</v>
      </c>
      <c r="AT132" s="215" t="s">
        <v>118</v>
      </c>
      <c r="AU132" s="215" t="s">
        <v>82</v>
      </c>
      <c r="AY132" s="17" t="s">
        <v>116</v>
      </c>
      <c r="BE132" s="216">
        <f>IF(N132="základní",J132,0)</f>
        <v>0</v>
      </c>
      <c r="BF132" s="216">
        <f>IF(N132="snížená",J132,0)</f>
        <v>0</v>
      </c>
      <c r="BG132" s="216">
        <f>IF(N132="zákl. přenesená",J132,0)</f>
        <v>0</v>
      </c>
      <c r="BH132" s="216">
        <f>IF(N132="sníž. přenesená",J132,0)</f>
        <v>0</v>
      </c>
      <c r="BI132" s="216">
        <f>IF(N132="nulová",J132,0)</f>
        <v>0</v>
      </c>
      <c r="BJ132" s="17" t="s">
        <v>80</v>
      </c>
      <c r="BK132" s="216">
        <f>ROUND(I132*H132,2)</f>
        <v>0</v>
      </c>
      <c r="BL132" s="17" t="s">
        <v>123</v>
      </c>
      <c r="BM132" s="215" t="s">
        <v>211</v>
      </c>
    </row>
    <row r="133" s="1" customFormat="1">
      <c r="B133" s="38"/>
      <c r="C133" s="39"/>
      <c r="D133" s="217" t="s">
        <v>125</v>
      </c>
      <c r="E133" s="39"/>
      <c r="F133" s="218" t="s">
        <v>183</v>
      </c>
      <c r="G133" s="39"/>
      <c r="H133" s="39"/>
      <c r="I133" s="129"/>
      <c r="J133" s="39"/>
      <c r="K133" s="39"/>
      <c r="L133" s="43"/>
      <c r="M133" s="219"/>
      <c r="N133" s="83"/>
      <c r="O133" s="83"/>
      <c r="P133" s="83"/>
      <c r="Q133" s="83"/>
      <c r="R133" s="83"/>
      <c r="S133" s="83"/>
      <c r="T133" s="84"/>
      <c r="AT133" s="17" t="s">
        <v>125</v>
      </c>
      <c r="AU133" s="17" t="s">
        <v>82</v>
      </c>
    </row>
    <row r="134" s="12" customFormat="1">
      <c r="B134" s="220"/>
      <c r="C134" s="221"/>
      <c r="D134" s="217" t="s">
        <v>150</v>
      </c>
      <c r="E134" s="221"/>
      <c r="F134" s="223" t="s">
        <v>212</v>
      </c>
      <c r="G134" s="221"/>
      <c r="H134" s="224">
        <v>12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9"/>
      <c r="AT134" s="230" t="s">
        <v>150</v>
      </c>
      <c r="AU134" s="230" t="s">
        <v>82</v>
      </c>
      <c r="AV134" s="12" t="s">
        <v>82</v>
      </c>
      <c r="AW134" s="12" t="s">
        <v>4</v>
      </c>
      <c r="AX134" s="12" t="s">
        <v>80</v>
      </c>
      <c r="AY134" s="230" t="s">
        <v>116</v>
      </c>
    </row>
    <row r="135" s="1" customFormat="1" ht="16.5" customHeight="1">
      <c r="B135" s="38"/>
      <c r="C135" s="242" t="s">
        <v>213</v>
      </c>
      <c r="D135" s="242" t="s">
        <v>214</v>
      </c>
      <c r="E135" s="243" t="s">
        <v>215</v>
      </c>
      <c r="F135" s="244" t="s">
        <v>216</v>
      </c>
      <c r="G135" s="245" t="s">
        <v>217</v>
      </c>
      <c r="H135" s="246">
        <v>5</v>
      </c>
      <c r="I135" s="247"/>
      <c r="J135" s="248">
        <f>ROUND(I135*H135,2)</f>
        <v>0</v>
      </c>
      <c r="K135" s="244" t="s">
        <v>218</v>
      </c>
      <c r="L135" s="249"/>
      <c r="M135" s="250" t="s">
        <v>19</v>
      </c>
      <c r="N135" s="251" t="s">
        <v>46</v>
      </c>
      <c r="O135" s="83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AR135" s="215" t="s">
        <v>159</v>
      </c>
      <c r="AT135" s="215" t="s">
        <v>214</v>
      </c>
      <c r="AU135" s="215" t="s">
        <v>82</v>
      </c>
      <c r="AY135" s="17" t="s">
        <v>116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80</v>
      </c>
      <c r="BK135" s="216">
        <f>ROUND(I135*H135,2)</f>
        <v>0</v>
      </c>
      <c r="BL135" s="17" t="s">
        <v>123</v>
      </c>
      <c r="BM135" s="215" t="s">
        <v>219</v>
      </c>
    </row>
    <row r="136" s="1" customFormat="1" ht="24" customHeight="1">
      <c r="B136" s="38"/>
      <c r="C136" s="204" t="s">
        <v>7</v>
      </c>
      <c r="D136" s="204" t="s">
        <v>118</v>
      </c>
      <c r="E136" s="205" t="s">
        <v>220</v>
      </c>
      <c r="F136" s="206" t="s">
        <v>221</v>
      </c>
      <c r="G136" s="207" t="s">
        <v>147</v>
      </c>
      <c r="H136" s="208">
        <v>55.575000000000003</v>
      </c>
      <c r="I136" s="209"/>
      <c r="J136" s="210">
        <f>ROUND(I136*H136,2)</f>
        <v>0</v>
      </c>
      <c r="K136" s="206" t="s">
        <v>122</v>
      </c>
      <c r="L136" s="43"/>
      <c r="M136" s="211" t="s">
        <v>19</v>
      </c>
      <c r="N136" s="212" t="s">
        <v>46</v>
      </c>
      <c r="O136" s="83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AR136" s="215" t="s">
        <v>123</v>
      </c>
      <c r="AT136" s="215" t="s">
        <v>118</v>
      </c>
      <c r="AU136" s="215" t="s">
        <v>82</v>
      </c>
      <c r="AY136" s="17" t="s">
        <v>116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80</v>
      </c>
      <c r="BK136" s="216">
        <f>ROUND(I136*H136,2)</f>
        <v>0</v>
      </c>
      <c r="BL136" s="17" t="s">
        <v>123</v>
      </c>
      <c r="BM136" s="215" t="s">
        <v>222</v>
      </c>
    </row>
    <row r="137" s="1" customFormat="1">
      <c r="B137" s="38"/>
      <c r="C137" s="39"/>
      <c r="D137" s="217" t="s">
        <v>125</v>
      </c>
      <c r="E137" s="39"/>
      <c r="F137" s="218" t="s">
        <v>223</v>
      </c>
      <c r="G137" s="39"/>
      <c r="H137" s="39"/>
      <c r="I137" s="129"/>
      <c r="J137" s="39"/>
      <c r="K137" s="39"/>
      <c r="L137" s="43"/>
      <c r="M137" s="219"/>
      <c r="N137" s="83"/>
      <c r="O137" s="83"/>
      <c r="P137" s="83"/>
      <c r="Q137" s="83"/>
      <c r="R137" s="83"/>
      <c r="S137" s="83"/>
      <c r="T137" s="84"/>
      <c r="AT137" s="17" t="s">
        <v>125</v>
      </c>
      <c r="AU137" s="17" t="s">
        <v>82</v>
      </c>
    </row>
    <row r="138" s="12" customFormat="1">
      <c r="B138" s="220"/>
      <c r="C138" s="221"/>
      <c r="D138" s="217" t="s">
        <v>150</v>
      </c>
      <c r="E138" s="222" t="s">
        <v>19</v>
      </c>
      <c r="F138" s="223" t="s">
        <v>224</v>
      </c>
      <c r="G138" s="221"/>
      <c r="H138" s="224">
        <v>9.5549999999999997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AT138" s="230" t="s">
        <v>150</v>
      </c>
      <c r="AU138" s="230" t="s">
        <v>82</v>
      </c>
      <c r="AV138" s="12" t="s">
        <v>82</v>
      </c>
      <c r="AW138" s="12" t="s">
        <v>36</v>
      </c>
      <c r="AX138" s="12" t="s">
        <v>75</v>
      </c>
      <c r="AY138" s="230" t="s">
        <v>116</v>
      </c>
    </row>
    <row r="139" s="12" customFormat="1">
      <c r="B139" s="220"/>
      <c r="C139" s="221"/>
      <c r="D139" s="217" t="s">
        <v>150</v>
      </c>
      <c r="E139" s="222" t="s">
        <v>19</v>
      </c>
      <c r="F139" s="223" t="s">
        <v>225</v>
      </c>
      <c r="G139" s="221"/>
      <c r="H139" s="224">
        <v>27.300000000000001</v>
      </c>
      <c r="I139" s="225"/>
      <c r="J139" s="221"/>
      <c r="K139" s="221"/>
      <c r="L139" s="226"/>
      <c r="M139" s="227"/>
      <c r="N139" s="228"/>
      <c r="O139" s="228"/>
      <c r="P139" s="228"/>
      <c r="Q139" s="228"/>
      <c r="R139" s="228"/>
      <c r="S139" s="228"/>
      <c r="T139" s="229"/>
      <c r="AT139" s="230" t="s">
        <v>150</v>
      </c>
      <c r="AU139" s="230" t="s">
        <v>82</v>
      </c>
      <c r="AV139" s="12" t="s">
        <v>82</v>
      </c>
      <c r="AW139" s="12" t="s">
        <v>36</v>
      </c>
      <c r="AX139" s="12" t="s">
        <v>75</v>
      </c>
      <c r="AY139" s="230" t="s">
        <v>116</v>
      </c>
    </row>
    <row r="140" s="14" customFormat="1">
      <c r="B140" s="252"/>
      <c r="C140" s="253"/>
      <c r="D140" s="217" t="s">
        <v>150</v>
      </c>
      <c r="E140" s="254" t="s">
        <v>19</v>
      </c>
      <c r="F140" s="255" t="s">
        <v>226</v>
      </c>
      <c r="G140" s="253"/>
      <c r="H140" s="256">
        <v>36.854999999999997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AT140" s="262" t="s">
        <v>150</v>
      </c>
      <c r="AU140" s="262" t="s">
        <v>82</v>
      </c>
      <c r="AV140" s="14" t="s">
        <v>131</v>
      </c>
      <c r="AW140" s="14" t="s">
        <v>36</v>
      </c>
      <c r="AX140" s="14" t="s">
        <v>75</v>
      </c>
      <c r="AY140" s="262" t="s">
        <v>116</v>
      </c>
    </row>
    <row r="141" s="12" customFormat="1">
      <c r="B141" s="220"/>
      <c r="C141" s="221"/>
      <c r="D141" s="217" t="s">
        <v>150</v>
      </c>
      <c r="E141" s="222" t="s">
        <v>19</v>
      </c>
      <c r="F141" s="223" t="s">
        <v>227</v>
      </c>
      <c r="G141" s="221"/>
      <c r="H141" s="224">
        <v>18.719999999999999</v>
      </c>
      <c r="I141" s="225"/>
      <c r="J141" s="221"/>
      <c r="K141" s="221"/>
      <c r="L141" s="226"/>
      <c r="M141" s="227"/>
      <c r="N141" s="228"/>
      <c r="O141" s="228"/>
      <c r="P141" s="228"/>
      <c r="Q141" s="228"/>
      <c r="R141" s="228"/>
      <c r="S141" s="228"/>
      <c r="T141" s="229"/>
      <c r="AT141" s="230" t="s">
        <v>150</v>
      </c>
      <c r="AU141" s="230" t="s">
        <v>82</v>
      </c>
      <c r="AV141" s="12" t="s">
        <v>82</v>
      </c>
      <c r="AW141" s="12" t="s">
        <v>36</v>
      </c>
      <c r="AX141" s="12" t="s">
        <v>75</v>
      </c>
      <c r="AY141" s="230" t="s">
        <v>116</v>
      </c>
    </row>
    <row r="142" s="13" customFormat="1">
      <c r="B142" s="231"/>
      <c r="C142" s="232"/>
      <c r="D142" s="217" t="s">
        <v>150</v>
      </c>
      <c r="E142" s="233" t="s">
        <v>19</v>
      </c>
      <c r="F142" s="234" t="s">
        <v>154</v>
      </c>
      <c r="G142" s="232"/>
      <c r="H142" s="235">
        <v>55.575000000000003</v>
      </c>
      <c r="I142" s="236"/>
      <c r="J142" s="232"/>
      <c r="K142" s="232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150</v>
      </c>
      <c r="AU142" s="241" t="s">
        <v>82</v>
      </c>
      <c r="AV142" s="13" t="s">
        <v>123</v>
      </c>
      <c r="AW142" s="13" t="s">
        <v>36</v>
      </c>
      <c r="AX142" s="13" t="s">
        <v>80</v>
      </c>
      <c r="AY142" s="241" t="s">
        <v>116</v>
      </c>
    </row>
    <row r="143" s="1" customFormat="1" ht="36" customHeight="1">
      <c r="B143" s="38"/>
      <c r="C143" s="204" t="s">
        <v>228</v>
      </c>
      <c r="D143" s="204" t="s">
        <v>118</v>
      </c>
      <c r="E143" s="205" t="s">
        <v>229</v>
      </c>
      <c r="F143" s="206" t="s">
        <v>230</v>
      </c>
      <c r="G143" s="207" t="s">
        <v>147</v>
      </c>
      <c r="H143" s="208">
        <v>833.625</v>
      </c>
      <c r="I143" s="209"/>
      <c r="J143" s="210">
        <f>ROUND(I143*H143,2)</f>
        <v>0</v>
      </c>
      <c r="K143" s="206" t="s">
        <v>122</v>
      </c>
      <c r="L143" s="43"/>
      <c r="M143" s="211" t="s">
        <v>19</v>
      </c>
      <c r="N143" s="212" t="s">
        <v>46</v>
      </c>
      <c r="O143" s="83"/>
      <c r="P143" s="213">
        <f>O143*H143</f>
        <v>0</v>
      </c>
      <c r="Q143" s="213">
        <v>0</v>
      </c>
      <c r="R143" s="213">
        <f>Q143*H143</f>
        <v>0</v>
      </c>
      <c r="S143" s="213">
        <v>0</v>
      </c>
      <c r="T143" s="214">
        <f>S143*H143</f>
        <v>0</v>
      </c>
      <c r="AR143" s="215" t="s">
        <v>123</v>
      </c>
      <c r="AT143" s="215" t="s">
        <v>118</v>
      </c>
      <c r="AU143" s="215" t="s">
        <v>82</v>
      </c>
      <c r="AY143" s="17" t="s">
        <v>116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80</v>
      </c>
      <c r="BK143" s="216">
        <f>ROUND(I143*H143,2)</f>
        <v>0</v>
      </c>
      <c r="BL143" s="17" t="s">
        <v>123</v>
      </c>
      <c r="BM143" s="215" t="s">
        <v>231</v>
      </c>
    </row>
    <row r="144" s="1" customFormat="1">
      <c r="B144" s="38"/>
      <c r="C144" s="39"/>
      <c r="D144" s="217" t="s">
        <v>125</v>
      </c>
      <c r="E144" s="39"/>
      <c r="F144" s="218" t="s">
        <v>223</v>
      </c>
      <c r="G144" s="39"/>
      <c r="H144" s="39"/>
      <c r="I144" s="129"/>
      <c r="J144" s="39"/>
      <c r="K144" s="39"/>
      <c r="L144" s="43"/>
      <c r="M144" s="219"/>
      <c r="N144" s="83"/>
      <c r="O144" s="83"/>
      <c r="P144" s="83"/>
      <c r="Q144" s="83"/>
      <c r="R144" s="83"/>
      <c r="S144" s="83"/>
      <c r="T144" s="84"/>
      <c r="AT144" s="17" t="s">
        <v>125</v>
      </c>
      <c r="AU144" s="17" t="s">
        <v>82</v>
      </c>
    </row>
    <row r="145" s="12" customFormat="1">
      <c r="B145" s="220"/>
      <c r="C145" s="221"/>
      <c r="D145" s="217" t="s">
        <v>150</v>
      </c>
      <c r="E145" s="221"/>
      <c r="F145" s="223" t="s">
        <v>232</v>
      </c>
      <c r="G145" s="221"/>
      <c r="H145" s="224">
        <v>833.625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9"/>
      <c r="AT145" s="230" t="s">
        <v>150</v>
      </c>
      <c r="AU145" s="230" t="s">
        <v>82</v>
      </c>
      <c r="AV145" s="12" t="s">
        <v>82</v>
      </c>
      <c r="AW145" s="12" t="s">
        <v>4</v>
      </c>
      <c r="AX145" s="12" t="s">
        <v>80</v>
      </c>
      <c r="AY145" s="230" t="s">
        <v>116</v>
      </c>
    </row>
    <row r="146" s="1" customFormat="1" ht="16.5" customHeight="1">
      <c r="B146" s="38"/>
      <c r="C146" s="242" t="s">
        <v>233</v>
      </c>
      <c r="D146" s="242" t="s">
        <v>214</v>
      </c>
      <c r="E146" s="243" t="s">
        <v>234</v>
      </c>
      <c r="F146" s="244" t="s">
        <v>235</v>
      </c>
      <c r="G146" s="245" t="s">
        <v>217</v>
      </c>
      <c r="H146" s="246">
        <v>88.920000000000002</v>
      </c>
      <c r="I146" s="247"/>
      <c r="J146" s="248">
        <f>ROUND(I146*H146,2)</f>
        <v>0</v>
      </c>
      <c r="K146" s="244" t="s">
        <v>122</v>
      </c>
      <c r="L146" s="249"/>
      <c r="M146" s="250" t="s">
        <v>19</v>
      </c>
      <c r="N146" s="251" t="s">
        <v>46</v>
      </c>
      <c r="O146" s="83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215" t="s">
        <v>159</v>
      </c>
      <c r="AT146" s="215" t="s">
        <v>214</v>
      </c>
      <c r="AU146" s="215" t="s">
        <v>82</v>
      </c>
      <c r="AY146" s="17" t="s">
        <v>116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80</v>
      </c>
      <c r="BK146" s="216">
        <f>ROUND(I146*H146,2)</f>
        <v>0</v>
      </c>
      <c r="BL146" s="17" t="s">
        <v>123</v>
      </c>
      <c r="BM146" s="215" t="s">
        <v>236</v>
      </c>
    </row>
    <row r="147" s="12" customFormat="1">
      <c r="B147" s="220"/>
      <c r="C147" s="221"/>
      <c r="D147" s="217" t="s">
        <v>150</v>
      </c>
      <c r="E147" s="221"/>
      <c r="F147" s="223" t="s">
        <v>237</v>
      </c>
      <c r="G147" s="221"/>
      <c r="H147" s="224">
        <v>88.920000000000002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AT147" s="230" t="s">
        <v>150</v>
      </c>
      <c r="AU147" s="230" t="s">
        <v>82</v>
      </c>
      <c r="AV147" s="12" t="s">
        <v>82</v>
      </c>
      <c r="AW147" s="12" t="s">
        <v>4</v>
      </c>
      <c r="AX147" s="12" t="s">
        <v>80</v>
      </c>
      <c r="AY147" s="230" t="s">
        <v>116</v>
      </c>
    </row>
    <row r="148" s="1" customFormat="1" ht="24" customHeight="1">
      <c r="B148" s="38"/>
      <c r="C148" s="204" t="s">
        <v>238</v>
      </c>
      <c r="D148" s="204" t="s">
        <v>118</v>
      </c>
      <c r="E148" s="205" t="s">
        <v>239</v>
      </c>
      <c r="F148" s="206" t="s">
        <v>240</v>
      </c>
      <c r="G148" s="207" t="s">
        <v>147</v>
      </c>
      <c r="H148" s="208">
        <v>257.54500000000002</v>
      </c>
      <c r="I148" s="209"/>
      <c r="J148" s="210">
        <f>ROUND(I148*H148,2)</f>
        <v>0</v>
      </c>
      <c r="K148" s="206" t="s">
        <v>122</v>
      </c>
      <c r="L148" s="43"/>
      <c r="M148" s="211" t="s">
        <v>19</v>
      </c>
      <c r="N148" s="212" t="s">
        <v>46</v>
      </c>
      <c r="O148" s="83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AR148" s="215" t="s">
        <v>123</v>
      </c>
      <c r="AT148" s="215" t="s">
        <v>118</v>
      </c>
      <c r="AU148" s="215" t="s">
        <v>82</v>
      </c>
      <c r="AY148" s="17" t="s">
        <v>116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80</v>
      </c>
      <c r="BK148" s="216">
        <f>ROUND(I148*H148,2)</f>
        <v>0</v>
      </c>
      <c r="BL148" s="17" t="s">
        <v>123</v>
      </c>
      <c r="BM148" s="215" t="s">
        <v>241</v>
      </c>
    </row>
    <row r="149" s="1" customFormat="1">
      <c r="B149" s="38"/>
      <c r="C149" s="39"/>
      <c r="D149" s="217" t="s">
        <v>125</v>
      </c>
      <c r="E149" s="39"/>
      <c r="F149" s="218" t="s">
        <v>242</v>
      </c>
      <c r="G149" s="39"/>
      <c r="H149" s="39"/>
      <c r="I149" s="129"/>
      <c r="J149" s="39"/>
      <c r="K149" s="39"/>
      <c r="L149" s="43"/>
      <c r="M149" s="219"/>
      <c r="N149" s="83"/>
      <c r="O149" s="83"/>
      <c r="P149" s="83"/>
      <c r="Q149" s="83"/>
      <c r="R149" s="83"/>
      <c r="S149" s="83"/>
      <c r="T149" s="84"/>
      <c r="AT149" s="17" t="s">
        <v>125</v>
      </c>
      <c r="AU149" s="17" t="s">
        <v>82</v>
      </c>
    </row>
    <row r="150" s="12" customFormat="1">
      <c r="B150" s="220"/>
      <c r="C150" s="221"/>
      <c r="D150" s="217" t="s">
        <v>150</v>
      </c>
      <c r="E150" s="222" t="s">
        <v>19</v>
      </c>
      <c r="F150" s="223" t="s">
        <v>243</v>
      </c>
      <c r="G150" s="221"/>
      <c r="H150" s="224">
        <v>313.12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9"/>
      <c r="AT150" s="230" t="s">
        <v>150</v>
      </c>
      <c r="AU150" s="230" t="s">
        <v>82</v>
      </c>
      <c r="AV150" s="12" t="s">
        <v>82</v>
      </c>
      <c r="AW150" s="12" t="s">
        <v>36</v>
      </c>
      <c r="AX150" s="12" t="s">
        <v>75</v>
      </c>
      <c r="AY150" s="230" t="s">
        <v>116</v>
      </c>
    </row>
    <row r="151" s="12" customFormat="1">
      <c r="B151" s="220"/>
      <c r="C151" s="221"/>
      <c r="D151" s="217" t="s">
        <v>150</v>
      </c>
      <c r="E151" s="222" t="s">
        <v>19</v>
      </c>
      <c r="F151" s="223" t="s">
        <v>244</v>
      </c>
      <c r="G151" s="221"/>
      <c r="H151" s="224">
        <v>-55.575000000000003</v>
      </c>
      <c r="I151" s="225"/>
      <c r="J151" s="221"/>
      <c r="K151" s="221"/>
      <c r="L151" s="226"/>
      <c r="M151" s="227"/>
      <c r="N151" s="228"/>
      <c r="O151" s="228"/>
      <c r="P151" s="228"/>
      <c r="Q151" s="228"/>
      <c r="R151" s="228"/>
      <c r="S151" s="228"/>
      <c r="T151" s="229"/>
      <c r="AT151" s="230" t="s">
        <v>150</v>
      </c>
      <c r="AU151" s="230" t="s">
        <v>82</v>
      </c>
      <c r="AV151" s="12" t="s">
        <v>82</v>
      </c>
      <c r="AW151" s="12" t="s">
        <v>36</v>
      </c>
      <c r="AX151" s="12" t="s">
        <v>75</v>
      </c>
      <c r="AY151" s="230" t="s">
        <v>116</v>
      </c>
    </row>
    <row r="152" s="13" customFormat="1">
      <c r="B152" s="231"/>
      <c r="C152" s="232"/>
      <c r="D152" s="217" t="s">
        <v>150</v>
      </c>
      <c r="E152" s="233" t="s">
        <v>19</v>
      </c>
      <c r="F152" s="234" t="s">
        <v>154</v>
      </c>
      <c r="G152" s="232"/>
      <c r="H152" s="235">
        <v>257.54500000000002</v>
      </c>
      <c r="I152" s="236"/>
      <c r="J152" s="232"/>
      <c r="K152" s="232"/>
      <c r="L152" s="237"/>
      <c r="M152" s="238"/>
      <c r="N152" s="239"/>
      <c r="O152" s="239"/>
      <c r="P152" s="239"/>
      <c r="Q152" s="239"/>
      <c r="R152" s="239"/>
      <c r="S152" s="239"/>
      <c r="T152" s="240"/>
      <c r="AT152" s="241" t="s">
        <v>150</v>
      </c>
      <c r="AU152" s="241" t="s">
        <v>82</v>
      </c>
      <c r="AV152" s="13" t="s">
        <v>123</v>
      </c>
      <c r="AW152" s="13" t="s">
        <v>36</v>
      </c>
      <c r="AX152" s="13" t="s">
        <v>80</v>
      </c>
      <c r="AY152" s="241" t="s">
        <v>116</v>
      </c>
    </row>
    <row r="153" s="1" customFormat="1" ht="24" customHeight="1">
      <c r="B153" s="38"/>
      <c r="C153" s="204" t="s">
        <v>245</v>
      </c>
      <c r="D153" s="204" t="s">
        <v>118</v>
      </c>
      <c r="E153" s="205" t="s">
        <v>246</v>
      </c>
      <c r="F153" s="206" t="s">
        <v>247</v>
      </c>
      <c r="G153" s="207" t="s">
        <v>172</v>
      </c>
      <c r="H153" s="208">
        <v>144</v>
      </c>
      <c r="I153" s="209"/>
      <c r="J153" s="210">
        <f>ROUND(I153*H153,2)</f>
        <v>0</v>
      </c>
      <c r="K153" s="206" t="s">
        <v>122</v>
      </c>
      <c r="L153" s="43"/>
      <c r="M153" s="211" t="s">
        <v>19</v>
      </c>
      <c r="N153" s="212" t="s">
        <v>46</v>
      </c>
      <c r="O153" s="83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215" t="s">
        <v>123</v>
      </c>
      <c r="AT153" s="215" t="s">
        <v>118</v>
      </c>
      <c r="AU153" s="215" t="s">
        <v>82</v>
      </c>
      <c r="AY153" s="17" t="s">
        <v>116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80</v>
      </c>
      <c r="BK153" s="216">
        <f>ROUND(I153*H153,2)</f>
        <v>0</v>
      </c>
      <c r="BL153" s="17" t="s">
        <v>123</v>
      </c>
      <c r="BM153" s="215" t="s">
        <v>248</v>
      </c>
    </row>
    <row r="154" s="1" customFormat="1">
      <c r="B154" s="38"/>
      <c r="C154" s="39"/>
      <c r="D154" s="217" t="s">
        <v>125</v>
      </c>
      <c r="E154" s="39"/>
      <c r="F154" s="218" t="s">
        <v>249</v>
      </c>
      <c r="G154" s="39"/>
      <c r="H154" s="39"/>
      <c r="I154" s="129"/>
      <c r="J154" s="39"/>
      <c r="K154" s="39"/>
      <c r="L154" s="43"/>
      <c r="M154" s="219"/>
      <c r="N154" s="83"/>
      <c r="O154" s="83"/>
      <c r="P154" s="83"/>
      <c r="Q154" s="83"/>
      <c r="R154" s="83"/>
      <c r="S154" s="83"/>
      <c r="T154" s="84"/>
      <c r="AT154" s="17" t="s">
        <v>125</v>
      </c>
      <c r="AU154" s="17" t="s">
        <v>82</v>
      </c>
    </row>
    <row r="155" s="12" customFormat="1">
      <c r="B155" s="220"/>
      <c r="C155" s="221"/>
      <c r="D155" s="217" t="s">
        <v>150</v>
      </c>
      <c r="E155" s="222" t="s">
        <v>19</v>
      </c>
      <c r="F155" s="223" t="s">
        <v>250</v>
      </c>
      <c r="G155" s="221"/>
      <c r="H155" s="224">
        <v>144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150</v>
      </c>
      <c r="AU155" s="230" t="s">
        <v>82</v>
      </c>
      <c r="AV155" s="12" t="s">
        <v>82</v>
      </c>
      <c r="AW155" s="12" t="s">
        <v>36</v>
      </c>
      <c r="AX155" s="12" t="s">
        <v>80</v>
      </c>
      <c r="AY155" s="230" t="s">
        <v>116</v>
      </c>
    </row>
    <row r="156" s="1" customFormat="1" ht="16.5" customHeight="1">
      <c r="B156" s="38"/>
      <c r="C156" s="242" t="s">
        <v>251</v>
      </c>
      <c r="D156" s="242" t="s">
        <v>214</v>
      </c>
      <c r="E156" s="243" t="s">
        <v>252</v>
      </c>
      <c r="F156" s="244" t="s">
        <v>253</v>
      </c>
      <c r="G156" s="245" t="s">
        <v>217</v>
      </c>
      <c r="H156" s="246">
        <v>6</v>
      </c>
      <c r="I156" s="247"/>
      <c r="J156" s="248">
        <f>ROUND(I156*H156,2)</f>
        <v>0</v>
      </c>
      <c r="K156" s="244" t="s">
        <v>122</v>
      </c>
      <c r="L156" s="249"/>
      <c r="M156" s="250" t="s">
        <v>19</v>
      </c>
      <c r="N156" s="251" t="s">
        <v>46</v>
      </c>
      <c r="O156" s="83"/>
      <c r="P156" s="213">
        <f>O156*H156</f>
        <v>0</v>
      </c>
      <c r="Q156" s="213">
        <v>1</v>
      </c>
      <c r="R156" s="213">
        <f>Q156*H156</f>
        <v>6</v>
      </c>
      <c r="S156" s="213">
        <v>0</v>
      </c>
      <c r="T156" s="214">
        <f>S156*H156</f>
        <v>0</v>
      </c>
      <c r="AR156" s="215" t="s">
        <v>159</v>
      </c>
      <c r="AT156" s="215" t="s">
        <v>214</v>
      </c>
      <c r="AU156" s="215" t="s">
        <v>82</v>
      </c>
      <c r="AY156" s="17" t="s">
        <v>116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80</v>
      </c>
      <c r="BK156" s="216">
        <f>ROUND(I156*H156,2)</f>
        <v>0</v>
      </c>
      <c r="BL156" s="17" t="s">
        <v>123</v>
      </c>
      <c r="BM156" s="215" t="s">
        <v>254</v>
      </c>
    </row>
    <row r="157" s="1" customFormat="1" ht="24" customHeight="1">
      <c r="B157" s="38"/>
      <c r="C157" s="204" t="s">
        <v>255</v>
      </c>
      <c r="D157" s="204" t="s">
        <v>118</v>
      </c>
      <c r="E157" s="205" t="s">
        <v>256</v>
      </c>
      <c r="F157" s="206" t="s">
        <v>257</v>
      </c>
      <c r="G157" s="207" t="s">
        <v>172</v>
      </c>
      <c r="H157" s="208">
        <v>144</v>
      </c>
      <c r="I157" s="209"/>
      <c r="J157" s="210">
        <f>ROUND(I157*H157,2)</f>
        <v>0</v>
      </c>
      <c r="K157" s="206" t="s">
        <v>122</v>
      </c>
      <c r="L157" s="43"/>
      <c r="M157" s="211" t="s">
        <v>19</v>
      </c>
      <c r="N157" s="212" t="s">
        <v>46</v>
      </c>
      <c r="O157" s="83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AR157" s="215" t="s">
        <v>123</v>
      </c>
      <c r="AT157" s="215" t="s">
        <v>118</v>
      </c>
      <c r="AU157" s="215" t="s">
        <v>82</v>
      </c>
      <c r="AY157" s="17" t="s">
        <v>116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80</v>
      </c>
      <c r="BK157" s="216">
        <f>ROUND(I157*H157,2)</f>
        <v>0</v>
      </c>
      <c r="BL157" s="17" t="s">
        <v>123</v>
      </c>
      <c r="BM157" s="215" t="s">
        <v>258</v>
      </c>
    </row>
    <row r="158" s="1" customFormat="1">
      <c r="B158" s="38"/>
      <c r="C158" s="39"/>
      <c r="D158" s="217" t="s">
        <v>125</v>
      </c>
      <c r="E158" s="39"/>
      <c r="F158" s="218" t="s">
        <v>259</v>
      </c>
      <c r="G158" s="39"/>
      <c r="H158" s="39"/>
      <c r="I158" s="129"/>
      <c r="J158" s="39"/>
      <c r="K158" s="39"/>
      <c r="L158" s="43"/>
      <c r="M158" s="219"/>
      <c r="N158" s="83"/>
      <c r="O158" s="83"/>
      <c r="P158" s="83"/>
      <c r="Q158" s="83"/>
      <c r="R158" s="83"/>
      <c r="S158" s="83"/>
      <c r="T158" s="84"/>
      <c r="AT158" s="17" t="s">
        <v>125</v>
      </c>
      <c r="AU158" s="17" t="s">
        <v>82</v>
      </c>
    </row>
    <row r="159" s="1" customFormat="1" ht="16.5" customHeight="1">
      <c r="B159" s="38"/>
      <c r="C159" s="242" t="s">
        <v>260</v>
      </c>
      <c r="D159" s="242" t="s">
        <v>214</v>
      </c>
      <c r="E159" s="243" t="s">
        <v>261</v>
      </c>
      <c r="F159" s="244" t="s">
        <v>262</v>
      </c>
      <c r="G159" s="245" t="s">
        <v>263</v>
      </c>
      <c r="H159" s="246">
        <v>2.1600000000000001</v>
      </c>
      <c r="I159" s="247"/>
      <c r="J159" s="248">
        <f>ROUND(I159*H159,2)</f>
        <v>0</v>
      </c>
      <c r="K159" s="244" t="s">
        <v>122</v>
      </c>
      <c r="L159" s="249"/>
      <c r="M159" s="250" t="s">
        <v>19</v>
      </c>
      <c r="N159" s="251" t="s">
        <v>46</v>
      </c>
      <c r="O159" s="83"/>
      <c r="P159" s="213">
        <f>O159*H159</f>
        <v>0</v>
      </c>
      <c r="Q159" s="213">
        <v>0.001</v>
      </c>
      <c r="R159" s="213">
        <f>Q159*H159</f>
        <v>0.00216</v>
      </c>
      <c r="S159" s="213">
        <v>0</v>
      </c>
      <c r="T159" s="214">
        <f>S159*H159</f>
        <v>0</v>
      </c>
      <c r="AR159" s="215" t="s">
        <v>159</v>
      </c>
      <c r="AT159" s="215" t="s">
        <v>214</v>
      </c>
      <c r="AU159" s="215" t="s">
        <v>82</v>
      </c>
      <c r="AY159" s="17" t="s">
        <v>116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80</v>
      </c>
      <c r="BK159" s="216">
        <f>ROUND(I159*H159,2)</f>
        <v>0</v>
      </c>
      <c r="BL159" s="17" t="s">
        <v>123</v>
      </c>
      <c r="BM159" s="215" t="s">
        <v>264</v>
      </c>
    </row>
    <row r="160" s="12" customFormat="1">
      <c r="B160" s="220"/>
      <c r="C160" s="221"/>
      <c r="D160" s="217" t="s">
        <v>150</v>
      </c>
      <c r="E160" s="221"/>
      <c r="F160" s="223" t="s">
        <v>265</v>
      </c>
      <c r="G160" s="221"/>
      <c r="H160" s="224">
        <v>2.1600000000000001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AT160" s="230" t="s">
        <v>150</v>
      </c>
      <c r="AU160" s="230" t="s">
        <v>82</v>
      </c>
      <c r="AV160" s="12" t="s">
        <v>82</v>
      </c>
      <c r="AW160" s="12" t="s">
        <v>4</v>
      </c>
      <c r="AX160" s="12" t="s">
        <v>80</v>
      </c>
      <c r="AY160" s="230" t="s">
        <v>116</v>
      </c>
    </row>
    <row r="161" s="1" customFormat="1" ht="16.5" customHeight="1">
      <c r="B161" s="38"/>
      <c r="C161" s="204" t="s">
        <v>266</v>
      </c>
      <c r="D161" s="204" t="s">
        <v>118</v>
      </c>
      <c r="E161" s="205" t="s">
        <v>267</v>
      </c>
      <c r="F161" s="206" t="s">
        <v>268</v>
      </c>
      <c r="G161" s="207" t="s">
        <v>172</v>
      </c>
      <c r="H161" s="208">
        <v>144</v>
      </c>
      <c r="I161" s="209"/>
      <c r="J161" s="210">
        <f>ROUND(I161*H161,2)</f>
        <v>0</v>
      </c>
      <c r="K161" s="206" t="s">
        <v>122</v>
      </c>
      <c r="L161" s="43"/>
      <c r="M161" s="211" t="s">
        <v>19</v>
      </c>
      <c r="N161" s="212" t="s">
        <v>46</v>
      </c>
      <c r="O161" s="83"/>
      <c r="P161" s="213">
        <f>O161*H161</f>
        <v>0</v>
      </c>
      <c r="Q161" s="213">
        <v>0</v>
      </c>
      <c r="R161" s="213">
        <f>Q161*H161</f>
        <v>0</v>
      </c>
      <c r="S161" s="213">
        <v>0</v>
      </c>
      <c r="T161" s="214">
        <f>S161*H161</f>
        <v>0</v>
      </c>
      <c r="AR161" s="215" t="s">
        <v>123</v>
      </c>
      <c r="AT161" s="215" t="s">
        <v>118</v>
      </c>
      <c r="AU161" s="215" t="s">
        <v>82</v>
      </c>
      <c r="AY161" s="17" t="s">
        <v>116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80</v>
      </c>
      <c r="BK161" s="216">
        <f>ROUND(I161*H161,2)</f>
        <v>0</v>
      </c>
      <c r="BL161" s="17" t="s">
        <v>123</v>
      </c>
      <c r="BM161" s="215" t="s">
        <v>269</v>
      </c>
    </row>
    <row r="162" s="1" customFormat="1">
      <c r="B162" s="38"/>
      <c r="C162" s="39"/>
      <c r="D162" s="217" t="s">
        <v>125</v>
      </c>
      <c r="E162" s="39"/>
      <c r="F162" s="218" t="s">
        <v>270</v>
      </c>
      <c r="G162" s="39"/>
      <c r="H162" s="39"/>
      <c r="I162" s="129"/>
      <c r="J162" s="39"/>
      <c r="K162" s="39"/>
      <c r="L162" s="43"/>
      <c r="M162" s="219"/>
      <c r="N162" s="83"/>
      <c r="O162" s="83"/>
      <c r="P162" s="83"/>
      <c r="Q162" s="83"/>
      <c r="R162" s="83"/>
      <c r="S162" s="83"/>
      <c r="T162" s="84"/>
      <c r="AT162" s="17" t="s">
        <v>125</v>
      </c>
      <c r="AU162" s="17" t="s">
        <v>82</v>
      </c>
    </row>
    <row r="163" s="11" customFormat="1" ht="22.8" customHeight="1">
      <c r="B163" s="188"/>
      <c r="C163" s="189"/>
      <c r="D163" s="190" t="s">
        <v>74</v>
      </c>
      <c r="E163" s="202" t="s">
        <v>7</v>
      </c>
      <c r="F163" s="202" t="s">
        <v>271</v>
      </c>
      <c r="G163" s="189"/>
      <c r="H163" s="189"/>
      <c r="I163" s="192"/>
      <c r="J163" s="203">
        <f>BK163</f>
        <v>0</v>
      </c>
      <c r="K163" s="189"/>
      <c r="L163" s="194"/>
      <c r="M163" s="195"/>
      <c r="N163" s="196"/>
      <c r="O163" s="196"/>
      <c r="P163" s="197">
        <f>SUM(P164:P181)</f>
        <v>0</v>
      </c>
      <c r="Q163" s="196"/>
      <c r="R163" s="197">
        <f>SUM(R164:R181)</f>
        <v>0.28969500000000004</v>
      </c>
      <c r="S163" s="196"/>
      <c r="T163" s="198">
        <f>SUM(T164:T181)</f>
        <v>0</v>
      </c>
      <c r="AR163" s="199" t="s">
        <v>80</v>
      </c>
      <c r="AT163" s="200" t="s">
        <v>74</v>
      </c>
      <c r="AU163" s="200" t="s">
        <v>80</v>
      </c>
      <c r="AY163" s="199" t="s">
        <v>116</v>
      </c>
      <c r="BK163" s="201">
        <f>SUM(BK164:BK181)</f>
        <v>0</v>
      </c>
    </row>
    <row r="164" s="1" customFormat="1" ht="24" customHeight="1">
      <c r="B164" s="38"/>
      <c r="C164" s="204" t="s">
        <v>272</v>
      </c>
      <c r="D164" s="204" t="s">
        <v>118</v>
      </c>
      <c r="E164" s="205" t="s">
        <v>273</v>
      </c>
      <c r="F164" s="206" t="s">
        <v>274</v>
      </c>
      <c r="G164" s="207" t="s">
        <v>147</v>
      </c>
      <c r="H164" s="208">
        <v>36.854999999999997</v>
      </c>
      <c r="I164" s="209"/>
      <c r="J164" s="210">
        <f>ROUND(I164*H164,2)</f>
        <v>0</v>
      </c>
      <c r="K164" s="206" t="s">
        <v>122</v>
      </c>
      <c r="L164" s="43"/>
      <c r="M164" s="211" t="s">
        <v>19</v>
      </c>
      <c r="N164" s="212" t="s">
        <v>46</v>
      </c>
      <c r="O164" s="83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AR164" s="215" t="s">
        <v>123</v>
      </c>
      <c r="AT164" s="215" t="s">
        <v>118</v>
      </c>
      <c r="AU164" s="215" t="s">
        <v>82</v>
      </c>
      <c r="AY164" s="17" t="s">
        <v>116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80</v>
      </c>
      <c r="BK164" s="216">
        <f>ROUND(I164*H164,2)</f>
        <v>0</v>
      </c>
      <c r="BL164" s="17" t="s">
        <v>123</v>
      </c>
      <c r="BM164" s="215" t="s">
        <v>275</v>
      </c>
    </row>
    <row r="165" s="1" customFormat="1">
      <c r="B165" s="38"/>
      <c r="C165" s="39"/>
      <c r="D165" s="217" t="s">
        <v>125</v>
      </c>
      <c r="E165" s="39"/>
      <c r="F165" s="218" t="s">
        <v>276</v>
      </c>
      <c r="G165" s="39"/>
      <c r="H165" s="39"/>
      <c r="I165" s="129"/>
      <c r="J165" s="39"/>
      <c r="K165" s="39"/>
      <c r="L165" s="43"/>
      <c r="M165" s="219"/>
      <c r="N165" s="83"/>
      <c r="O165" s="83"/>
      <c r="P165" s="83"/>
      <c r="Q165" s="83"/>
      <c r="R165" s="83"/>
      <c r="S165" s="83"/>
      <c r="T165" s="84"/>
      <c r="AT165" s="17" t="s">
        <v>125</v>
      </c>
      <c r="AU165" s="17" t="s">
        <v>82</v>
      </c>
    </row>
    <row r="166" s="12" customFormat="1">
      <c r="B166" s="220"/>
      <c r="C166" s="221"/>
      <c r="D166" s="217" t="s">
        <v>150</v>
      </c>
      <c r="E166" s="222" t="s">
        <v>19</v>
      </c>
      <c r="F166" s="223" t="s">
        <v>224</v>
      </c>
      <c r="G166" s="221"/>
      <c r="H166" s="224">
        <v>9.5549999999999997</v>
      </c>
      <c r="I166" s="225"/>
      <c r="J166" s="221"/>
      <c r="K166" s="221"/>
      <c r="L166" s="226"/>
      <c r="M166" s="227"/>
      <c r="N166" s="228"/>
      <c r="O166" s="228"/>
      <c r="P166" s="228"/>
      <c r="Q166" s="228"/>
      <c r="R166" s="228"/>
      <c r="S166" s="228"/>
      <c r="T166" s="229"/>
      <c r="AT166" s="230" t="s">
        <v>150</v>
      </c>
      <c r="AU166" s="230" t="s">
        <v>82</v>
      </c>
      <c r="AV166" s="12" t="s">
        <v>82</v>
      </c>
      <c r="AW166" s="12" t="s">
        <v>36</v>
      </c>
      <c r="AX166" s="12" t="s">
        <v>75</v>
      </c>
      <c r="AY166" s="230" t="s">
        <v>116</v>
      </c>
    </row>
    <row r="167" s="12" customFormat="1">
      <c r="B167" s="220"/>
      <c r="C167" s="221"/>
      <c r="D167" s="217" t="s">
        <v>150</v>
      </c>
      <c r="E167" s="222" t="s">
        <v>19</v>
      </c>
      <c r="F167" s="223" t="s">
        <v>225</v>
      </c>
      <c r="G167" s="221"/>
      <c r="H167" s="224">
        <v>27.300000000000001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9"/>
      <c r="AT167" s="230" t="s">
        <v>150</v>
      </c>
      <c r="AU167" s="230" t="s">
        <v>82</v>
      </c>
      <c r="AV167" s="12" t="s">
        <v>82</v>
      </c>
      <c r="AW167" s="12" t="s">
        <v>36</v>
      </c>
      <c r="AX167" s="12" t="s">
        <v>75</v>
      </c>
      <c r="AY167" s="230" t="s">
        <v>116</v>
      </c>
    </row>
    <row r="168" s="13" customFormat="1">
      <c r="B168" s="231"/>
      <c r="C168" s="232"/>
      <c r="D168" s="217" t="s">
        <v>150</v>
      </c>
      <c r="E168" s="233" t="s">
        <v>19</v>
      </c>
      <c r="F168" s="234" t="s">
        <v>154</v>
      </c>
      <c r="G168" s="232"/>
      <c r="H168" s="235">
        <v>36.854999999999997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150</v>
      </c>
      <c r="AU168" s="241" t="s">
        <v>82</v>
      </c>
      <c r="AV168" s="13" t="s">
        <v>123</v>
      </c>
      <c r="AW168" s="13" t="s">
        <v>36</v>
      </c>
      <c r="AX168" s="13" t="s">
        <v>80</v>
      </c>
      <c r="AY168" s="241" t="s">
        <v>116</v>
      </c>
    </row>
    <row r="169" s="1" customFormat="1" ht="24" customHeight="1">
      <c r="B169" s="38"/>
      <c r="C169" s="204" t="s">
        <v>277</v>
      </c>
      <c r="D169" s="204" t="s">
        <v>118</v>
      </c>
      <c r="E169" s="205" t="s">
        <v>278</v>
      </c>
      <c r="F169" s="206" t="s">
        <v>279</v>
      </c>
      <c r="G169" s="207" t="s">
        <v>172</v>
      </c>
      <c r="H169" s="208">
        <v>202.90000000000001</v>
      </c>
      <c r="I169" s="209"/>
      <c r="J169" s="210">
        <f>ROUND(I169*H169,2)</f>
        <v>0</v>
      </c>
      <c r="K169" s="206" t="s">
        <v>122</v>
      </c>
      <c r="L169" s="43"/>
      <c r="M169" s="211" t="s">
        <v>19</v>
      </c>
      <c r="N169" s="212" t="s">
        <v>46</v>
      </c>
      <c r="O169" s="83"/>
      <c r="P169" s="213">
        <f>O169*H169</f>
        <v>0</v>
      </c>
      <c r="Q169" s="213">
        <v>0.00031</v>
      </c>
      <c r="R169" s="213">
        <f>Q169*H169</f>
        <v>0.062898999999999997</v>
      </c>
      <c r="S169" s="213">
        <v>0</v>
      </c>
      <c r="T169" s="214">
        <f>S169*H169</f>
        <v>0</v>
      </c>
      <c r="AR169" s="215" t="s">
        <v>123</v>
      </c>
      <c r="AT169" s="215" t="s">
        <v>118</v>
      </c>
      <c r="AU169" s="215" t="s">
        <v>82</v>
      </c>
      <c r="AY169" s="17" t="s">
        <v>116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80</v>
      </c>
      <c r="BK169" s="216">
        <f>ROUND(I169*H169,2)</f>
        <v>0</v>
      </c>
      <c r="BL169" s="17" t="s">
        <v>123</v>
      </c>
      <c r="BM169" s="215" t="s">
        <v>280</v>
      </c>
    </row>
    <row r="170" s="1" customFormat="1">
      <c r="B170" s="38"/>
      <c r="C170" s="39"/>
      <c r="D170" s="217" t="s">
        <v>125</v>
      </c>
      <c r="E170" s="39"/>
      <c r="F170" s="218" t="s">
        <v>281</v>
      </c>
      <c r="G170" s="39"/>
      <c r="H170" s="39"/>
      <c r="I170" s="129"/>
      <c r="J170" s="39"/>
      <c r="K170" s="39"/>
      <c r="L170" s="43"/>
      <c r="M170" s="219"/>
      <c r="N170" s="83"/>
      <c r="O170" s="83"/>
      <c r="P170" s="83"/>
      <c r="Q170" s="83"/>
      <c r="R170" s="83"/>
      <c r="S170" s="83"/>
      <c r="T170" s="84"/>
      <c r="AT170" s="17" t="s">
        <v>125</v>
      </c>
      <c r="AU170" s="17" t="s">
        <v>82</v>
      </c>
    </row>
    <row r="171" s="12" customFormat="1">
      <c r="B171" s="220"/>
      <c r="C171" s="221"/>
      <c r="D171" s="217" t="s">
        <v>150</v>
      </c>
      <c r="E171" s="222" t="s">
        <v>19</v>
      </c>
      <c r="F171" s="223" t="s">
        <v>282</v>
      </c>
      <c r="G171" s="221"/>
      <c r="H171" s="224">
        <v>172.80000000000001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9"/>
      <c r="AT171" s="230" t="s">
        <v>150</v>
      </c>
      <c r="AU171" s="230" t="s">
        <v>82</v>
      </c>
      <c r="AV171" s="12" t="s">
        <v>82</v>
      </c>
      <c r="AW171" s="12" t="s">
        <v>36</v>
      </c>
      <c r="AX171" s="12" t="s">
        <v>75</v>
      </c>
      <c r="AY171" s="230" t="s">
        <v>116</v>
      </c>
    </row>
    <row r="172" s="12" customFormat="1">
      <c r="B172" s="220"/>
      <c r="C172" s="221"/>
      <c r="D172" s="217" t="s">
        <v>150</v>
      </c>
      <c r="E172" s="222" t="s">
        <v>19</v>
      </c>
      <c r="F172" s="223" t="s">
        <v>283</v>
      </c>
      <c r="G172" s="221"/>
      <c r="H172" s="224">
        <v>9.0999999999999996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AT172" s="230" t="s">
        <v>150</v>
      </c>
      <c r="AU172" s="230" t="s">
        <v>82</v>
      </c>
      <c r="AV172" s="12" t="s">
        <v>82</v>
      </c>
      <c r="AW172" s="12" t="s">
        <v>36</v>
      </c>
      <c r="AX172" s="12" t="s">
        <v>75</v>
      </c>
      <c r="AY172" s="230" t="s">
        <v>116</v>
      </c>
    </row>
    <row r="173" s="12" customFormat="1">
      <c r="B173" s="220"/>
      <c r="C173" s="221"/>
      <c r="D173" s="217" t="s">
        <v>150</v>
      </c>
      <c r="E173" s="222" t="s">
        <v>19</v>
      </c>
      <c r="F173" s="223" t="s">
        <v>284</v>
      </c>
      <c r="G173" s="221"/>
      <c r="H173" s="224">
        <v>21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9"/>
      <c r="AT173" s="230" t="s">
        <v>150</v>
      </c>
      <c r="AU173" s="230" t="s">
        <v>82</v>
      </c>
      <c r="AV173" s="12" t="s">
        <v>82</v>
      </c>
      <c r="AW173" s="12" t="s">
        <v>36</v>
      </c>
      <c r="AX173" s="12" t="s">
        <v>75</v>
      </c>
      <c r="AY173" s="230" t="s">
        <v>116</v>
      </c>
    </row>
    <row r="174" s="13" customFormat="1">
      <c r="B174" s="231"/>
      <c r="C174" s="232"/>
      <c r="D174" s="217" t="s">
        <v>150</v>
      </c>
      <c r="E174" s="233" t="s">
        <v>19</v>
      </c>
      <c r="F174" s="234" t="s">
        <v>154</v>
      </c>
      <c r="G174" s="232"/>
      <c r="H174" s="235">
        <v>202.90000000000001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150</v>
      </c>
      <c r="AU174" s="241" t="s">
        <v>82</v>
      </c>
      <c r="AV174" s="13" t="s">
        <v>123</v>
      </c>
      <c r="AW174" s="13" t="s">
        <v>36</v>
      </c>
      <c r="AX174" s="13" t="s">
        <v>80</v>
      </c>
      <c r="AY174" s="241" t="s">
        <v>116</v>
      </c>
    </row>
    <row r="175" s="1" customFormat="1" ht="16.5" customHeight="1">
      <c r="B175" s="38"/>
      <c r="C175" s="242" t="s">
        <v>285</v>
      </c>
      <c r="D175" s="242" t="s">
        <v>214</v>
      </c>
      <c r="E175" s="243" t="s">
        <v>286</v>
      </c>
      <c r="F175" s="244" t="s">
        <v>287</v>
      </c>
      <c r="G175" s="245" t="s">
        <v>172</v>
      </c>
      <c r="H175" s="246">
        <v>223.19</v>
      </c>
      <c r="I175" s="247"/>
      <c r="J175" s="248">
        <f>ROUND(I175*H175,2)</f>
        <v>0</v>
      </c>
      <c r="K175" s="244" t="s">
        <v>122</v>
      </c>
      <c r="L175" s="249"/>
      <c r="M175" s="250" t="s">
        <v>19</v>
      </c>
      <c r="N175" s="251" t="s">
        <v>46</v>
      </c>
      <c r="O175" s="83"/>
      <c r="P175" s="213">
        <f>O175*H175</f>
        <v>0</v>
      </c>
      <c r="Q175" s="213">
        <v>0.00040000000000000002</v>
      </c>
      <c r="R175" s="213">
        <f>Q175*H175</f>
        <v>0.089276000000000008</v>
      </c>
      <c r="S175" s="213">
        <v>0</v>
      </c>
      <c r="T175" s="214">
        <f>S175*H175</f>
        <v>0</v>
      </c>
      <c r="AR175" s="215" t="s">
        <v>159</v>
      </c>
      <c r="AT175" s="215" t="s">
        <v>214</v>
      </c>
      <c r="AU175" s="215" t="s">
        <v>82</v>
      </c>
      <c r="AY175" s="17" t="s">
        <v>116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80</v>
      </c>
      <c r="BK175" s="216">
        <f>ROUND(I175*H175,2)</f>
        <v>0</v>
      </c>
      <c r="BL175" s="17" t="s">
        <v>123</v>
      </c>
      <c r="BM175" s="215" t="s">
        <v>288</v>
      </c>
    </row>
    <row r="176" s="12" customFormat="1">
      <c r="B176" s="220"/>
      <c r="C176" s="221"/>
      <c r="D176" s="217" t="s">
        <v>150</v>
      </c>
      <c r="E176" s="221"/>
      <c r="F176" s="223" t="s">
        <v>289</v>
      </c>
      <c r="G176" s="221"/>
      <c r="H176" s="224">
        <v>223.19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AT176" s="230" t="s">
        <v>150</v>
      </c>
      <c r="AU176" s="230" t="s">
        <v>82</v>
      </c>
      <c r="AV176" s="12" t="s">
        <v>82</v>
      </c>
      <c r="AW176" s="12" t="s">
        <v>4</v>
      </c>
      <c r="AX176" s="12" t="s">
        <v>80</v>
      </c>
      <c r="AY176" s="230" t="s">
        <v>116</v>
      </c>
    </row>
    <row r="177" s="1" customFormat="1" ht="16.5" customHeight="1">
      <c r="B177" s="38"/>
      <c r="C177" s="204" t="s">
        <v>290</v>
      </c>
      <c r="D177" s="204" t="s">
        <v>118</v>
      </c>
      <c r="E177" s="205" t="s">
        <v>291</v>
      </c>
      <c r="F177" s="206" t="s">
        <v>292</v>
      </c>
      <c r="G177" s="207" t="s">
        <v>147</v>
      </c>
      <c r="H177" s="208">
        <v>18.719999999999999</v>
      </c>
      <c r="I177" s="209"/>
      <c r="J177" s="210">
        <f>ROUND(I177*H177,2)</f>
        <v>0</v>
      </c>
      <c r="K177" s="206" t="s">
        <v>122</v>
      </c>
      <c r="L177" s="43"/>
      <c r="M177" s="211" t="s">
        <v>19</v>
      </c>
      <c r="N177" s="212" t="s">
        <v>46</v>
      </c>
      <c r="O177" s="83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AR177" s="215" t="s">
        <v>123</v>
      </c>
      <c r="AT177" s="215" t="s">
        <v>118</v>
      </c>
      <c r="AU177" s="215" t="s">
        <v>82</v>
      </c>
      <c r="AY177" s="17" t="s">
        <v>116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80</v>
      </c>
      <c r="BK177" s="216">
        <f>ROUND(I177*H177,2)</f>
        <v>0</v>
      </c>
      <c r="BL177" s="17" t="s">
        <v>123</v>
      </c>
      <c r="BM177" s="215" t="s">
        <v>293</v>
      </c>
    </row>
    <row r="178" s="1" customFormat="1">
      <c r="B178" s="38"/>
      <c r="C178" s="39"/>
      <c r="D178" s="217" t="s">
        <v>125</v>
      </c>
      <c r="E178" s="39"/>
      <c r="F178" s="218" t="s">
        <v>294</v>
      </c>
      <c r="G178" s="39"/>
      <c r="H178" s="39"/>
      <c r="I178" s="129"/>
      <c r="J178" s="39"/>
      <c r="K178" s="39"/>
      <c r="L178" s="43"/>
      <c r="M178" s="219"/>
      <c r="N178" s="83"/>
      <c r="O178" s="83"/>
      <c r="P178" s="83"/>
      <c r="Q178" s="83"/>
      <c r="R178" s="83"/>
      <c r="S178" s="83"/>
      <c r="T178" s="84"/>
      <c r="AT178" s="17" t="s">
        <v>125</v>
      </c>
      <c r="AU178" s="17" t="s">
        <v>82</v>
      </c>
    </row>
    <row r="179" s="12" customFormat="1">
      <c r="B179" s="220"/>
      <c r="C179" s="221"/>
      <c r="D179" s="217" t="s">
        <v>150</v>
      </c>
      <c r="E179" s="222" t="s">
        <v>19</v>
      </c>
      <c r="F179" s="223" t="s">
        <v>295</v>
      </c>
      <c r="G179" s="221"/>
      <c r="H179" s="224">
        <v>18.719999999999999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9"/>
      <c r="AT179" s="230" t="s">
        <v>150</v>
      </c>
      <c r="AU179" s="230" t="s">
        <v>82</v>
      </c>
      <c r="AV179" s="12" t="s">
        <v>82</v>
      </c>
      <c r="AW179" s="12" t="s">
        <v>36</v>
      </c>
      <c r="AX179" s="12" t="s">
        <v>80</v>
      </c>
      <c r="AY179" s="230" t="s">
        <v>116</v>
      </c>
    </row>
    <row r="180" s="1" customFormat="1" ht="16.5" customHeight="1">
      <c r="B180" s="38"/>
      <c r="C180" s="204" t="s">
        <v>296</v>
      </c>
      <c r="D180" s="204" t="s">
        <v>118</v>
      </c>
      <c r="E180" s="205" t="s">
        <v>297</v>
      </c>
      <c r="F180" s="206" t="s">
        <v>298</v>
      </c>
      <c r="G180" s="207" t="s">
        <v>137</v>
      </c>
      <c r="H180" s="208">
        <v>72</v>
      </c>
      <c r="I180" s="209"/>
      <c r="J180" s="210">
        <f>ROUND(I180*H180,2)</f>
        <v>0</v>
      </c>
      <c r="K180" s="206" t="s">
        <v>122</v>
      </c>
      <c r="L180" s="43"/>
      <c r="M180" s="211" t="s">
        <v>19</v>
      </c>
      <c r="N180" s="212" t="s">
        <v>46</v>
      </c>
      <c r="O180" s="83"/>
      <c r="P180" s="213">
        <f>O180*H180</f>
        <v>0</v>
      </c>
      <c r="Q180" s="213">
        <v>0.00191</v>
      </c>
      <c r="R180" s="213">
        <f>Q180*H180</f>
        <v>0.13752</v>
      </c>
      <c r="S180" s="213">
        <v>0</v>
      </c>
      <c r="T180" s="214">
        <f>S180*H180</f>
        <v>0</v>
      </c>
      <c r="AR180" s="215" t="s">
        <v>123</v>
      </c>
      <c r="AT180" s="215" t="s">
        <v>118</v>
      </c>
      <c r="AU180" s="215" t="s">
        <v>82</v>
      </c>
      <c r="AY180" s="17" t="s">
        <v>116</v>
      </c>
      <c r="BE180" s="216">
        <f>IF(N180="základní",J180,0)</f>
        <v>0</v>
      </c>
      <c r="BF180" s="216">
        <f>IF(N180="snížená",J180,0)</f>
        <v>0</v>
      </c>
      <c r="BG180" s="216">
        <f>IF(N180="zákl. přenesená",J180,0)</f>
        <v>0</v>
      </c>
      <c r="BH180" s="216">
        <f>IF(N180="sníž. přenesená",J180,0)</f>
        <v>0</v>
      </c>
      <c r="BI180" s="216">
        <f>IF(N180="nulová",J180,0)</f>
        <v>0</v>
      </c>
      <c r="BJ180" s="17" t="s">
        <v>80</v>
      </c>
      <c r="BK180" s="216">
        <f>ROUND(I180*H180,2)</f>
        <v>0</v>
      </c>
      <c r="BL180" s="17" t="s">
        <v>123</v>
      </c>
      <c r="BM180" s="215" t="s">
        <v>299</v>
      </c>
    </row>
    <row r="181" s="1" customFormat="1">
      <c r="B181" s="38"/>
      <c r="C181" s="39"/>
      <c r="D181" s="217" t="s">
        <v>125</v>
      </c>
      <c r="E181" s="39"/>
      <c r="F181" s="218" t="s">
        <v>300</v>
      </c>
      <c r="G181" s="39"/>
      <c r="H181" s="39"/>
      <c r="I181" s="129"/>
      <c r="J181" s="39"/>
      <c r="K181" s="39"/>
      <c r="L181" s="43"/>
      <c r="M181" s="219"/>
      <c r="N181" s="83"/>
      <c r="O181" s="83"/>
      <c r="P181" s="83"/>
      <c r="Q181" s="83"/>
      <c r="R181" s="83"/>
      <c r="S181" s="83"/>
      <c r="T181" s="84"/>
      <c r="AT181" s="17" t="s">
        <v>125</v>
      </c>
      <c r="AU181" s="17" t="s">
        <v>82</v>
      </c>
    </row>
    <row r="182" s="11" customFormat="1" ht="22.8" customHeight="1">
      <c r="B182" s="188"/>
      <c r="C182" s="189"/>
      <c r="D182" s="190" t="s">
        <v>74</v>
      </c>
      <c r="E182" s="202" t="s">
        <v>131</v>
      </c>
      <c r="F182" s="202" t="s">
        <v>301</v>
      </c>
      <c r="G182" s="189"/>
      <c r="H182" s="189"/>
      <c r="I182" s="192"/>
      <c r="J182" s="203">
        <f>BK182</f>
        <v>0</v>
      </c>
      <c r="K182" s="189"/>
      <c r="L182" s="194"/>
      <c r="M182" s="195"/>
      <c r="N182" s="196"/>
      <c r="O182" s="196"/>
      <c r="P182" s="197">
        <f>SUM(P183:P190)</f>
        <v>0</v>
      </c>
      <c r="Q182" s="196"/>
      <c r="R182" s="197">
        <f>SUM(R183:R190)</f>
        <v>2.1128000000000005</v>
      </c>
      <c r="S182" s="196"/>
      <c r="T182" s="198">
        <f>SUM(T183:T190)</f>
        <v>0</v>
      </c>
      <c r="AR182" s="199" t="s">
        <v>80</v>
      </c>
      <c r="AT182" s="200" t="s">
        <v>74</v>
      </c>
      <c r="AU182" s="200" t="s">
        <v>80</v>
      </c>
      <c r="AY182" s="199" t="s">
        <v>116</v>
      </c>
      <c r="BK182" s="201">
        <f>SUM(BK183:BK190)</f>
        <v>0</v>
      </c>
    </row>
    <row r="183" s="1" customFormat="1" ht="16.5" customHeight="1">
      <c r="B183" s="38"/>
      <c r="C183" s="204" t="s">
        <v>302</v>
      </c>
      <c r="D183" s="204" t="s">
        <v>118</v>
      </c>
      <c r="E183" s="205" t="s">
        <v>303</v>
      </c>
      <c r="F183" s="206" t="s">
        <v>304</v>
      </c>
      <c r="G183" s="207" t="s">
        <v>121</v>
      </c>
      <c r="H183" s="208">
        <v>1</v>
      </c>
      <c r="I183" s="209"/>
      <c r="J183" s="210">
        <f>ROUND(I183*H183,2)</f>
        <v>0</v>
      </c>
      <c r="K183" s="206" t="s">
        <v>122</v>
      </c>
      <c r="L183" s="43"/>
      <c r="M183" s="211" t="s">
        <v>19</v>
      </c>
      <c r="N183" s="212" t="s">
        <v>46</v>
      </c>
      <c r="O183" s="83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AR183" s="215" t="s">
        <v>123</v>
      </c>
      <c r="AT183" s="215" t="s">
        <v>118</v>
      </c>
      <c r="AU183" s="215" t="s">
        <v>82</v>
      </c>
      <c r="AY183" s="17" t="s">
        <v>116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80</v>
      </c>
      <c r="BK183" s="216">
        <f>ROUND(I183*H183,2)</f>
        <v>0</v>
      </c>
      <c r="BL183" s="17" t="s">
        <v>123</v>
      </c>
      <c r="BM183" s="215" t="s">
        <v>305</v>
      </c>
    </row>
    <row r="184" s="1" customFormat="1">
      <c r="B184" s="38"/>
      <c r="C184" s="39"/>
      <c r="D184" s="217" t="s">
        <v>125</v>
      </c>
      <c r="E184" s="39"/>
      <c r="F184" s="218" t="s">
        <v>306</v>
      </c>
      <c r="G184" s="39"/>
      <c r="H184" s="39"/>
      <c r="I184" s="129"/>
      <c r="J184" s="39"/>
      <c r="K184" s="39"/>
      <c r="L184" s="43"/>
      <c r="M184" s="219"/>
      <c r="N184" s="83"/>
      <c r="O184" s="83"/>
      <c r="P184" s="83"/>
      <c r="Q184" s="83"/>
      <c r="R184" s="83"/>
      <c r="S184" s="83"/>
      <c r="T184" s="84"/>
      <c r="AT184" s="17" t="s">
        <v>125</v>
      </c>
      <c r="AU184" s="17" t="s">
        <v>82</v>
      </c>
    </row>
    <row r="185" s="1" customFormat="1" ht="16.5" customHeight="1">
      <c r="B185" s="38"/>
      <c r="C185" s="242" t="s">
        <v>307</v>
      </c>
      <c r="D185" s="242" t="s">
        <v>214</v>
      </c>
      <c r="E185" s="243" t="s">
        <v>308</v>
      </c>
      <c r="F185" s="244" t="s">
        <v>309</v>
      </c>
      <c r="G185" s="245" t="s">
        <v>121</v>
      </c>
      <c r="H185" s="246">
        <v>1</v>
      </c>
      <c r="I185" s="247"/>
      <c r="J185" s="248">
        <f>ROUND(I185*H185,2)</f>
        <v>0</v>
      </c>
      <c r="K185" s="244" t="s">
        <v>122</v>
      </c>
      <c r="L185" s="249"/>
      <c r="M185" s="250" t="s">
        <v>19</v>
      </c>
      <c r="N185" s="251" t="s">
        <v>46</v>
      </c>
      <c r="O185" s="83"/>
      <c r="P185" s="213">
        <f>O185*H185</f>
        <v>0</v>
      </c>
      <c r="Q185" s="213">
        <v>0.078799999999999995</v>
      </c>
      <c r="R185" s="213">
        <f>Q185*H185</f>
        <v>0.078799999999999995</v>
      </c>
      <c r="S185" s="213">
        <v>0</v>
      </c>
      <c r="T185" s="214">
        <f>S185*H185</f>
        <v>0</v>
      </c>
      <c r="AR185" s="215" t="s">
        <v>159</v>
      </c>
      <c r="AT185" s="215" t="s">
        <v>214</v>
      </c>
      <c r="AU185" s="215" t="s">
        <v>82</v>
      </c>
      <c r="AY185" s="17" t="s">
        <v>116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80</v>
      </c>
      <c r="BK185" s="216">
        <f>ROUND(I185*H185,2)</f>
        <v>0</v>
      </c>
      <c r="BL185" s="17" t="s">
        <v>123</v>
      </c>
      <c r="BM185" s="215" t="s">
        <v>310</v>
      </c>
    </row>
    <row r="186" s="1" customFormat="1">
      <c r="B186" s="38"/>
      <c r="C186" s="39"/>
      <c r="D186" s="217" t="s">
        <v>311</v>
      </c>
      <c r="E186" s="39"/>
      <c r="F186" s="218" t="s">
        <v>312</v>
      </c>
      <c r="G186" s="39"/>
      <c r="H186" s="39"/>
      <c r="I186" s="129"/>
      <c r="J186" s="39"/>
      <c r="K186" s="39"/>
      <c r="L186" s="43"/>
      <c r="M186" s="219"/>
      <c r="N186" s="83"/>
      <c r="O186" s="83"/>
      <c r="P186" s="83"/>
      <c r="Q186" s="83"/>
      <c r="R186" s="83"/>
      <c r="S186" s="83"/>
      <c r="T186" s="84"/>
      <c r="AT186" s="17" t="s">
        <v>311</v>
      </c>
      <c r="AU186" s="17" t="s">
        <v>82</v>
      </c>
    </row>
    <row r="187" s="1" customFormat="1" ht="16.5" customHeight="1">
      <c r="B187" s="38"/>
      <c r="C187" s="204" t="s">
        <v>313</v>
      </c>
      <c r="D187" s="204" t="s">
        <v>118</v>
      </c>
      <c r="E187" s="205" t="s">
        <v>314</v>
      </c>
      <c r="F187" s="206" t="s">
        <v>315</v>
      </c>
      <c r="G187" s="207" t="s">
        <v>137</v>
      </c>
      <c r="H187" s="208">
        <v>81.359999999999999</v>
      </c>
      <c r="I187" s="209"/>
      <c r="J187" s="210">
        <f>ROUND(I187*H187,2)</f>
        <v>0</v>
      </c>
      <c r="K187" s="206" t="s">
        <v>122</v>
      </c>
      <c r="L187" s="43"/>
      <c r="M187" s="211" t="s">
        <v>19</v>
      </c>
      <c r="N187" s="212" t="s">
        <v>46</v>
      </c>
      <c r="O187" s="83"/>
      <c r="P187" s="213">
        <f>O187*H187</f>
        <v>0</v>
      </c>
      <c r="Q187" s="213">
        <v>0</v>
      </c>
      <c r="R187" s="213">
        <f>Q187*H187</f>
        <v>0</v>
      </c>
      <c r="S187" s="213">
        <v>0</v>
      </c>
      <c r="T187" s="214">
        <f>S187*H187</f>
        <v>0</v>
      </c>
      <c r="AR187" s="215" t="s">
        <v>123</v>
      </c>
      <c r="AT187" s="215" t="s">
        <v>118</v>
      </c>
      <c r="AU187" s="215" t="s">
        <v>82</v>
      </c>
      <c r="AY187" s="17" t="s">
        <v>116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80</v>
      </c>
      <c r="BK187" s="216">
        <f>ROUND(I187*H187,2)</f>
        <v>0</v>
      </c>
      <c r="BL187" s="17" t="s">
        <v>123</v>
      </c>
      <c r="BM187" s="215" t="s">
        <v>316</v>
      </c>
    </row>
    <row r="188" s="1" customFormat="1">
      <c r="B188" s="38"/>
      <c r="C188" s="39"/>
      <c r="D188" s="217" t="s">
        <v>125</v>
      </c>
      <c r="E188" s="39"/>
      <c r="F188" s="218" t="s">
        <v>317</v>
      </c>
      <c r="G188" s="39"/>
      <c r="H188" s="39"/>
      <c r="I188" s="129"/>
      <c r="J188" s="39"/>
      <c r="K188" s="39"/>
      <c r="L188" s="43"/>
      <c r="M188" s="219"/>
      <c r="N188" s="83"/>
      <c r="O188" s="83"/>
      <c r="P188" s="83"/>
      <c r="Q188" s="83"/>
      <c r="R188" s="83"/>
      <c r="S188" s="83"/>
      <c r="T188" s="84"/>
      <c r="AT188" s="17" t="s">
        <v>125</v>
      </c>
      <c r="AU188" s="17" t="s">
        <v>82</v>
      </c>
    </row>
    <row r="189" s="12" customFormat="1">
      <c r="B189" s="220"/>
      <c r="C189" s="221"/>
      <c r="D189" s="217" t="s">
        <v>150</v>
      </c>
      <c r="E189" s="222" t="s">
        <v>19</v>
      </c>
      <c r="F189" s="223" t="s">
        <v>318</v>
      </c>
      <c r="G189" s="221"/>
      <c r="H189" s="224">
        <v>81.359999999999999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AT189" s="230" t="s">
        <v>150</v>
      </c>
      <c r="AU189" s="230" t="s">
        <v>82</v>
      </c>
      <c r="AV189" s="12" t="s">
        <v>82</v>
      </c>
      <c r="AW189" s="12" t="s">
        <v>36</v>
      </c>
      <c r="AX189" s="12" t="s">
        <v>80</v>
      </c>
      <c r="AY189" s="230" t="s">
        <v>116</v>
      </c>
    </row>
    <row r="190" s="1" customFormat="1" ht="16.5" customHeight="1">
      <c r="B190" s="38"/>
      <c r="C190" s="242" t="s">
        <v>319</v>
      </c>
      <c r="D190" s="242" t="s">
        <v>214</v>
      </c>
      <c r="E190" s="243" t="s">
        <v>320</v>
      </c>
      <c r="F190" s="244" t="s">
        <v>321</v>
      </c>
      <c r="G190" s="245" t="s">
        <v>137</v>
      </c>
      <c r="H190" s="246">
        <v>81.359999999999999</v>
      </c>
      <c r="I190" s="247"/>
      <c r="J190" s="248">
        <f>ROUND(I190*H190,2)</f>
        <v>0</v>
      </c>
      <c r="K190" s="244" t="s">
        <v>122</v>
      </c>
      <c r="L190" s="249"/>
      <c r="M190" s="250" t="s">
        <v>19</v>
      </c>
      <c r="N190" s="251" t="s">
        <v>46</v>
      </c>
      <c r="O190" s="83"/>
      <c r="P190" s="213">
        <f>O190*H190</f>
        <v>0</v>
      </c>
      <c r="Q190" s="213">
        <v>0.025000000000000001</v>
      </c>
      <c r="R190" s="213">
        <f>Q190*H190</f>
        <v>2.0340000000000003</v>
      </c>
      <c r="S190" s="213">
        <v>0</v>
      </c>
      <c r="T190" s="214">
        <f>S190*H190</f>
        <v>0</v>
      </c>
      <c r="AR190" s="215" t="s">
        <v>159</v>
      </c>
      <c r="AT190" s="215" t="s">
        <v>214</v>
      </c>
      <c r="AU190" s="215" t="s">
        <v>82</v>
      </c>
      <c r="AY190" s="17" t="s">
        <v>116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80</v>
      </c>
      <c r="BK190" s="216">
        <f>ROUND(I190*H190,2)</f>
        <v>0</v>
      </c>
      <c r="BL190" s="17" t="s">
        <v>123</v>
      </c>
      <c r="BM190" s="215" t="s">
        <v>322</v>
      </c>
    </row>
    <row r="191" s="11" customFormat="1" ht="22.8" customHeight="1">
      <c r="B191" s="188"/>
      <c r="C191" s="189"/>
      <c r="D191" s="190" t="s">
        <v>74</v>
      </c>
      <c r="E191" s="202" t="s">
        <v>159</v>
      </c>
      <c r="F191" s="202" t="s">
        <v>323</v>
      </c>
      <c r="G191" s="189"/>
      <c r="H191" s="189"/>
      <c r="I191" s="192"/>
      <c r="J191" s="203">
        <f>BK191</f>
        <v>0</v>
      </c>
      <c r="K191" s="189"/>
      <c r="L191" s="194"/>
      <c r="M191" s="195"/>
      <c r="N191" s="196"/>
      <c r="O191" s="196"/>
      <c r="P191" s="197">
        <f>SUM(P192:P206)</f>
        <v>0</v>
      </c>
      <c r="Q191" s="196"/>
      <c r="R191" s="197">
        <f>SUM(R192:R206)</f>
        <v>0.26643999999999995</v>
      </c>
      <c r="S191" s="196"/>
      <c r="T191" s="198">
        <f>SUM(T192:T206)</f>
        <v>0</v>
      </c>
      <c r="AR191" s="199" t="s">
        <v>80</v>
      </c>
      <c r="AT191" s="200" t="s">
        <v>74</v>
      </c>
      <c r="AU191" s="200" t="s">
        <v>80</v>
      </c>
      <c r="AY191" s="199" t="s">
        <v>116</v>
      </c>
      <c r="BK191" s="201">
        <f>SUM(BK192:BK206)</f>
        <v>0</v>
      </c>
    </row>
    <row r="192" s="1" customFormat="1" ht="24" customHeight="1">
      <c r="B192" s="38"/>
      <c r="C192" s="204" t="s">
        <v>324</v>
      </c>
      <c r="D192" s="204" t="s">
        <v>118</v>
      </c>
      <c r="E192" s="205" t="s">
        <v>325</v>
      </c>
      <c r="F192" s="206" t="s">
        <v>326</v>
      </c>
      <c r="G192" s="207" t="s">
        <v>121</v>
      </c>
      <c r="H192" s="208">
        <v>1</v>
      </c>
      <c r="I192" s="209"/>
      <c r="J192" s="210">
        <f>ROUND(I192*H192,2)</f>
        <v>0</v>
      </c>
      <c r="K192" s="206" t="s">
        <v>122</v>
      </c>
      <c r="L192" s="43"/>
      <c r="M192" s="211" t="s">
        <v>19</v>
      </c>
      <c r="N192" s="212" t="s">
        <v>46</v>
      </c>
      <c r="O192" s="83"/>
      <c r="P192" s="213">
        <f>O192*H192</f>
        <v>0</v>
      </c>
      <c r="Q192" s="213">
        <v>1.0000000000000001E-05</v>
      </c>
      <c r="R192" s="213">
        <f>Q192*H192</f>
        <v>1.0000000000000001E-05</v>
      </c>
      <c r="S192" s="213">
        <v>0</v>
      </c>
      <c r="T192" s="214">
        <f>S192*H192</f>
        <v>0</v>
      </c>
      <c r="AR192" s="215" t="s">
        <v>123</v>
      </c>
      <c r="AT192" s="215" t="s">
        <v>118</v>
      </c>
      <c r="AU192" s="215" t="s">
        <v>82</v>
      </c>
      <c r="AY192" s="17" t="s">
        <v>116</v>
      </c>
      <c r="BE192" s="216">
        <f>IF(N192="základní",J192,0)</f>
        <v>0</v>
      </c>
      <c r="BF192" s="216">
        <f>IF(N192="snížená",J192,0)</f>
        <v>0</v>
      </c>
      <c r="BG192" s="216">
        <f>IF(N192="zákl. přenesená",J192,0)</f>
        <v>0</v>
      </c>
      <c r="BH192" s="216">
        <f>IF(N192="sníž. přenesená",J192,0)</f>
        <v>0</v>
      </c>
      <c r="BI192" s="216">
        <f>IF(N192="nulová",J192,0)</f>
        <v>0</v>
      </c>
      <c r="BJ192" s="17" t="s">
        <v>80</v>
      </c>
      <c r="BK192" s="216">
        <f>ROUND(I192*H192,2)</f>
        <v>0</v>
      </c>
      <c r="BL192" s="17" t="s">
        <v>123</v>
      </c>
      <c r="BM192" s="215" t="s">
        <v>327</v>
      </c>
    </row>
    <row r="193" s="1" customFormat="1">
      <c r="B193" s="38"/>
      <c r="C193" s="39"/>
      <c r="D193" s="217" t="s">
        <v>125</v>
      </c>
      <c r="E193" s="39"/>
      <c r="F193" s="218" t="s">
        <v>328</v>
      </c>
      <c r="G193" s="39"/>
      <c r="H193" s="39"/>
      <c r="I193" s="129"/>
      <c r="J193" s="39"/>
      <c r="K193" s="39"/>
      <c r="L193" s="43"/>
      <c r="M193" s="219"/>
      <c r="N193" s="83"/>
      <c r="O193" s="83"/>
      <c r="P193" s="83"/>
      <c r="Q193" s="83"/>
      <c r="R193" s="83"/>
      <c r="S193" s="83"/>
      <c r="T193" s="84"/>
      <c r="AT193" s="17" t="s">
        <v>125</v>
      </c>
      <c r="AU193" s="17" t="s">
        <v>82</v>
      </c>
    </row>
    <row r="194" s="1" customFormat="1" ht="16.5" customHeight="1">
      <c r="B194" s="38"/>
      <c r="C194" s="242" t="s">
        <v>329</v>
      </c>
      <c r="D194" s="242" t="s">
        <v>214</v>
      </c>
      <c r="E194" s="243" t="s">
        <v>330</v>
      </c>
      <c r="F194" s="244" t="s">
        <v>331</v>
      </c>
      <c r="G194" s="245" t="s">
        <v>121</v>
      </c>
      <c r="H194" s="246">
        <v>1</v>
      </c>
      <c r="I194" s="247"/>
      <c r="J194" s="248">
        <f>ROUND(I194*H194,2)</f>
        <v>0</v>
      </c>
      <c r="K194" s="244" t="s">
        <v>122</v>
      </c>
      <c r="L194" s="249"/>
      <c r="M194" s="250" t="s">
        <v>19</v>
      </c>
      <c r="N194" s="251" t="s">
        <v>46</v>
      </c>
      <c r="O194" s="83"/>
      <c r="P194" s="213">
        <f>O194*H194</f>
        <v>0</v>
      </c>
      <c r="Q194" s="213">
        <v>6.0000000000000002E-05</v>
      </c>
      <c r="R194" s="213">
        <f>Q194*H194</f>
        <v>6.0000000000000002E-05</v>
      </c>
      <c r="S194" s="213">
        <v>0</v>
      </c>
      <c r="T194" s="214">
        <f>S194*H194</f>
        <v>0</v>
      </c>
      <c r="AR194" s="215" t="s">
        <v>159</v>
      </c>
      <c r="AT194" s="215" t="s">
        <v>214</v>
      </c>
      <c r="AU194" s="215" t="s">
        <v>82</v>
      </c>
      <c r="AY194" s="17" t="s">
        <v>116</v>
      </c>
      <c r="BE194" s="216">
        <f>IF(N194="základní",J194,0)</f>
        <v>0</v>
      </c>
      <c r="BF194" s="216">
        <f>IF(N194="snížená",J194,0)</f>
        <v>0</v>
      </c>
      <c r="BG194" s="216">
        <f>IF(N194="zákl. přenesená",J194,0)</f>
        <v>0</v>
      </c>
      <c r="BH194" s="216">
        <f>IF(N194="sníž. přenesená",J194,0)</f>
        <v>0</v>
      </c>
      <c r="BI194" s="216">
        <f>IF(N194="nulová",J194,0)</f>
        <v>0</v>
      </c>
      <c r="BJ194" s="17" t="s">
        <v>80</v>
      </c>
      <c r="BK194" s="216">
        <f>ROUND(I194*H194,2)</f>
        <v>0</v>
      </c>
      <c r="BL194" s="17" t="s">
        <v>123</v>
      </c>
      <c r="BM194" s="215" t="s">
        <v>332</v>
      </c>
    </row>
    <row r="195" s="1" customFormat="1" ht="24" customHeight="1">
      <c r="B195" s="38"/>
      <c r="C195" s="204" t="s">
        <v>333</v>
      </c>
      <c r="D195" s="204" t="s">
        <v>118</v>
      </c>
      <c r="E195" s="205" t="s">
        <v>334</v>
      </c>
      <c r="F195" s="206" t="s">
        <v>335</v>
      </c>
      <c r="G195" s="207" t="s">
        <v>121</v>
      </c>
      <c r="H195" s="208">
        <v>3</v>
      </c>
      <c r="I195" s="209"/>
      <c r="J195" s="210">
        <f>ROUND(I195*H195,2)</f>
        <v>0</v>
      </c>
      <c r="K195" s="206" t="s">
        <v>122</v>
      </c>
      <c r="L195" s="43"/>
      <c r="M195" s="211" t="s">
        <v>19</v>
      </c>
      <c r="N195" s="212" t="s">
        <v>46</v>
      </c>
      <c r="O195" s="83"/>
      <c r="P195" s="213">
        <f>O195*H195</f>
        <v>0</v>
      </c>
      <c r="Q195" s="213">
        <v>0.064509999999999998</v>
      </c>
      <c r="R195" s="213">
        <f>Q195*H195</f>
        <v>0.19352999999999998</v>
      </c>
      <c r="S195" s="213">
        <v>0</v>
      </c>
      <c r="T195" s="214">
        <f>S195*H195</f>
        <v>0</v>
      </c>
      <c r="AR195" s="215" t="s">
        <v>123</v>
      </c>
      <c r="AT195" s="215" t="s">
        <v>118</v>
      </c>
      <c r="AU195" s="215" t="s">
        <v>82</v>
      </c>
      <c r="AY195" s="17" t="s">
        <v>116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80</v>
      </c>
      <c r="BK195" s="216">
        <f>ROUND(I195*H195,2)</f>
        <v>0</v>
      </c>
      <c r="BL195" s="17" t="s">
        <v>123</v>
      </c>
      <c r="BM195" s="215" t="s">
        <v>336</v>
      </c>
    </row>
    <row r="196" s="1" customFormat="1">
      <c r="B196" s="38"/>
      <c r="C196" s="39"/>
      <c r="D196" s="217" t="s">
        <v>125</v>
      </c>
      <c r="E196" s="39"/>
      <c r="F196" s="218" t="s">
        <v>337</v>
      </c>
      <c r="G196" s="39"/>
      <c r="H196" s="39"/>
      <c r="I196" s="129"/>
      <c r="J196" s="39"/>
      <c r="K196" s="39"/>
      <c r="L196" s="43"/>
      <c r="M196" s="219"/>
      <c r="N196" s="83"/>
      <c r="O196" s="83"/>
      <c r="P196" s="83"/>
      <c r="Q196" s="83"/>
      <c r="R196" s="83"/>
      <c r="S196" s="83"/>
      <c r="T196" s="84"/>
      <c r="AT196" s="17" t="s">
        <v>125</v>
      </c>
      <c r="AU196" s="17" t="s">
        <v>82</v>
      </c>
    </row>
    <row r="197" s="1" customFormat="1" ht="24" customHeight="1">
      <c r="B197" s="38"/>
      <c r="C197" s="204" t="s">
        <v>338</v>
      </c>
      <c r="D197" s="204" t="s">
        <v>118</v>
      </c>
      <c r="E197" s="205" t="s">
        <v>339</v>
      </c>
      <c r="F197" s="206" t="s">
        <v>340</v>
      </c>
      <c r="G197" s="207" t="s">
        <v>121</v>
      </c>
      <c r="H197" s="208">
        <v>1</v>
      </c>
      <c r="I197" s="209"/>
      <c r="J197" s="210">
        <f>ROUND(I197*H197,2)</f>
        <v>0</v>
      </c>
      <c r="K197" s="206" t="s">
        <v>122</v>
      </c>
      <c r="L197" s="43"/>
      <c r="M197" s="211" t="s">
        <v>19</v>
      </c>
      <c r="N197" s="212" t="s">
        <v>46</v>
      </c>
      <c r="O197" s="83"/>
      <c r="P197" s="213">
        <f>O197*H197</f>
        <v>0</v>
      </c>
      <c r="Q197" s="213">
        <v>0.01136</v>
      </c>
      <c r="R197" s="213">
        <f>Q197*H197</f>
        <v>0.01136</v>
      </c>
      <c r="S197" s="213">
        <v>0</v>
      </c>
      <c r="T197" s="214">
        <f>S197*H197</f>
        <v>0</v>
      </c>
      <c r="AR197" s="215" t="s">
        <v>123</v>
      </c>
      <c r="AT197" s="215" t="s">
        <v>118</v>
      </c>
      <c r="AU197" s="215" t="s">
        <v>82</v>
      </c>
      <c r="AY197" s="17" t="s">
        <v>116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80</v>
      </c>
      <c r="BK197" s="216">
        <f>ROUND(I197*H197,2)</f>
        <v>0</v>
      </c>
      <c r="BL197" s="17" t="s">
        <v>123</v>
      </c>
      <c r="BM197" s="215" t="s">
        <v>341</v>
      </c>
    </row>
    <row r="198" s="1" customFormat="1">
      <c r="B198" s="38"/>
      <c r="C198" s="39"/>
      <c r="D198" s="217" t="s">
        <v>125</v>
      </c>
      <c r="E198" s="39"/>
      <c r="F198" s="218" t="s">
        <v>337</v>
      </c>
      <c r="G198" s="39"/>
      <c r="H198" s="39"/>
      <c r="I198" s="129"/>
      <c r="J198" s="39"/>
      <c r="K198" s="39"/>
      <c r="L198" s="43"/>
      <c r="M198" s="219"/>
      <c r="N198" s="83"/>
      <c r="O198" s="83"/>
      <c r="P198" s="83"/>
      <c r="Q198" s="83"/>
      <c r="R198" s="83"/>
      <c r="S198" s="83"/>
      <c r="T198" s="84"/>
      <c r="AT198" s="17" t="s">
        <v>125</v>
      </c>
      <c r="AU198" s="17" t="s">
        <v>82</v>
      </c>
    </row>
    <row r="199" s="1" customFormat="1" ht="24" customHeight="1">
      <c r="B199" s="38"/>
      <c r="C199" s="204" t="s">
        <v>342</v>
      </c>
      <c r="D199" s="204" t="s">
        <v>118</v>
      </c>
      <c r="E199" s="205" t="s">
        <v>343</v>
      </c>
      <c r="F199" s="206" t="s">
        <v>344</v>
      </c>
      <c r="G199" s="207" t="s">
        <v>121</v>
      </c>
      <c r="H199" s="208">
        <v>2</v>
      </c>
      <c r="I199" s="209"/>
      <c r="J199" s="210">
        <f>ROUND(I199*H199,2)</f>
        <v>0</v>
      </c>
      <c r="K199" s="206" t="s">
        <v>122</v>
      </c>
      <c r="L199" s="43"/>
      <c r="M199" s="211" t="s">
        <v>19</v>
      </c>
      <c r="N199" s="212" t="s">
        <v>46</v>
      </c>
      <c r="O199" s="83"/>
      <c r="P199" s="213">
        <f>O199*H199</f>
        <v>0</v>
      </c>
      <c r="Q199" s="213">
        <v>0.026720000000000001</v>
      </c>
      <c r="R199" s="213">
        <f>Q199*H199</f>
        <v>0.053440000000000001</v>
      </c>
      <c r="S199" s="213">
        <v>0</v>
      </c>
      <c r="T199" s="214">
        <f>S199*H199</f>
        <v>0</v>
      </c>
      <c r="AR199" s="215" t="s">
        <v>123</v>
      </c>
      <c r="AT199" s="215" t="s">
        <v>118</v>
      </c>
      <c r="AU199" s="215" t="s">
        <v>82</v>
      </c>
      <c r="AY199" s="17" t="s">
        <v>116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80</v>
      </c>
      <c r="BK199" s="216">
        <f>ROUND(I199*H199,2)</f>
        <v>0</v>
      </c>
      <c r="BL199" s="17" t="s">
        <v>123</v>
      </c>
      <c r="BM199" s="215" t="s">
        <v>345</v>
      </c>
    </row>
    <row r="200" s="1" customFormat="1">
      <c r="B200" s="38"/>
      <c r="C200" s="39"/>
      <c r="D200" s="217" t="s">
        <v>125</v>
      </c>
      <c r="E200" s="39"/>
      <c r="F200" s="218" t="s">
        <v>337</v>
      </c>
      <c r="G200" s="39"/>
      <c r="H200" s="39"/>
      <c r="I200" s="129"/>
      <c r="J200" s="39"/>
      <c r="K200" s="39"/>
      <c r="L200" s="43"/>
      <c r="M200" s="219"/>
      <c r="N200" s="83"/>
      <c r="O200" s="83"/>
      <c r="P200" s="83"/>
      <c r="Q200" s="83"/>
      <c r="R200" s="83"/>
      <c r="S200" s="83"/>
      <c r="T200" s="84"/>
      <c r="AT200" s="17" t="s">
        <v>125</v>
      </c>
      <c r="AU200" s="17" t="s">
        <v>82</v>
      </c>
    </row>
    <row r="201" s="1" customFormat="1" ht="24" customHeight="1">
      <c r="B201" s="38"/>
      <c r="C201" s="204" t="s">
        <v>346</v>
      </c>
      <c r="D201" s="204" t="s">
        <v>118</v>
      </c>
      <c r="E201" s="205" t="s">
        <v>347</v>
      </c>
      <c r="F201" s="206" t="s">
        <v>348</v>
      </c>
      <c r="G201" s="207" t="s">
        <v>121</v>
      </c>
      <c r="H201" s="208">
        <v>3</v>
      </c>
      <c r="I201" s="209"/>
      <c r="J201" s="210">
        <f>ROUND(I201*H201,2)</f>
        <v>0</v>
      </c>
      <c r="K201" s="206" t="s">
        <v>122</v>
      </c>
      <c r="L201" s="43"/>
      <c r="M201" s="211" t="s">
        <v>19</v>
      </c>
      <c r="N201" s="212" t="s">
        <v>46</v>
      </c>
      <c r="O201" s="83"/>
      <c r="P201" s="213">
        <f>O201*H201</f>
        <v>0</v>
      </c>
      <c r="Q201" s="213">
        <v>0</v>
      </c>
      <c r="R201" s="213">
        <f>Q201*H201</f>
        <v>0</v>
      </c>
      <c r="S201" s="213">
        <v>0</v>
      </c>
      <c r="T201" s="214">
        <f>S201*H201</f>
        <v>0</v>
      </c>
      <c r="AR201" s="215" t="s">
        <v>123</v>
      </c>
      <c r="AT201" s="215" t="s">
        <v>118</v>
      </c>
      <c r="AU201" s="215" t="s">
        <v>82</v>
      </c>
      <c r="AY201" s="17" t="s">
        <v>116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80</v>
      </c>
      <c r="BK201" s="216">
        <f>ROUND(I201*H201,2)</f>
        <v>0</v>
      </c>
      <c r="BL201" s="17" t="s">
        <v>123</v>
      </c>
      <c r="BM201" s="215" t="s">
        <v>349</v>
      </c>
    </row>
    <row r="202" s="1" customFormat="1">
      <c r="B202" s="38"/>
      <c r="C202" s="39"/>
      <c r="D202" s="217" t="s">
        <v>125</v>
      </c>
      <c r="E202" s="39"/>
      <c r="F202" s="218" t="s">
        <v>337</v>
      </c>
      <c r="G202" s="39"/>
      <c r="H202" s="39"/>
      <c r="I202" s="129"/>
      <c r="J202" s="39"/>
      <c r="K202" s="39"/>
      <c r="L202" s="43"/>
      <c r="M202" s="219"/>
      <c r="N202" s="83"/>
      <c r="O202" s="83"/>
      <c r="P202" s="83"/>
      <c r="Q202" s="83"/>
      <c r="R202" s="83"/>
      <c r="S202" s="83"/>
      <c r="T202" s="84"/>
      <c r="AT202" s="17" t="s">
        <v>125</v>
      </c>
      <c r="AU202" s="17" t="s">
        <v>82</v>
      </c>
    </row>
    <row r="203" s="1" customFormat="1" ht="24" customHeight="1">
      <c r="B203" s="38"/>
      <c r="C203" s="204" t="s">
        <v>350</v>
      </c>
      <c r="D203" s="204" t="s">
        <v>118</v>
      </c>
      <c r="E203" s="205" t="s">
        <v>351</v>
      </c>
      <c r="F203" s="206" t="s">
        <v>352</v>
      </c>
      <c r="G203" s="207" t="s">
        <v>121</v>
      </c>
      <c r="H203" s="208">
        <v>3</v>
      </c>
      <c r="I203" s="209"/>
      <c r="J203" s="210">
        <f>ROUND(I203*H203,2)</f>
        <v>0</v>
      </c>
      <c r="K203" s="206" t="s">
        <v>122</v>
      </c>
      <c r="L203" s="43"/>
      <c r="M203" s="211" t="s">
        <v>19</v>
      </c>
      <c r="N203" s="212" t="s">
        <v>46</v>
      </c>
      <c r="O203" s="83"/>
      <c r="P203" s="213">
        <f>O203*H203</f>
        <v>0</v>
      </c>
      <c r="Q203" s="213">
        <v>0.0026800000000000001</v>
      </c>
      <c r="R203" s="213">
        <f>Q203*H203</f>
        <v>0.0080400000000000003</v>
      </c>
      <c r="S203" s="213">
        <v>0</v>
      </c>
      <c r="T203" s="214">
        <f>S203*H203</f>
        <v>0</v>
      </c>
      <c r="AR203" s="215" t="s">
        <v>123</v>
      </c>
      <c r="AT203" s="215" t="s">
        <v>118</v>
      </c>
      <c r="AU203" s="215" t="s">
        <v>82</v>
      </c>
      <c r="AY203" s="17" t="s">
        <v>116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80</v>
      </c>
      <c r="BK203" s="216">
        <f>ROUND(I203*H203,2)</f>
        <v>0</v>
      </c>
      <c r="BL203" s="17" t="s">
        <v>123</v>
      </c>
      <c r="BM203" s="215" t="s">
        <v>353</v>
      </c>
    </row>
    <row r="204" s="1" customFormat="1">
      <c r="B204" s="38"/>
      <c r="C204" s="39"/>
      <c r="D204" s="217" t="s">
        <v>125</v>
      </c>
      <c r="E204" s="39"/>
      <c r="F204" s="218" t="s">
        <v>337</v>
      </c>
      <c r="G204" s="39"/>
      <c r="H204" s="39"/>
      <c r="I204" s="129"/>
      <c r="J204" s="39"/>
      <c r="K204" s="39"/>
      <c r="L204" s="43"/>
      <c r="M204" s="219"/>
      <c r="N204" s="83"/>
      <c r="O204" s="83"/>
      <c r="P204" s="83"/>
      <c r="Q204" s="83"/>
      <c r="R204" s="83"/>
      <c r="S204" s="83"/>
      <c r="T204" s="84"/>
      <c r="AT204" s="17" t="s">
        <v>125</v>
      </c>
      <c r="AU204" s="17" t="s">
        <v>82</v>
      </c>
    </row>
    <row r="205" s="1" customFormat="1" ht="16.5" customHeight="1">
      <c r="B205" s="38"/>
      <c r="C205" s="204" t="s">
        <v>354</v>
      </c>
      <c r="D205" s="204" t="s">
        <v>118</v>
      </c>
      <c r="E205" s="205" t="s">
        <v>355</v>
      </c>
      <c r="F205" s="206" t="s">
        <v>356</v>
      </c>
      <c r="G205" s="207" t="s">
        <v>147</v>
      </c>
      <c r="H205" s="208">
        <v>0.25</v>
      </c>
      <c r="I205" s="209"/>
      <c r="J205" s="210">
        <f>ROUND(I205*H205,2)</f>
        <v>0</v>
      </c>
      <c r="K205" s="206" t="s">
        <v>122</v>
      </c>
      <c r="L205" s="43"/>
      <c r="M205" s="211" t="s">
        <v>19</v>
      </c>
      <c r="N205" s="212" t="s">
        <v>46</v>
      </c>
      <c r="O205" s="83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AR205" s="215" t="s">
        <v>123</v>
      </c>
      <c r="AT205" s="215" t="s">
        <v>118</v>
      </c>
      <c r="AU205" s="215" t="s">
        <v>82</v>
      </c>
      <c r="AY205" s="17" t="s">
        <v>116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80</v>
      </c>
      <c r="BK205" s="216">
        <f>ROUND(I205*H205,2)</f>
        <v>0</v>
      </c>
      <c r="BL205" s="17" t="s">
        <v>123</v>
      </c>
      <c r="BM205" s="215" t="s">
        <v>357</v>
      </c>
    </row>
    <row r="206" s="1" customFormat="1">
      <c r="B206" s="38"/>
      <c r="C206" s="39"/>
      <c r="D206" s="217" t="s">
        <v>125</v>
      </c>
      <c r="E206" s="39"/>
      <c r="F206" s="218" t="s">
        <v>358</v>
      </c>
      <c r="G206" s="39"/>
      <c r="H206" s="39"/>
      <c r="I206" s="129"/>
      <c r="J206" s="39"/>
      <c r="K206" s="39"/>
      <c r="L206" s="43"/>
      <c r="M206" s="219"/>
      <c r="N206" s="83"/>
      <c r="O206" s="83"/>
      <c r="P206" s="83"/>
      <c r="Q206" s="83"/>
      <c r="R206" s="83"/>
      <c r="S206" s="83"/>
      <c r="T206" s="84"/>
      <c r="AT206" s="17" t="s">
        <v>125</v>
      </c>
      <c r="AU206" s="17" t="s">
        <v>82</v>
      </c>
    </row>
    <row r="207" s="11" customFormat="1" ht="22.8" customHeight="1">
      <c r="B207" s="188"/>
      <c r="C207" s="189"/>
      <c r="D207" s="190" t="s">
        <v>74</v>
      </c>
      <c r="E207" s="202" t="s">
        <v>165</v>
      </c>
      <c r="F207" s="202" t="s">
        <v>359</v>
      </c>
      <c r="G207" s="189"/>
      <c r="H207" s="189"/>
      <c r="I207" s="192"/>
      <c r="J207" s="203">
        <f>BK207</f>
        <v>0</v>
      </c>
      <c r="K207" s="189"/>
      <c r="L207" s="194"/>
      <c r="M207" s="195"/>
      <c r="N207" s="196"/>
      <c r="O207" s="196"/>
      <c r="P207" s="197">
        <f>SUM(P208:P223)</f>
        <v>0</v>
      </c>
      <c r="Q207" s="196"/>
      <c r="R207" s="197">
        <f>SUM(R208:R223)</f>
        <v>12.26952</v>
      </c>
      <c r="S207" s="196"/>
      <c r="T207" s="198">
        <f>SUM(T208:T223)</f>
        <v>30.022599999999997</v>
      </c>
      <c r="AR207" s="199" t="s">
        <v>80</v>
      </c>
      <c r="AT207" s="200" t="s">
        <v>74</v>
      </c>
      <c r="AU207" s="200" t="s">
        <v>80</v>
      </c>
      <c r="AY207" s="199" t="s">
        <v>116</v>
      </c>
      <c r="BK207" s="201">
        <f>SUM(BK208:BK223)</f>
        <v>0</v>
      </c>
    </row>
    <row r="208" s="1" customFormat="1" ht="24" customHeight="1">
      <c r="B208" s="38"/>
      <c r="C208" s="204" t="s">
        <v>360</v>
      </c>
      <c r="D208" s="204" t="s">
        <v>118</v>
      </c>
      <c r="E208" s="205" t="s">
        <v>361</v>
      </c>
      <c r="F208" s="206" t="s">
        <v>362</v>
      </c>
      <c r="G208" s="207" t="s">
        <v>137</v>
      </c>
      <c r="H208" s="208">
        <v>72</v>
      </c>
      <c r="I208" s="209"/>
      <c r="J208" s="210">
        <f>ROUND(I208*H208,2)</f>
        <v>0</v>
      </c>
      <c r="K208" s="206" t="s">
        <v>122</v>
      </c>
      <c r="L208" s="43"/>
      <c r="M208" s="211" t="s">
        <v>19</v>
      </c>
      <c r="N208" s="212" t="s">
        <v>46</v>
      </c>
      <c r="O208" s="83"/>
      <c r="P208" s="213">
        <f>O208*H208</f>
        <v>0</v>
      </c>
      <c r="Q208" s="213">
        <v>0.16370999999999999</v>
      </c>
      <c r="R208" s="213">
        <f>Q208*H208</f>
        <v>11.78712</v>
      </c>
      <c r="S208" s="213">
        <v>0</v>
      </c>
      <c r="T208" s="214">
        <f>S208*H208</f>
        <v>0</v>
      </c>
      <c r="AR208" s="215" t="s">
        <v>123</v>
      </c>
      <c r="AT208" s="215" t="s">
        <v>118</v>
      </c>
      <c r="AU208" s="215" t="s">
        <v>82</v>
      </c>
      <c r="AY208" s="17" t="s">
        <v>116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80</v>
      </c>
      <c r="BK208" s="216">
        <f>ROUND(I208*H208,2)</f>
        <v>0</v>
      </c>
      <c r="BL208" s="17" t="s">
        <v>123</v>
      </c>
      <c r="BM208" s="215" t="s">
        <v>363</v>
      </c>
    </row>
    <row r="209" s="1" customFormat="1">
      <c r="B209" s="38"/>
      <c r="C209" s="39"/>
      <c r="D209" s="217" t="s">
        <v>125</v>
      </c>
      <c r="E209" s="39"/>
      <c r="F209" s="218" t="s">
        <v>364</v>
      </c>
      <c r="G209" s="39"/>
      <c r="H209" s="39"/>
      <c r="I209" s="129"/>
      <c r="J209" s="39"/>
      <c r="K209" s="39"/>
      <c r="L209" s="43"/>
      <c r="M209" s="219"/>
      <c r="N209" s="83"/>
      <c r="O209" s="83"/>
      <c r="P209" s="83"/>
      <c r="Q209" s="83"/>
      <c r="R209" s="83"/>
      <c r="S209" s="83"/>
      <c r="T209" s="84"/>
      <c r="AT209" s="17" t="s">
        <v>125</v>
      </c>
      <c r="AU209" s="17" t="s">
        <v>82</v>
      </c>
    </row>
    <row r="210" s="1" customFormat="1" ht="16.5" customHeight="1">
      <c r="B210" s="38"/>
      <c r="C210" s="242" t="s">
        <v>365</v>
      </c>
      <c r="D210" s="242" t="s">
        <v>214</v>
      </c>
      <c r="E210" s="243" t="s">
        <v>366</v>
      </c>
      <c r="F210" s="244" t="s">
        <v>367</v>
      </c>
      <c r="G210" s="245" t="s">
        <v>137</v>
      </c>
      <c r="H210" s="246">
        <v>3.6000000000000001</v>
      </c>
      <c r="I210" s="247"/>
      <c r="J210" s="248">
        <f>ROUND(I210*H210,2)</f>
        <v>0</v>
      </c>
      <c r="K210" s="244" t="s">
        <v>122</v>
      </c>
      <c r="L210" s="249"/>
      <c r="M210" s="250" t="s">
        <v>19</v>
      </c>
      <c r="N210" s="251" t="s">
        <v>46</v>
      </c>
      <c r="O210" s="83"/>
      <c r="P210" s="213">
        <f>O210*H210</f>
        <v>0</v>
      </c>
      <c r="Q210" s="213">
        <v>0.13400000000000001</v>
      </c>
      <c r="R210" s="213">
        <f>Q210*H210</f>
        <v>0.48240000000000005</v>
      </c>
      <c r="S210" s="213">
        <v>0</v>
      </c>
      <c r="T210" s="214">
        <f>S210*H210</f>
        <v>0</v>
      </c>
      <c r="AR210" s="215" t="s">
        <v>159</v>
      </c>
      <c r="AT210" s="215" t="s">
        <v>214</v>
      </c>
      <c r="AU210" s="215" t="s">
        <v>82</v>
      </c>
      <c r="AY210" s="17" t="s">
        <v>116</v>
      </c>
      <c r="BE210" s="216">
        <f>IF(N210="základní",J210,0)</f>
        <v>0</v>
      </c>
      <c r="BF210" s="216">
        <f>IF(N210="snížená",J210,0)</f>
        <v>0</v>
      </c>
      <c r="BG210" s="216">
        <f>IF(N210="zákl. přenesená",J210,0)</f>
        <v>0</v>
      </c>
      <c r="BH210" s="216">
        <f>IF(N210="sníž. přenesená",J210,0)</f>
        <v>0</v>
      </c>
      <c r="BI210" s="216">
        <f>IF(N210="nulová",J210,0)</f>
        <v>0</v>
      </c>
      <c r="BJ210" s="17" t="s">
        <v>80</v>
      </c>
      <c r="BK210" s="216">
        <f>ROUND(I210*H210,2)</f>
        <v>0</v>
      </c>
      <c r="BL210" s="17" t="s">
        <v>123</v>
      </c>
      <c r="BM210" s="215" t="s">
        <v>368</v>
      </c>
    </row>
    <row r="211" s="12" customFormat="1">
      <c r="B211" s="220"/>
      <c r="C211" s="221"/>
      <c r="D211" s="217" t="s">
        <v>150</v>
      </c>
      <c r="E211" s="221"/>
      <c r="F211" s="223" t="s">
        <v>369</v>
      </c>
      <c r="G211" s="221"/>
      <c r="H211" s="224">
        <v>3.6000000000000001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AT211" s="230" t="s">
        <v>150</v>
      </c>
      <c r="AU211" s="230" t="s">
        <v>82</v>
      </c>
      <c r="AV211" s="12" t="s">
        <v>82</v>
      </c>
      <c r="AW211" s="12" t="s">
        <v>4</v>
      </c>
      <c r="AX211" s="12" t="s">
        <v>80</v>
      </c>
      <c r="AY211" s="230" t="s">
        <v>116</v>
      </c>
    </row>
    <row r="212" s="1" customFormat="1" ht="24" customHeight="1">
      <c r="B212" s="38"/>
      <c r="C212" s="204" t="s">
        <v>370</v>
      </c>
      <c r="D212" s="204" t="s">
        <v>118</v>
      </c>
      <c r="E212" s="205" t="s">
        <v>371</v>
      </c>
      <c r="F212" s="206" t="s">
        <v>372</v>
      </c>
      <c r="G212" s="207" t="s">
        <v>137</v>
      </c>
      <c r="H212" s="208">
        <v>81.359999999999999</v>
      </c>
      <c r="I212" s="209"/>
      <c r="J212" s="210">
        <f>ROUND(I212*H212,2)</f>
        <v>0</v>
      </c>
      <c r="K212" s="206" t="s">
        <v>122</v>
      </c>
      <c r="L212" s="43"/>
      <c r="M212" s="211" t="s">
        <v>19</v>
      </c>
      <c r="N212" s="212" t="s">
        <v>46</v>
      </c>
      <c r="O212" s="83"/>
      <c r="P212" s="213">
        <f>O212*H212</f>
        <v>0</v>
      </c>
      <c r="Q212" s="213">
        <v>0</v>
      </c>
      <c r="R212" s="213">
        <f>Q212*H212</f>
        <v>0</v>
      </c>
      <c r="S212" s="213">
        <v>0.059999999999999998</v>
      </c>
      <c r="T212" s="214">
        <f>S212*H212</f>
        <v>4.8815999999999997</v>
      </c>
      <c r="AR212" s="215" t="s">
        <v>123</v>
      </c>
      <c r="AT212" s="215" t="s">
        <v>118</v>
      </c>
      <c r="AU212" s="215" t="s">
        <v>82</v>
      </c>
      <c r="AY212" s="17" t="s">
        <v>116</v>
      </c>
      <c r="BE212" s="216">
        <f>IF(N212="základní",J212,0)</f>
        <v>0</v>
      </c>
      <c r="BF212" s="216">
        <f>IF(N212="snížená",J212,0)</f>
        <v>0</v>
      </c>
      <c r="BG212" s="216">
        <f>IF(N212="zákl. přenesená",J212,0)</f>
        <v>0</v>
      </c>
      <c r="BH212" s="216">
        <f>IF(N212="sníž. přenesená",J212,0)</f>
        <v>0</v>
      </c>
      <c r="BI212" s="216">
        <f>IF(N212="nulová",J212,0)</f>
        <v>0</v>
      </c>
      <c r="BJ212" s="17" t="s">
        <v>80</v>
      </c>
      <c r="BK212" s="216">
        <f>ROUND(I212*H212,2)</f>
        <v>0</v>
      </c>
      <c r="BL212" s="17" t="s">
        <v>123</v>
      </c>
      <c r="BM212" s="215" t="s">
        <v>373</v>
      </c>
    </row>
    <row r="213" s="1" customFormat="1">
      <c r="B213" s="38"/>
      <c r="C213" s="39"/>
      <c r="D213" s="217" t="s">
        <v>125</v>
      </c>
      <c r="E213" s="39"/>
      <c r="F213" s="218" t="s">
        <v>374</v>
      </c>
      <c r="G213" s="39"/>
      <c r="H213" s="39"/>
      <c r="I213" s="129"/>
      <c r="J213" s="39"/>
      <c r="K213" s="39"/>
      <c r="L213" s="43"/>
      <c r="M213" s="219"/>
      <c r="N213" s="83"/>
      <c r="O213" s="83"/>
      <c r="P213" s="83"/>
      <c r="Q213" s="83"/>
      <c r="R213" s="83"/>
      <c r="S213" s="83"/>
      <c r="T213" s="84"/>
      <c r="AT213" s="17" t="s">
        <v>125</v>
      </c>
      <c r="AU213" s="17" t="s">
        <v>82</v>
      </c>
    </row>
    <row r="214" s="1" customFormat="1">
      <c r="B214" s="38"/>
      <c r="C214" s="39"/>
      <c r="D214" s="217" t="s">
        <v>311</v>
      </c>
      <c r="E214" s="39"/>
      <c r="F214" s="218" t="s">
        <v>375</v>
      </c>
      <c r="G214" s="39"/>
      <c r="H214" s="39"/>
      <c r="I214" s="129"/>
      <c r="J214" s="39"/>
      <c r="K214" s="39"/>
      <c r="L214" s="43"/>
      <c r="M214" s="219"/>
      <c r="N214" s="83"/>
      <c r="O214" s="83"/>
      <c r="P214" s="83"/>
      <c r="Q214" s="83"/>
      <c r="R214" s="83"/>
      <c r="S214" s="83"/>
      <c r="T214" s="84"/>
      <c r="AT214" s="17" t="s">
        <v>311</v>
      </c>
      <c r="AU214" s="17" t="s">
        <v>82</v>
      </c>
    </row>
    <row r="215" s="12" customFormat="1">
      <c r="B215" s="220"/>
      <c r="C215" s="221"/>
      <c r="D215" s="217" t="s">
        <v>150</v>
      </c>
      <c r="E215" s="222" t="s">
        <v>19</v>
      </c>
      <c r="F215" s="223" t="s">
        <v>318</v>
      </c>
      <c r="G215" s="221"/>
      <c r="H215" s="224">
        <v>81.359999999999999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AT215" s="230" t="s">
        <v>150</v>
      </c>
      <c r="AU215" s="230" t="s">
        <v>82</v>
      </c>
      <c r="AV215" s="12" t="s">
        <v>82</v>
      </c>
      <c r="AW215" s="12" t="s">
        <v>36</v>
      </c>
      <c r="AX215" s="12" t="s">
        <v>80</v>
      </c>
      <c r="AY215" s="230" t="s">
        <v>116</v>
      </c>
    </row>
    <row r="216" s="1" customFormat="1" ht="36" customHeight="1">
      <c r="B216" s="38"/>
      <c r="C216" s="204" t="s">
        <v>376</v>
      </c>
      <c r="D216" s="204" t="s">
        <v>118</v>
      </c>
      <c r="E216" s="205" t="s">
        <v>377</v>
      </c>
      <c r="F216" s="206" t="s">
        <v>378</v>
      </c>
      <c r="G216" s="207" t="s">
        <v>137</v>
      </c>
      <c r="H216" s="208">
        <v>71.359999999999999</v>
      </c>
      <c r="I216" s="209"/>
      <c r="J216" s="210">
        <f>ROUND(I216*H216,2)</f>
        <v>0</v>
      </c>
      <c r="K216" s="206" t="s">
        <v>122</v>
      </c>
      <c r="L216" s="43"/>
      <c r="M216" s="211" t="s">
        <v>19</v>
      </c>
      <c r="N216" s="212" t="s">
        <v>46</v>
      </c>
      <c r="O216" s="83"/>
      <c r="P216" s="213">
        <f>O216*H216</f>
        <v>0</v>
      </c>
      <c r="Q216" s="213">
        <v>0</v>
      </c>
      <c r="R216" s="213">
        <f>Q216*H216</f>
        <v>0</v>
      </c>
      <c r="S216" s="213">
        <v>0.34999999999999998</v>
      </c>
      <c r="T216" s="214">
        <f>S216*H216</f>
        <v>24.975999999999999</v>
      </c>
      <c r="AR216" s="215" t="s">
        <v>123</v>
      </c>
      <c r="AT216" s="215" t="s">
        <v>118</v>
      </c>
      <c r="AU216" s="215" t="s">
        <v>82</v>
      </c>
      <c r="AY216" s="17" t="s">
        <v>116</v>
      </c>
      <c r="BE216" s="216">
        <f>IF(N216="základní",J216,0)</f>
        <v>0</v>
      </c>
      <c r="BF216" s="216">
        <f>IF(N216="snížená",J216,0)</f>
        <v>0</v>
      </c>
      <c r="BG216" s="216">
        <f>IF(N216="zákl. přenesená",J216,0)</f>
        <v>0</v>
      </c>
      <c r="BH216" s="216">
        <f>IF(N216="sníž. přenesená",J216,0)</f>
        <v>0</v>
      </c>
      <c r="BI216" s="216">
        <f>IF(N216="nulová",J216,0)</f>
        <v>0</v>
      </c>
      <c r="BJ216" s="17" t="s">
        <v>80</v>
      </c>
      <c r="BK216" s="216">
        <f>ROUND(I216*H216,2)</f>
        <v>0</v>
      </c>
      <c r="BL216" s="17" t="s">
        <v>123</v>
      </c>
      <c r="BM216" s="215" t="s">
        <v>379</v>
      </c>
    </row>
    <row r="217" s="1" customFormat="1">
      <c r="B217" s="38"/>
      <c r="C217" s="39"/>
      <c r="D217" s="217" t="s">
        <v>125</v>
      </c>
      <c r="E217" s="39"/>
      <c r="F217" s="218" t="s">
        <v>380</v>
      </c>
      <c r="G217" s="39"/>
      <c r="H217" s="39"/>
      <c r="I217" s="129"/>
      <c r="J217" s="39"/>
      <c r="K217" s="39"/>
      <c r="L217" s="43"/>
      <c r="M217" s="219"/>
      <c r="N217" s="83"/>
      <c r="O217" s="83"/>
      <c r="P217" s="83"/>
      <c r="Q217" s="83"/>
      <c r="R217" s="83"/>
      <c r="S217" s="83"/>
      <c r="T217" s="84"/>
      <c r="AT217" s="17" t="s">
        <v>125</v>
      </c>
      <c r="AU217" s="17" t="s">
        <v>82</v>
      </c>
    </row>
    <row r="218" s="1" customFormat="1">
      <c r="B218" s="38"/>
      <c r="C218" s="39"/>
      <c r="D218" s="217" t="s">
        <v>311</v>
      </c>
      <c r="E218" s="39"/>
      <c r="F218" s="218" t="s">
        <v>381</v>
      </c>
      <c r="G218" s="39"/>
      <c r="H218" s="39"/>
      <c r="I218" s="129"/>
      <c r="J218" s="39"/>
      <c r="K218" s="39"/>
      <c r="L218" s="43"/>
      <c r="M218" s="219"/>
      <c r="N218" s="83"/>
      <c r="O218" s="83"/>
      <c r="P218" s="83"/>
      <c r="Q218" s="83"/>
      <c r="R218" s="83"/>
      <c r="S218" s="83"/>
      <c r="T218" s="84"/>
      <c r="AT218" s="17" t="s">
        <v>311</v>
      </c>
      <c r="AU218" s="17" t="s">
        <v>82</v>
      </c>
    </row>
    <row r="219" s="12" customFormat="1">
      <c r="B219" s="220"/>
      <c r="C219" s="221"/>
      <c r="D219" s="217" t="s">
        <v>150</v>
      </c>
      <c r="E219" s="222" t="s">
        <v>19</v>
      </c>
      <c r="F219" s="223" t="s">
        <v>382</v>
      </c>
      <c r="G219" s="221"/>
      <c r="H219" s="224">
        <v>71.359999999999999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9"/>
      <c r="AT219" s="230" t="s">
        <v>150</v>
      </c>
      <c r="AU219" s="230" t="s">
        <v>82</v>
      </c>
      <c r="AV219" s="12" t="s">
        <v>82</v>
      </c>
      <c r="AW219" s="12" t="s">
        <v>36</v>
      </c>
      <c r="AX219" s="12" t="s">
        <v>80</v>
      </c>
      <c r="AY219" s="230" t="s">
        <v>116</v>
      </c>
    </row>
    <row r="220" s="1" customFormat="1" ht="24" customHeight="1">
      <c r="B220" s="38"/>
      <c r="C220" s="204" t="s">
        <v>383</v>
      </c>
      <c r="D220" s="204" t="s">
        <v>118</v>
      </c>
      <c r="E220" s="205" t="s">
        <v>384</v>
      </c>
      <c r="F220" s="206" t="s">
        <v>385</v>
      </c>
      <c r="G220" s="207" t="s">
        <v>121</v>
      </c>
      <c r="H220" s="208">
        <v>1</v>
      </c>
      <c r="I220" s="209"/>
      <c r="J220" s="210">
        <f>ROUND(I220*H220,2)</f>
        <v>0</v>
      </c>
      <c r="K220" s="206" t="s">
        <v>122</v>
      </c>
      <c r="L220" s="43"/>
      <c r="M220" s="211" t="s">
        <v>19</v>
      </c>
      <c r="N220" s="212" t="s">
        <v>46</v>
      </c>
      <c r="O220" s="83"/>
      <c r="P220" s="213">
        <f>O220*H220</f>
        <v>0</v>
      </c>
      <c r="Q220" s="213">
        <v>0</v>
      </c>
      <c r="R220" s="213">
        <f>Q220*H220</f>
        <v>0</v>
      </c>
      <c r="S220" s="213">
        <v>0.16500000000000001</v>
      </c>
      <c r="T220" s="214">
        <f>S220*H220</f>
        <v>0.16500000000000001</v>
      </c>
      <c r="AR220" s="215" t="s">
        <v>123</v>
      </c>
      <c r="AT220" s="215" t="s">
        <v>118</v>
      </c>
      <c r="AU220" s="215" t="s">
        <v>82</v>
      </c>
      <c r="AY220" s="17" t="s">
        <v>116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80</v>
      </c>
      <c r="BK220" s="216">
        <f>ROUND(I220*H220,2)</f>
        <v>0</v>
      </c>
      <c r="BL220" s="17" t="s">
        <v>123</v>
      </c>
      <c r="BM220" s="215" t="s">
        <v>386</v>
      </c>
    </row>
    <row r="221" s="1" customFormat="1" ht="36" customHeight="1">
      <c r="B221" s="38"/>
      <c r="C221" s="204" t="s">
        <v>387</v>
      </c>
      <c r="D221" s="204" t="s">
        <v>118</v>
      </c>
      <c r="E221" s="205" t="s">
        <v>388</v>
      </c>
      <c r="F221" s="206" t="s">
        <v>389</v>
      </c>
      <c r="G221" s="207" t="s">
        <v>172</v>
      </c>
      <c r="H221" s="208">
        <v>42.816000000000002</v>
      </c>
      <c r="I221" s="209"/>
      <c r="J221" s="210">
        <f>ROUND(I221*H221,2)</f>
        <v>0</v>
      </c>
      <c r="K221" s="206" t="s">
        <v>122</v>
      </c>
      <c r="L221" s="43"/>
      <c r="M221" s="211" t="s">
        <v>19</v>
      </c>
      <c r="N221" s="212" t="s">
        <v>46</v>
      </c>
      <c r="O221" s="83"/>
      <c r="P221" s="213">
        <f>O221*H221</f>
        <v>0</v>
      </c>
      <c r="Q221" s="213">
        <v>0</v>
      </c>
      <c r="R221" s="213">
        <f>Q221*H221</f>
        <v>0</v>
      </c>
      <c r="S221" s="213">
        <v>0</v>
      </c>
      <c r="T221" s="214">
        <f>S221*H221</f>
        <v>0</v>
      </c>
      <c r="AR221" s="215" t="s">
        <v>123</v>
      </c>
      <c r="AT221" s="215" t="s">
        <v>118</v>
      </c>
      <c r="AU221" s="215" t="s">
        <v>82</v>
      </c>
      <c r="AY221" s="17" t="s">
        <v>116</v>
      </c>
      <c r="BE221" s="216">
        <f>IF(N221="základní",J221,0)</f>
        <v>0</v>
      </c>
      <c r="BF221" s="216">
        <f>IF(N221="snížená",J221,0)</f>
        <v>0</v>
      </c>
      <c r="BG221" s="216">
        <f>IF(N221="zákl. přenesená",J221,0)</f>
        <v>0</v>
      </c>
      <c r="BH221" s="216">
        <f>IF(N221="sníž. přenesená",J221,0)</f>
        <v>0</v>
      </c>
      <c r="BI221" s="216">
        <f>IF(N221="nulová",J221,0)</f>
        <v>0</v>
      </c>
      <c r="BJ221" s="17" t="s">
        <v>80</v>
      </c>
      <c r="BK221" s="216">
        <f>ROUND(I221*H221,2)</f>
        <v>0</v>
      </c>
      <c r="BL221" s="17" t="s">
        <v>123</v>
      </c>
      <c r="BM221" s="215" t="s">
        <v>390</v>
      </c>
    </row>
    <row r="222" s="1" customFormat="1">
      <c r="B222" s="38"/>
      <c r="C222" s="39"/>
      <c r="D222" s="217" t="s">
        <v>125</v>
      </c>
      <c r="E222" s="39"/>
      <c r="F222" s="218" t="s">
        <v>391</v>
      </c>
      <c r="G222" s="39"/>
      <c r="H222" s="39"/>
      <c r="I222" s="129"/>
      <c r="J222" s="39"/>
      <c r="K222" s="39"/>
      <c r="L222" s="43"/>
      <c r="M222" s="219"/>
      <c r="N222" s="83"/>
      <c r="O222" s="83"/>
      <c r="P222" s="83"/>
      <c r="Q222" s="83"/>
      <c r="R222" s="83"/>
      <c r="S222" s="83"/>
      <c r="T222" s="84"/>
      <c r="AT222" s="17" t="s">
        <v>125</v>
      </c>
      <c r="AU222" s="17" t="s">
        <v>82</v>
      </c>
    </row>
    <row r="223" s="12" customFormat="1">
      <c r="B223" s="220"/>
      <c r="C223" s="221"/>
      <c r="D223" s="217" t="s">
        <v>150</v>
      </c>
      <c r="E223" s="222" t="s">
        <v>19</v>
      </c>
      <c r="F223" s="223" t="s">
        <v>392</v>
      </c>
      <c r="G223" s="221"/>
      <c r="H223" s="224">
        <v>42.816000000000002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9"/>
      <c r="AT223" s="230" t="s">
        <v>150</v>
      </c>
      <c r="AU223" s="230" t="s">
        <v>82</v>
      </c>
      <c r="AV223" s="12" t="s">
        <v>82</v>
      </c>
      <c r="AW223" s="12" t="s">
        <v>36</v>
      </c>
      <c r="AX223" s="12" t="s">
        <v>80</v>
      </c>
      <c r="AY223" s="230" t="s">
        <v>116</v>
      </c>
    </row>
    <row r="224" s="11" customFormat="1" ht="22.8" customHeight="1">
      <c r="B224" s="188"/>
      <c r="C224" s="189"/>
      <c r="D224" s="190" t="s">
        <v>74</v>
      </c>
      <c r="E224" s="202" t="s">
        <v>393</v>
      </c>
      <c r="F224" s="202" t="s">
        <v>394</v>
      </c>
      <c r="G224" s="189"/>
      <c r="H224" s="189"/>
      <c r="I224" s="192"/>
      <c r="J224" s="203">
        <f>BK224</f>
        <v>0</v>
      </c>
      <c r="K224" s="189"/>
      <c r="L224" s="194"/>
      <c r="M224" s="195"/>
      <c r="N224" s="196"/>
      <c r="O224" s="196"/>
      <c r="P224" s="197">
        <f>SUM(P225:P233)</f>
        <v>0</v>
      </c>
      <c r="Q224" s="196"/>
      <c r="R224" s="197">
        <f>SUM(R225:R233)</f>
        <v>0</v>
      </c>
      <c r="S224" s="196"/>
      <c r="T224" s="198">
        <f>SUM(T225:T233)</f>
        <v>0</v>
      </c>
      <c r="AR224" s="199" t="s">
        <v>80</v>
      </c>
      <c r="AT224" s="200" t="s">
        <v>74</v>
      </c>
      <c r="AU224" s="200" t="s">
        <v>80</v>
      </c>
      <c r="AY224" s="199" t="s">
        <v>116</v>
      </c>
      <c r="BK224" s="201">
        <f>SUM(BK225:BK233)</f>
        <v>0</v>
      </c>
    </row>
    <row r="225" s="1" customFormat="1" ht="24" customHeight="1">
      <c r="B225" s="38"/>
      <c r="C225" s="204" t="s">
        <v>395</v>
      </c>
      <c r="D225" s="204" t="s">
        <v>118</v>
      </c>
      <c r="E225" s="205" t="s">
        <v>396</v>
      </c>
      <c r="F225" s="206" t="s">
        <v>397</v>
      </c>
      <c r="G225" s="207" t="s">
        <v>217</v>
      </c>
      <c r="H225" s="208">
        <v>30.023</v>
      </c>
      <c r="I225" s="209"/>
      <c r="J225" s="210">
        <f>ROUND(I225*H225,2)</f>
        <v>0</v>
      </c>
      <c r="K225" s="206" t="s">
        <v>122</v>
      </c>
      <c r="L225" s="43"/>
      <c r="M225" s="211" t="s">
        <v>19</v>
      </c>
      <c r="N225" s="212" t="s">
        <v>46</v>
      </c>
      <c r="O225" s="83"/>
      <c r="P225" s="213">
        <f>O225*H225</f>
        <v>0</v>
      </c>
      <c r="Q225" s="213">
        <v>0</v>
      </c>
      <c r="R225" s="213">
        <f>Q225*H225</f>
        <v>0</v>
      </c>
      <c r="S225" s="213">
        <v>0</v>
      </c>
      <c r="T225" s="214">
        <f>S225*H225</f>
        <v>0</v>
      </c>
      <c r="AR225" s="215" t="s">
        <v>123</v>
      </c>
      <c r="AT225" s="215" t="s">
        <v>118</v>
      </c>
      <c r="AU225" s="215" t="s">
        <v>82</v>
      </c>
      <c r="AY225" s="17" t="s">
        <v>116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80</v>
      </c>
      <c r="BK225" s="216">
        <f>ROUND(I225*H225,2)</f>
        <v>0</v>
      </c>
      <c r="BL225" s="17" t="s">
        <v>123</v>
      </c>
      <c r="BM225" s="215" t="s">
        <v>398</v>
      </c>
    </row>
    <row r="226" s="1" customFormat="1">
      <c r="B226" s="38"/>
      <c r="C226" s="39"/>
      <c r="D226" s="217" t="s">
        <v>125</v>
      </c>
      <c r="E226" s="39"/>
      <c r="F226" s="218" t="s">
        <v>399</v>
      </c>
      <c r="G226" s="39"/>
      <c r="H226" s="39"/>
      <c r="I226" s="129"/>
      <c r="J226" s="39"/>
      <c r="K226" s="39"/>
      <c r="L226" s="43"/>
      <c r="M226" s="219"/>
      <c r="N226" s="83"/>
      <c r="O226" s="83"/>
      <c r="P226" s="83"/>
      <c r="Q226" s="83"/>
      <c r="R226" s="83"/>
      <c r="S226" s="83"/>
      <c r="T226" s="84"/>
      <c r="AT226" s="17" t="s">
        <v>125</v>
      </c>
      <c r="AU226" s="17" t="s">
        <v>82</v>
      </c>
    </row>
    <row r="227" s="1" customFormat="1" ht="24" customHeight="1">
      <c r="B227" s="38"/>
      <c r="C227" s="204" t="s">
        <v>400</v>
      </c>
      <c r="D227" s="204" t="s">
        <v>118</v>
      </c>
      <c r="E227" s="205" t="s">
        <v>401</v>
      </c>
      <c r="F227" s="206" t="s">
        <v>402</v>
      </c>
      <c r="G227" s="207" t="s">
        <v>217</v>
      </c>
      <c r="H227" s="208">
        <v>450.34500000000003</v>
      </c>
      <c r="I227" s="209"/>
      <c r="J227" s="210">
        <f>ROUND(I227*H227,2)</f>
        <v>0</v>
      </c>
      <c r="K227" s="206" t="s">
        <v>122</v>
      </c>
      <c r="L227" s="43"/>
      <c r="M227" s="211" t="s">
        <v>19</v>
      </c>
      <c r="N227" s="212" t="s">
        <v>46</v>
      </c>
      <c r="O227" s="83"/>
      <c r="P227" s="213">
        <f>O227*H227</f>
        <v>0</v>
      </c>
      <c r="Q227" s="213">
        <v>0</v>
      </c>
      <c r="R227" s="213">
        <f>Q227*H227</f>
        <v>0</v>
      </c>
      <c r="S227" s="213">
        <v>0</v>
      </c>
      <c r="T227" s="214">
        <f>S227*H227</f>
        <v>0</v>
      </c>
      <c r="AR227" s="215" t="s">
        <v>123</v>
      </c>
      <c r="AT227" s="215" t="s">
        <v>118</v>
      </c>
      <c r="AU227" s="215" t="s">
        <v>82</v>
      </c>
      <c r="AY227" s="17" t="s">
        <v>116</v>
      </c>
      <c r="BE227" s="216">
        <f>IF(N227="základní",J227,0)</f>
        <v>0</v>
      </c>
      <c r="BF227" s="216">
        <f>IF(N227="snížená",J227,0)</f>
        <v>0</v>
      </c>
      <c r="BG227" s="216">
        <f>IF(N227="zákl. přenesená",J227,0)</f>
        <v>0</v>
      </c>
      <c r="BH227" s="216">
        <f>IF(N227="sníž. přenesená",J227,0)</f>
        <v>0</v>
      </c>
      <c r="BI227" s="216">
        <f>IF(N227="nulová",J227,0)</f>
        <v>0</v>
      </c>
      <c r="BJ227" s="17" t="s">
        <v>80</v>
      </c>
      <c r="BK227" s="216">
        <f>ROUND(I227*H227,2)</f>
        <v>0</v>
      </c>
      <c r="BL227" s="17" t="s">
        <v>123</v>
      </c>
      <c r="BM227" s="215" t="s">
        <v>403</v>
      </c>
    </row>
    <row r="228" s="1" customFormat="1">
      <c r="B228" s="38"/>
      <c r="C228" s="39"/>
      <c r="D228" s="217" t="s">
        <v>125</v>
      </c>
      <c r="E228" s="39"/>
      <c r="F228" s="218" t="s">
        <v>399</v>
      </c>
      <c r="G228" s="39"/>
      <c r="H228" s="39"/>
      <c r="I228" s="129"/>
      <c r="J228" s="39"/>
      <c r="K228" s="39"/>
      <c r="L228" s="43"/>
      <c r="M228" s="219"/>
      <c r="N228" s="83"/>
      <c r="O228" s="83"/>
      <c r="P228" s="83"/>
      <c r="Q228" s="83"/>
      <c r="R228" s="83"/>
      <c r="S228" s="83"/>
      <c r="T228" s="84"/>
      <c r="AT228" s="17" t="s">
        <v>125</v>
      </c>
      <c r="AU228" s="17" t="s">
        <v>82</v>
      </c>
    </row>
    <row r="229" s="12" customFormat="1">
      <c r="B229" s="220"/>
      <c r="C229" s="221"/>
      <c r="D229" s="217" t="s">
        <v>150</v>
      </c>
      <c r="E229" s="221"/>
      <c r="F229" s="223" t="s">
        <v>404</v>
      </c>
      <c r="G229" s="221"/>
      <c r="H229" s="224">
        <v>450.34500000000003</v>
      </c>
      <c r="I229" s="225"/>
      <c r="J229" s="221"/>
      <c r="K229" s="221"/>
      <c r="L229" s="226"/>
      <c r="M229" s="227"/>
      <c r="N229" s="228"/>
      <c r="O229" s="228"/>
      <c r="P229" s="228"/>
      <c r="Q229" s="228"/>
      <c r="R229" s="228"/>
      <c r="S229" s="228"/>
      <c r="T229" s="229"/>
      <c r="AT229" s="230" t="s">
        <v>150</v>
      </c>
      <c r="AU229" s="230" t="s">
        <v>82</v>
      </c>
      <c r="AV229" s="12" t="s">
        <v>82</v>
      </c>
      <c r="AW229" s="12" t="s">
        <v>4</v>
      </c>
      <c r="AX229" s="12" t="s">
        <v>80</v>
      </c>
      <c r="AY229" s="230" t="s">
        <v>116</v>
      </c>
    </row>
    <row r="230" s="1" customFormat="1" ht="16.5" customHeight="1">
      <c r="B230" s="38"/>
      <c r="C230" s="204" t="s">
        <v>405</v>
      </c>
      <c r="D230" s="204" t="s">
        <v>118</v>
      </c>
      <c r="E230" s="205" t="s">
        <v>406</v>
      </c>
      <c r="F230" s="206" t="s">
        <v>407</v>
      </c>
      <c r="G230" s="207" t="s">
        <v>217</v>
      </c>
      <c r="H230" s="208">
        <v>30.023</v>
      </c>
      <c r="I230" s="209"/>
      <c r="J230" s="210">
        <f>ROUND(I230*H230,2)</f>
        <v>0</v>
      </c>
      <c r="K230" s="206" t="s">
        <v>122</v>
      </c>
      <c r="L230" s="43"/>
      <c r="M230" s="211" t="s">
        <v>19</v>
      </c>
      <c r="N230" s="212" t="s">
        <v>46</v>
      </c>
      <c r="O230" s="83"/>
      <c r="P230" s="213">
        <f>O230*H230</f>
        <v>0</v>
      </c>
      <c r="Q230" s="213">
        <v>0</v>
      </c>
      <c r="R230" s="213">
        <f>Q230*H230</f>
        <v>0</v>
      </c>
      <c r="S230" s="213">
        <v>0</v>
      </c>
      <c r="T230" s="214">
        <f>S230*H230</f>
        <v>0</v>
      </c>
      <c r="AR230" s="215" t="s">
        <v>123</v>
      </c>
      <c r="AT230" s="215" t="s">
        <v>118</v>
      </c>
      <c r="AU230" s="215" t="s">
        <v>82</v>
      </c>
      <c r="AY230" s="17" t="s">
        <v>116</v>
      </c>
      <c r="BE230" s="216">
        <f>IF(N230="základní",J230,0)</f>
        <v>0</v>
      </c>
      <c r="BF230" s="216">
        <f>IF(N230="snížená",J230,0)</f>
        <v>0</v>
      </c>
      <c r="BG230" s="216">
        <f>IF(N230="zákl. přenesená",J230,0)</f>
        <v>0</v>
      </c>
      <c r="BH230" s="216">
        <f>IF(N230="sníž. přenesená",J230,0)</f>
        <v>0</v>
      </c>
      <c r="BI230" s="216">
        <f>IF(N230="nulová",J230,0)</f>
        <v>0</v>
      </c>
      <c r="BJ230" s="17" t="s">
        <v>80</v>
      </c>
      <c r="BK230" s="216">
        <f>ROUND(I230*H230,2)</f>
        <v>0</v>
      </c>
      <c r="BL230" s="17" t="s">
        <v>123</v>
      </c>
      <c r="BM230" s="215" t="s">
        <v>408</v>
      </c>
    </row>
    <row r="231" s="1" customFormat="1">
      <c r="B231" s="38"/>
      <c r="C231" s="39"/>
      <c r="D231" s="217" t="s">
        <v>125</v>
      </c>
      <c r="E231" s="39"/>
      <c r="F231" s="218" t="s">
        <v>409</v>
      </c>
      <c r="G231" s="39"/>
      <c r="H231" s="39"/>
      <c r="I231" s="129"/>
      <c r="J231" s="39"/>
      <c r="K231" s="39"/>
      <c r="L231" s="43"/>
      <c r="M231" s="219"/>
      <c r="N231" s="83"/>
      <c r="O231" s="83"/>
      <c r="P231" s="83"/>
      <c r="Q231" s="83"/>
      <c r="R231" s="83"/>
      <c r="S231" s="83"/>
      <c r="T231" s="84"/>
      <c r="AT231" s="17" t="s">
        <v>125</v>
      </c>
      <c r="AU231" s="17" t="s">
        <v>82</v>
      </c>
    </row>
    <row r="232" s="1" customFormat="1" ht="16.5" customHeight="1">
      <c r="B232" s="38"/>
      <c r="C232" s="242" t="s">
        <v>410</v>
      </c>
      <c r="D232" s="242" t="s">
        <v>214</v>
      </c>
      <c r="E232" s="243" t="s">
        <v>411</v>
      </c>
      <c r="F232" s="244" t="s">
        <v>412</v>
      </c>
      <c r="G232" s="245" t="s">
        <v>217</v>
      </c>
      <c r="H232" s="246">
        <v>25.201000000000001</v>
      </c>
      <c r="I232" s="247"/>
      <c r="J232" s="248">
        <f>ROUND(I232*H232,2)</f>
        <v>0</v>
      </c>
      <c r="K232" s="244" t="s">
        <v>122</v>
      </c>
      <c r="L232" s="249"/>
      <c r="M232" s="250" t="s">
        <v>19</v>
      </c>
      <c r="N232" s="251" t="s">
        <v>46</v>
      </c>
      <c r="O232" s="83"/>
      <c r="P232" s="213">
        <f>O232*H232</f>
        <v>0</v>
      </c>
      <c r="Q232" s="213">
        <v>0</v>
      </c>
      <c r="R232" s="213">
        <f>Q232*H232</f>
        <v>0</v>
      </c>
      <c r="S232" s="213">
        <v>0</v>
      </c>
      <c r="T232" s="214">
        <f>S232*H232</f>
        <v>0</v>
      </c>
      <c r="AR232" s="215" t="s">
        <v>159</v>
      </c>
      <c r="AT232" s="215" t="s">
        <v>214</v>
      </c>
      <c r="AU232" s="215" t="s">
        <v>82</v>
      </c>
      <c r="AY232" s="17" t="s">
        <v>116</v>
      </c>
      <c r="BE232" s="216">
        <f>IF(N232="základní",J232,0)</f>
        <v>0</v>
      </c>
      <c r="BF232" s="216">
        <f>IF(N232="snížená",J232,0)</f>
        <v>0</v>
      </c>
      <c r="BG232" s="216">
        <f>IF(N232="zákl. přenesená",J232,0)</f>
        <v>0</v>
      </c>
      <c r="BH232" s="216">
        <f>IF(N232="sníž. přenesená",J232,0)</f>
        <v>0</v>
      </c>
      <c r="BI232" s="216">
        <f>IF(N232="nulová",J232,0)</f>
        <v>0</v>
      </c>
      <c r="BJ232" s="17" t="s">
        <v>80</v>
      </c>
      <c r="BK232" s="216">
        <f>ROUND(I232*H232,2)</f>
        <v>0</v>
      </c>
      <c r="BL232" s="17" t="s">
        <v>123</v>
      </c>
      <c r="BM232" s="215" t="s">
        <v>413</v>
      </c>
    </row>
    <row r="233" s="1" customFormat="1" ht="16.5" customHeight="1">
      <c r="B233" s="38"/>
      <c r="C233" s="242" t="s">
        <v>414</v>
      </c>
      <c r="D233" s="242" t="s">
        <v>214</v>
      </c>
      <c r="E233" s="243" t="s">
        <v>415</v>
      </c>
      <c r="F233" s="244" t="s">
        <v>416</v>
      </c>
      <c r="G233" s="245" t="s">
        <v>217</v>
      </c>
      <c r="H233" s="246">
        <v>4.8220000000000001</v>
      </c>
      <c r="I233" s="247"/>
      <c r="J233" s="248">
        <f>ROUND(I233*H233,2)</f>
        <v>0</v>
      </c>
      <c r="K233" s="244" t="s">
        <v>122</v>
      </c>
      <c r="L233" s="249"/>
      <c r="M233" s="250" t="s">
        <v>19</v>
      </c>
      <c r="N233" s="251" t="s">
        <v>46</v>
      </c>
      <c r="O233" s="83"/>
      <c r="P233" s="213">
        <f>O233*H233</f>
        <v>0</v>
      </c>
      <c r="Q233" s="213">
        <v>0</v>
      </c>
      <c r="R233" s="213">
        <f>Q233*H233</f>
        <v>0</v>
      </c>
      <c r="S233" s="213">
        <v>0</v>
      </c>
      <c r="T233" s="214">
        <f>S233*H233</f>
        <v>0</v>
      </c>
      <c r="AR233" s="215" t="s">
        <v>159</v>
      </c>
      <c r="AT233" s="215" t="s">
        <v>214</v>
      </c>
      <c r="AU233" s="215" t="s">
        <v>82</v>
      </c>
      <c r="AY233" s="17" t="s">
        <v>116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80</v>
      </c>
      <c r="BK233" s="216">
        <f>ROUND(I233*H233,2)</f>
        <v>0</v>
      </c>
      <c r="BL233" s="17" t="s">
        <v>123</v>
      </c>
      <c r="BM233" s="215" t="s">
        <v>417</v>
      </c>
    </row>
    <row r="234" s="11" customFormat="1" ht="22.8" customHeight="1">
      <c r="B234" s="188"/>
      <c r="C234" s="189"/>
      <c r="D234" s="190" t="s">
        <v>74</v>
      </c>
      <c r="E234" s="202" t="s">
        <v>418</v>
      </c>
      <c r="F234" s="202" t="s">
        <v>419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SUM(P235:P236)</f>
        <v>0</v>
      </c>
      <c r="Q234" s="196"/>
      <c r="R234" s="197">
        <f>SUM(R235:R236)</f>
        <v>0</v>
      </c>
      <c r="S234" s="196"/>
      <c r="T234" s="198">
        <f>SUM(T235:T236)</f>
        <v>0</v>
      </c>
      <c r="AR234" s="199" t="s">
        <v>80</v>
      </c>
      <c r="AT234" s="200" t="s">
        <v>74</v>
      </c>
      <c r="AU234" s="200" t="s">
        <v>80</v>
      </c>
      <c r="AY234" s="199" t="s">
        <v>116</v>
      </c>
      <c r="BK234" s="201">
        <f>SUM(BK235:BK236)</f>
        <v>0</v>
      </c>
    </row>
    <row r="235" s="1" customFormat="1" ht="16.5" customHeight="1">
      <c r="B235" s="38"/>
      <c r="C235" s="204" t="s">
        <v>420</v>
      </c>
      <c r="D235" s="204" t="s">
        <v>118</v>
      </c>
      <c r="E235" s="205" t="s">
        <v>421</v>
      </c>
      <c r="F235" s="206" t="s">
        <v>422</v>
      </c>
      <c r="G235" s="207" t="s">
        <v>217</v>
      </c>
      <c r="H235" s="208">
        <v>21.050999999999998</v>
      </c>
      <c r="I235" s="209"/>
      <c r="J235" s="210">
        <f>ROUND(I235*H235,2)</f>
        <v>0</v>
      </c>
      <c r="K235" s="206" t="s">
        <v>122</v>
      </c>
      <c r="L235" s="43"/>
      <c r="M235" s="211" t="s">
        <v>19</v>
      </c>
      <c r="N235" s="212" t="s">
        <v>46</v>
      </c>
      <c r="O235" s="83"/>
      <c r="P235" s="213">
        <f>O235*H235</f>
        <v>0</v>
      </c>
      <c r="Q235" s="213">
        <v>0</v>
      </c>
      <c r="R235" s="213">
        <f>Q235*H235</f>
        <v>0</v>
      </c>
      <c r="S235" s="213">
        <v>0</v>
      </c>
      <c r="T235" s="214">
        <f>S235*H235</f>
        <v>0</v>
      </c>
      <c r="AR235" s="215" t="s">
        <v>123</v>
      </c>
      <c r="AT235" s="215" t="s">
        <v>118</v>
      </c>
      <c r="AU235" s="215" t="s">
        <v>82</v>
      </c>
      <c r="AY235" s="17" t="s">
        <v>116</v>
      </c>
      <c r="BE235" s="216">
        <f>IF(N235="základní",J235,0)</f>
        <v>0</v>
      </c>
      <c r="BF235" s="216">
        <f>IF(N235="snížená",J235,0)</f>
        <v>0</v>
      </c>
      <c r="BG235" s="216">
        <f>IF(N235="zákl. přenesená",J235,0)</f>
        <v>0</v>
      </c>
      <c r="BH235" s="216">
        <f>IF(N235="sníž. přenesená",J235,0)</f>
        <v>0</v>
      </c>
      <c r="BI235" s="216">
        <f>IF(N235="nulová",J235,0)</f>
        <v>0</v>
      </c>
      <c r="BJ235" s="17" t="s">
        <v>80</v>
      </c>
      <c r="BK235" s="216">
        <f>ROUND(I235*H235,2)</f>
        <v>0</v>
      </c>
      <c r="BL235" s="17" t="s">
        <v>123</v>
      </c>
      <c r="BM235" s="215" t="s">
        <v>423</v>
      </c>
    </row>
    <row r="236" s="1" customFormat="1">
      <c r="B236" s="38"/>
      <c r="C236" s="39"/>
      <c r="D236" s="217" t="s">
        <v>125</v>
      </c>
      <c r="E236" s="39"/>
      <c r="F236" s="218" t="s">
        <v>424</v>
      </c>
      <c r="G236" s="39"/>
      <c r="H236" s="39"/>
      <c r="I236" s="129"/>
      <c r="J236" s="39"/>
      <c r="K236" s="39"/>
      <c r="L236" s="43"/>
      <c r="M236" s="219"/>
      <c r="N236" s="83"/>
      <c r="O236" s="83"/>
      <c r="P236" s="83"/>
      <c r="Q236" s="83"/>
      <c r="R236" s="83"/>
      <c r="S236" s="83"/>
      <c r="T236" s="84"/>
      <c r="AT236" s="17" t="s">
        <v>125</v>
      </c>
      <c r="AU236" s="17" t="s">
        <v>82</v>
      </c>
    </row>
    <row r="237" s="11" customFormat="1" ht="25.92" customHeight="1">
      <c r="B237" s="188"/>
      <c r="C237" s="189"/>
      <c r="D237" s="190" t="s">
        <v>74</v>
      </c>
      <c r="E237" s="191" t="s">
        <v>425</v>
      </c>
      <c r="F237" s="191" t="s">
        <v>426</v>
      </c>
      <c r="G237" s="189"/>
      <c r="H237" s="189"/>
      <c r="I237" s="192"/>
      <c r="J237" s="193">
        <f>BK237</f>
        <v>0</v>
      </c>
      <c r="K237" s="189"/>
      <c r="L237" s="194"/>
      <c r="M237" s="195"/>
      <c r="N237" s="196"/>
      <c r="O237" s="196"/>
      <c r="P237" s="197">
        <f>P238</f>
        <v>0</v>
      </c>
      <c r="Q237" s="196"/>
      <c r="R237" s="197">
        <f>R238</f>
        <v>0.12097530000000002</v>
      </c>
      <c r="S237" s="196"/>
      <c r="T237" s="198">
        <f>T238</f>
        <v>0</v>
      </c>
      <c r="AR237" s="199" t="s">
        <v>82</v>
      </c>
      <c r="AT237" s="200" t="s">
        <v>74</v>
      </c>
      <c r="AU237" s="200" t="s">
        <v>75</v>
      </c>
      <c r="AY237" s="199" t="s">
        <v>116</v>
      </c>
      <c r="BK237" s="201">
        <f>BK238</f>
        <v>0</v>
      </c>
    </row>
    <row r="238" s="11" customFormat="1" ht="22.8" customHeight="1">
      <c r="B238" s="188"/>
      <c r="C238" s="189"/>
      <c r="D238" s="190" t="s">
        <v>74</v>
      </c>
      <c r="E238" s="202" t="s">
        <v>427</v>
      </c>
      <c r="F238" s="202" t="s">
        <v>428</v>
      </c>
      <c r="G238" s="189"/>
      <c r="H238" s="189"/>
      <c r="I238" s="192"/>
      <c r="J238" s="203">
        <f>BK238</f>
        <v>0</v>
      </c>
      <c r="K238" s="189"/>
      <c r="L238" s="194"/>
      <c r="M238" s="195"/>
      <c r="N238" s="196"/>
      <c r="O238" s="196"/>
      <c r="P238" s="197">
        <f>SUM(P239:P248)</f>
        <v>0</v>
      </c>
      <c r="Q238" s="196"/>
      <c r="R238" s="197">
        <f>SUM(R239:R248)</f>
        <v>0.12097530000000002</v>
      </c>
      <c r="S238" s="196"/>
      <c r="T238" s="198">
        <f>SUM(T239:T248)</f>
        <v>0</v>
      </c>
      <c r="AR238" s="199" t="s">
        <v>82</v>
      </c>
      <c r="AT238" s="200" t="s">
        <v>74</v>
      </c>
      <c r="AU238" s="200" t="s">
        <v>80</v>
      </c>
      <c r="AY238" s="199" t="s">
        <v>116</v>
      </c>
      <c r="BK238" s="201">
        <f>SUM(BK239:BK248)</f>
        <v>0</v>
      </c>
    </row>
    <row r="239" s="1" customFormat="1" ht="16.5" customHeight="1">
      <c r="B239" s="38"/>
      <c r="C239" s="204" t="s">
        <v>429</v>
      </c>
      <c r="D239" s="204" t="s">
        <v>118</v>
      </c>
      <c r="E239" s="205" t="s">
        <v>430</v>
      </c>
      <c r="F239" s="206" t="s">
        <v>431</v>
      </c>
      <c r="G239" s="207" t="s">
        <v>172</v>
      </c>
      <c r="H239" s="208">
        <v>244.08000000000001</v>
      </c>
      <c r="I239" s="209"/>
      <c r="J239" s="210">
        <f>ROUND(I239*H239,2)</f>
        <v>0</v>
      </c>
      <c r="K239" s="206" t="s">
        <v>122</v>
      </c>
      <c r="L239" s="43"/>
      <c r="M239" s="211" t="s">
        <v>19</v>
      </c>
      <c r="N239" s="212" t="s">
        <v>46</v>
      </c>
      <c r="O239" s="83"/>
      <c r="P239" s="213">
        <f>O239*H239</f>
        <v>0</v>
      </c>
      <c r="Q239" s="213">
        <v>0.00013999999999999999</v>
      </c>
      <c r="R239" s="213">
        <f>Q239*H239</f>
        <v>0.034171199999999999</v>
      </c>
      <c r="S239" s="213">
        <v>0</v>
      </c>
      <c r="T239" s="214">
        <f>S239*H239</f>
        <v>0</v>
      </c>
      <c r="AR239" s="215" t="s">
        <v>195</v>
      </c>
      <c r="AT239" s="215" t="s">
        <v>118</v>
      </c>
      <c r="AU239" s="215" t="s">
        <v>82</v>
      </c>
      <c r="AY239" s="17" t="s">
        <v>116</v>
      </c>
      <c r="BE239" s="216">
        <f>IF(N239="základní",J239,0)</f>
        <v>0</v>
      </c>
      <c r="BF239" s="216">
        <f>IF(N239="snížená",J239,0)</f>
        <v>0</v>
      </c>
      <c r="BG239" s="216">
        <f>IF(N239="zákl. přenesená",J239,0)</f>
        <v>0</v>
      </c>
      <c r="BH239" s="216">
        <f>IF(N239="sníž. přenesená",J239,0)</f>
        <v>0</v>
      </c>
      <c r="BI239" s="216">
        <f>IF(N239="nulová",J239,0)</f>
        <v>0</v>
      </c>
      <c r="BJ239" s="17" t="s">
        <v>80</v>
      </c>
      <c r="BK239" s="216">
        <f>ROUND(I239*H239,2)</f>
        <v>0</v>
      </c>
      <c r="BL239" s="17" t="s">
        <v>195</v>
      </c>
      <c r="BM239" s="215" t="s">
        <v>432</v>
      </c>
    </row>
    <row r="240" s="1" customFormat="1">
      <c r="B240" s="38"/>
      <c r="C240" s="39"/>
      <c r="D240" s="217" t="s">
        <v>125</v>
      </c>
      <c r="E240" s="39"/>
      <c r="F240" s="218" t="s">
        <v>433</v>
      </c>
      <c r="G240" s="39"/>
      <c r="H240" s="39"/>
      <c r="I240" s="129"/>
      <c r="J240" s="39"/>
      <c r="K240" s="39"/>
      <c r="L240" s="43"/>
      <c r="M240" s="219"/>
      <c r="N240" s="83"/>
      <c r="O240" s="83"/>
      <c r="P240" s="83"/>
      <c r="Q240" s="83"/>
      <c r="R240" s="83"/>
      <c r="S240" s="83"/>
      <c r="T240" s="84"/>
      <c r="AT240" s="17" t="s">
        <v>125</v>
      </c>
      <c r="AU240" s="17" t="s">
        <v>82</v>
      </c>
    </row>
    <row r="241" s="12" customFormat="1">
      <c r="B241" s="220"/>
      <c r="C241" s="221"/>
      <c r="D241" s="217" t="s">
        <v>150</v>
      </c>
      <c r="E241" s="222" t="s">
        <v>19</v>
      </c>
      <c r="F241" s="223" t="s">
        <v>434</v>
      </c>
      <c r="G241" s="221"/>
      <c r="H241" s="224">
        <v>244.08000000000001</v>
      </c>
      <c r="I241" s="225"/>
      <c r="J241" s="221"/>
      <c r="K241" s="221"/>
      <c r="L241" s="226"/>
      <c r="M241" s="227"/>
      <c r="N241" s="228"/>
      <c r="O241" s="228"/>
      <c r="P241" s="228"/>
      <c r="Q241" s="228"/>
      <c r="R241" s="228"/>
      <c r="S241" s="228"/>
      <c r="T241" s="229"/>
      <c r="AT241" s="230" t="s">
        <v>150</v>
      </c>
      <c r="AU241" s="230" t="s">
        <v>82</v>
      </c>
      <c r="AV241" s="12" t="s">
        <v>82</v>
      </c>
      <c r="AW241" s="12" t="s">
        <v>36</v>
      </c>
      <c r="AX241" s="12" t="s">
        <v>80</v>
      </c>
      <c r="AY241" s="230" t="s">
        <v>116</v>
      </c>
    </row>
    <row r="242" s="1" customFormat="1" ht="16.5" customHeight="1">
      <c r="B242" s="38"/>
      <c r="C242" s="204" t="s">
        <v>435</v>
      </c>
      <c r="D242" s="204" t="s">
        <v>118</v>
      </c>
      <c r="E242" s="205" t="s">
        <v>436</v>
      </c>
      <c r="F242" s="206" t="s">
        <v>437</v>
      </c>
      <c r="G242" s="207" t="s">
        <v>172</v>
      </c>
      <c r="H242" s="208">
        <v>244.08000000000001</v>
      </c>
      <c r="I242" s="209"/>
      <c r="J242" s="210">
        <f>ROUND(I242*H242,2)</f>
        <v>0</v>
      </c>
      <c r="K242" s="206" t="s">
        <v>122</v>
      </c>
      <c r="L242" s="43"/>
      <c r="M242" s="211" t="s">
        <v>19</v>
      </c>
      <c r="N242" s="212" t="s">
        <v>46</v>
      </c>
      <c r="O242" s="83"/>
      <c r="P242" s="213">
        <f>O242*H242</f>
        <v>0</v>
      </c>
      <c r="Q242" s="213">
        <v>0.00034000000000000002</v>
      </c>
      <c r="R242" s="213">
        <f>Q242*H242</f>
        <v>0.082987200000000011</v>
      </c>
      <c r="S242" s="213">
        <v>0</v>
      </c>
      <c r="T242" s="214">
        <f>S242*H242</f>
        <v>0</v>
      </c>
      <c r="AR242" s="215" t="s">
        <v>195</v>
      </c>
      <c r="AT242" s="215" t="s">
        <v>118</v>
      </c>
      <c r="AU242" s="215" t="s">
        <v>82</v>
      </c>
      <c r="AY242" s="17" t="s">
        <v>116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80</v>
      </c>
      <c r="BK242" s="216">
        <f>ROUND(I242*H242,2)</f>
        <v>0</v>
      </c>
      <c r="BL242" s="17" t="s">
        <v>195</v>
      </c>
      <c r="BM242" s="215" t="s">
        <v>438</v>
      </c>
    </row>
    <row r="243" s="1" customFormat="1" ht="16.5" customHeight="1">
      <c r="B243" s="38"/>
      <c r="C243" s="204" t="s">
        <v>439</v>
      </c>
      <c r="D243" s="204" t="s">
        <v>118</v>
      </c>
      <c r="E243" s="205" t="s">
        <v>440</v>
      </c>
      <c r="F243" s="206" t="s">
        <v>441</v>
      </c>
      <c r="G243" s="207" t="s">
        <v>172</v>
      </c>
      <c r="H243" s="208">
        <v>8.4819999999999993</v>
      </c>
      <c r="I243" s="209"/>
      <c r="J243" s="210">
        <f>ROUND(I243*H243,2)</f>
        <v>0</v>
      </c>
      <c r="K243" s="206" t="s">
        <v>122</v>
      </c>
      <c r="L243" s="43"/>
      <c r="M243" s="211" t="s">
        <v>19</v>
      </c>
      <c r="N243" s="212" t="s">
        <v>46</v>
      </c>
      <c r="O243" s="83"/>
      <c r="P243" s="213">
        <f>O243*H243</f>
        <v>0</v>
      </c>
      <c r="Q243" s="213">
        <v>6.9999999999999994E-05</v>
      </c>
      <c r="R243" s="213">
        <f>Q243*H243</f>
        <v>0.00059373999999999994</v>
      </c>
      <c r="S243" s="213">
        <v>0</v>
      </c>
      <c r="T243" s="214">
        <f>S243*H243</f>
        <v>0</v>
      </c>
      <c r="AR243" s="215" t="s">
        <v>195</v>
      </c>
      <c r="AT243" s="215" t="s">
        <v>118</v>
      </c>
      <c r="AU243" s="215" t="s">
        <v>82</v>
      </c>
      <c r="AY243" s="17" t="s">
        <v>116</v>
      </c>
      <c r="BE243" s="216">
        <f>IF(N243="základní",J243,0)</f>
        <v>0</v>
      </c>
      <c r="BF243" s="216">
        <f>IF(N243="snížená",J243,0)</f>
        <v>0</v>
      </c>
      <c r="BG243" s="216">
        <f>IF(N243="zákl. přenesená",J243,0)</f>
        <v>0</v>
      </c>
      <c r="BH243" s="216">
        <f>IF(N243="sníž. přenesená",J243,0)</f>
        <v>0</v>
      </c>
      <c r="BI243" s="216">
        <f>IF(N243="nulová",J243,0)</f>
        <v>0</v>
      </c>
      <c r="BJ243" s="17" t="s">
        <v>80</v>
      </c>
      <c r="BK243" s="216">
        <f>ROUND(I243*H243,2)</f>
        <v>0</v>
      </c>
      <c r="BL243" s="17" t="s">
        <v>195</v>
      </c>
      <c r="BM243" s="215" t="s">
        <v>442</v>
      </c>
    </row>
    <row r="244" s="12" customFormat="1">
      <c r="B244" s="220"/>
      <c r="C244" s="221"/>
      <c r="D244" s="217" t="s">
        <v>150</v>
      </c>
      <c r="E244" s="222" t="s">
        <v>19</v>
      </c>
      <c r="F244" s="223" t="s">
        <v>443</v>
      </c>
      <c r="G244" s="221"/>
      <c r="H244" s="224">
        <v>8.4819999999999993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9"/>
      <c r="AT244" s="230" t="s">
        <v>150</v>
      </c>
      <c r="AU244" s="230" t="s">
        <v>82</v>
      </c>
      <c r="AV244" s="12" t="s">
        <v>82</v>
      </c>
      <c r="AW244" s="12" t="s">
        <v>36</v>
      </c>
      <c r="AX244" s="12" t="s">
        <v>80</v>
      </c>
      <c r="AY244" s="230" t="s">
        <v>116</v>
      </c>
    </row>
    <row r="245" s="1" customFormat="1" ht="16.5" customHeight="1">
      <c r="B245" s="38"/>
      <c r="C245" s="204" t="s">
        <v>444</v>
      </c>
      <c r="D245" s="204" t="s">
        <v>118</v>
      </c>
      <c r="E245" s="205" t="s">
        <v>445</v>
      </c>
      <c r="F245" s="206" t="s">
        <v>446</v>
      </c>
      <c r="G245" s="207" t="s">
        <v>172</v>
      </c>
      <c r="H245" s="208">
        <v>8.4819999999999993</v>
      </c>
      <c r="I245" s="209"/>
      <c r="J245" s="210">
        <f>ROUND(I245*H245,2)</f>
        <v>0</v>
      </c>
      <c r="K245" s="206" t="s">
        <v>122</v>
      </c>
      <c r="L245" s="43"/>
      <c r="M245" s="211" t="s">
        <v>19</v>
      </c>
      <c r="N245" s="212" t="s">
        <v>46</v>
      </c>
      <c r="O245" s="83"/>
      <c r="P245" s="213">
        <f>O245*H245</f>
        <v>0</v>
      </c>
      <c r="Q245" s="213">
        <v>0</v>
      </c>
      <c r="R245" s="213">
        <f>Q245*H245</f>
        <v>0</v>
      </c>
      <c r="S245" s="213">
        <v>0</v>
      </c>
      <c r="T245" s="214">
        <f>S245*H245</f>
        <v>0</v>
      </c>
      <c r="AR245" s="215" t="s">
        <v>195</v>
      </c>
      <c r="AT245" s="215" t="s">
        <v>118</v>
      </c>
      <c r="AU245" s="215" t="s">
        <v>82</v>
      </c>
      <c r="AY245" s="17" t="s">
        <v>116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80</v>
      </c>
      <c r="BK245" s="216">
        <f>ROUND(I245*H245,2)</f>
        <v>0</v>
      </c>
      <c r="BL245" s="17" t="s">
        <v>195</v>
      </c>
      <c r="BM245" s="215" t="s">
        <v>447</v>
      </c>
    </row>
    <row r="246" s="1" customFormat="1" ht="16.5" customHeight="1">
      <c r="B246" s="38"/>
      <c r="C246" s="204" t="s">
        <v>448</v>
      </c>
      <c r="D246" s="204" t="s">
        <v>118</v>
      </c>
      <c r="E246" s="205" t="s">
        <v>449</v>
      </c>
      <c r="F246" s="206" t="s">
        <v>450</v>
      </c>
      <c r="G246" s="207" t="s">
        <v>172</v>
      </c>
      <c r="H246" s="208">
        <v>8.4819999999999993</v>
      </c>
      <c r="I246" s="209"/>
      <c r="J246" s="210">
        <f>ROUND(I246*H246,2)</f>
        <v>0</v>
      </c>
      <c r="K246" s="206" t="s">
        <v>122</v>
      </c>
      <c r="L246" s="43"/>
      <c r="M246" s="211" t="s">
        <v>19</v>
      </c>
      <c r="N246" s="212" t="s">
        <v>46</v>
      </c>
      <c r="O246" s="83"/>
      <c r="P246" s="213">
        <f>O246*H246</f>
        <v>0</v>
      </c>
      <c r="Q246" s="213">
        <v>0.00013999999999999999</v>
      </c>
      <c r="R246" s="213">
        <f>Q246*H246</f>
        <v>0.0011874799999999999</v>
      </c>
      <c r="S246" s="213">
        <v>0</v>
      </c>
      <c r="T246" s="214">
        <f>S246*H246</f>
        <v>0</v>
      </c>
      <c r="AR246" s="215" t="s">
        <v>195</v>
      </c>
      <c r="AT246" s="215" t="s">
        <v>118</v>
      </c>
      <c r="AU246" s="215" t="s">
        <v>82</v>
      </c>
      <c r="AY246" s="17" t="s">
        <v>116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80</v>
      </c>
      <c r="BK246" s="216">
        <f>ROUND(I246*H246,2)</f>
        <v>0</v>
      </c>
      <c r="BL246" s="17" t="s">
        <v>195</v>
      </c>
      <c r="BM246" s="215" t="s">
        <v>451</v>
      </c>
    </row>
    <row r="247" s="1" customFormat="1" ht="16.5" customHeight="1">
      <c r="B247" s="38"/>
      <c r="C247" s="204" t="s">
        <v>452</v>
      </c>
      <c r="D247" s="204" t="s">
        <v>118</v>
      </c>
      <c r="E247" s="205" t="s">
        <v>453</v>
      </c>
      <c r="F247" s="206" t="s">
        <v>454</v>
      </c>
      <c r="G247" s="207" t="s">
        <v>172</v>
      </c>
      <c r="H247" s="208">
        <v>8.4819999999999993</v>
      </c>
      <c r="I247" s="209"/>
      <c r="J247" s="210">
        <f>ROUND(I247*H247,2)</f>
        <v>0</v>
      </c>
      <c r="K247" s="206" t="s">
        <v>122</v>
      </c>
      <c r="L247" s="43"/>
      <c r="M247" s="211" t="s">
        <v>19</v>
      </c>
      <c r="N247" s="212" t="s">
        <v>46</v>
      </c>
      <c r="O247" s="83"/>
      <c r="P247" s="213">
        <f>O247*H247</f>
        <v>0</v>
      </c>
      <c r="Q247" s="213">
        <v>0.00012</v>
      </c>
      <c r="R247" s="213">
        <f>Q247*H247</f>
        <v>0.0010178399999999999</v>
      </c>
      <c r="S247" s="213">
        <v>0</v>
      </c>
      <c r="T247" s="214">
        <f>S247*H247</f>
        <v>0</v>
      </c>
      <c r="AR247" s="215" t="s">
        <v>195</v>
      </c>
      <c r="AT247" s="215" t="s">
        <v>118</v>
      </c>
      <c r="AU247" s="215" t="s">
        <v>82</v>
      </c>
      <c r="AY247" s="17" t="s">
        <v>116</v>
      </c>
      <c r="BE247" s="216">
        <f>IF(N247="základní",J247,0)</f>
        <v>0</v>
      </c>
      <c r="BF247" s="216">
        <f>IF(N247="snížená",J247,0)</f>
        <v>0</v>
      </c>
      <c r="BG247" s="216">
        <f>IF(N247="zákl. přenesená",J247,0)</f>
        <v>0</v>
      </c>
      <c r="BH247" s="216">
        <f>IF(N247="sníž. přenesená",J247,0)</f>
        <v>0</v>
      </c>
      <c r="BI247" s="216">
        <f>IF(N247="nulová",J247,0)</f>
        <v>0</v>
      </c>
      <c r="BJ247" s="17" t="s">
        <v>80</v>
      </c>
      <c r="BK247" s="216">
        <f>ROUND(I247*H247,2)</f>
        <v>0</v>
      </c>
      <c r="BL247" s="17" t="s">
        <v>195</v>
      </c>
      <c r="BM247" s="215" t="s">
        <v>455</v>
      </c>
    </row>
    <row r="248" s="1" customFormat="1" ht="16.5" customHeight="1">
      <c r="B248" s="38"/>
      <c r="C248" s="204" t="s">
        <v>456</v>
      </c>
      <c r="D248" s="204" t="s">
        <v>118</v>
      </c>
      <c r="E248" s="205" t="s">
        <v>457</v>
      </c>
      <c r="F248" s="206" t="s">
        <v>458</v>
      </c>
      <c r="G248" s="207" t="s">
        <v>172</v>
      </c>
      <c r="H248" s="208">
        <v>8.4819999999999993</v>
      </c>
      <c r="I248" s="209"/>
      <c r="J248" s="210">
        <f>ROUND(I248*H248,2)</f>
        <v>0</v>
      </c>
      <c r="K248" s="206" t="s">
        <v>122</v>
      </c>
      <c r="L248" s="43"/>
      <c r="M248" s="211" t="s">
        <v>19</v>
      </c>
      <c r="N248" s="212" t="s">
        <v>46</v>
      </c>
      <c r="O248" s="83"/>
      <c r="P248" s="213">
        <f>O248*H248</f>
        <v>0</v>
      </c>
      <c r="Q248" s="213">
        <v>0.00012</v>
      </c>
      <c r="R248" s="213">
        <f>Q248*H248</f>
        <v>0.0010178399999999999</v>
      </c>
      <c r="S248" s="213">
        <v>0</v>
      </c>
      <c r="T248" s="214">
        <f>S248*H248</f>
        <v>0</v>
      </c>
      <c r="AR248" s="215" t="s">
        <v>195</v>
      </c>
      <c r="AT248" s="215" t="s">
        <v>118</v>
      </c>
      <c r="AU248" s="215" t="s">
        <v>82</v>
      </c>
      <c r="AY248" s="17" t="s">
        <v>116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80</v>
      </c>
      <c r="BK248" s="216">
        <f>ROUND(I248*H248,2)</f>
        <v>0</v>
      </c>
      <c r="BL248" s="17" t="s">
        <v>195</v>
      </c>
      <c r="BM248" s="215" t="s">
        <v>459</v>
      </c>
    </row>
    <row r="249" s="11" customFormat="1" ht="25.92" customHeight="1">
      <c r="B249" s="188"/>
      <c r="C249" s="189"/>
      <c r="D249" s="190" t="s">
        <v>74</v>
      </c>
      <c r="E249" s="191" t="s">
        <v>460</v>
      </c>
      <c r="F249" s="191" t="s">
        <v>461</v>
      </c>
      <c r="G249" s="189"/>
      <c r="H249" s="189"/>
      <c r="I249" s="192"/>
      <c r="J249" s="193">
        <f>BK249</f>
        <v>0</v>
      </c>
      <c r="K249" s="189"/>
      <c r="L249" s="194"/>
      <c r="M249" s="195"/>
      <c r="N249" s="196"/>
      <c r="O249" s="196"/>
      <c r="P249" s="197">
        <f>P250+P252</f>
        <v>0</v>
      </c>
      <c r="Q249" s="196"/>
      <c r="R249" s="197">
        <f>R250+R252</f>
        <v>0</v>
      </c>
      <c r="S249" s="196"/>
      <c r="T249" s="198">
        <f>T250+T252</f>
        <v>0</v>
      </c>
      <c r="AR249" s="199" t="s">
        <v>140</v>
      </c>
      <c r="AT249" s="200" t="s">
        <v>74</v>
      </c>
      <c r="AU249" s="200" t="s">
        <v>75</v>
      </c>
      <c r="AY249" s="199" t="s">
        <v>116</v>
      </c>
      <c r="BK249" s="201">
        <f>BK250+BK252</f>
        <v>0</v>
      </c>
    </row>
    <row r="250" s="11" customFormat="1" ht="22.8" customHeight="1">
      <c r="B250" s="188"/>
      <c r="C250" s="189"/>
      <c r="D250" s="190" t="s">
        <v>74</v>
      </c>
      <c r="E250" s="202" t="s">
        <v>462</v>
      </c>
      <c r="F250" s="202" t="s">
        <v>463</v>
      </c>
      <c r="G250" s="189"/>
      <c r="H250" s="189"/>
      <c r="I250" s="192"/>
      <c r="J250" s="203">
        <f>BK250</f>
        <v>0</v>
      </c>
      <c r="K250" s="189"/>
      <c r="L250" s="194"/>
      <c r="M250" s="195"/>
      <c r="N250" s="196"/>
      <c r="O250" s="196"/>
      <c r="P250" s="197">
        <f>P251</f>
        <v>0</v>
      </c>
      <c r="Q250" s="196"/>
      <c r="R250" s="197">
        <f>R251</f>
        <v>0</v>
      </c>
      <c r="S250" s="196"/>
      <c r="T250" s="198">
        <f>T251</f>
        <v>0</v>
      </c>
      <c r="AR250" s="199" t="s">
        <v>140</v>
      </c>
      <c r="AT250" s="200" t="s">
        <v>74</v>
      </c>
      <c r="AU250" s="200" t="s">
        <v>80</v>
      </c>
      <c r="AY250" s="199" t="s">
        <v>116</v>
      </c>
      <c r="BK250" s="201">
        <f>BK251</f>
        <v>0</v>
      </c>
    </row>
    <row r="251" s="1" customFormat="1" ht="16.5" customHeight="1">
      <c r="B251" s="38"/>
      <c r="C251" s="204" t="s">
        <v>464</v>
      </c>
      <c r="D251" s="204" t="s">
        <v>118</v>
      </c>
      <c r="E251" s="205" t="s">
        <v>465</v>
      </c>
      <c r="F251" s="206" t="s">
        <v>466</v>
      </c>
      <c r="G251" s="207" t="s">
        <v>467</v>
      </c>
      <c r="H251" s="208">
        <v>1</v>
      </c>
      <c r="I251" s="209"/>
      <c r="J251" s="210">
        <f>ROUND(I251*H251,2)</f>
        <v>0</v>
      </c>
      <c r="K251" s="206" t="s">
        <v>122</v>
      </c>
      <c r="L251" s="43"/>
      <c r="M251" s="211" t="s">
        <v>19</v>
      </c>
      <c r="N251" s="212" t="s">
        <v>46</v>
      </c>
      <c r="O251" s="83"/>
      <c r="P251" s="213">
        <f>O251*H251</f>
        <v>0</v>
      </c>
      <c r="Q251" s="213">
        <v>0</v>
      </c>
      <c r="R251" s="213">
        <f>Q251*H251</f>
        <v>0</v>
      </c>
      <c r="S251" s="213">
        <v>0</v>
      </c>
      <c r="T251" s="214">
        <f>S251*H251</f>
        <v>0</v>
      </c>
      <c r="AR251" s="215" t="s">
        <v>468</v>
      </c>
      <c r="AT251" s="215" t="s">
        <v>118</v>
      </c>
      <c r="AU251" s="215" t="s">
        <v>82</v>
      </c>
      <c r="AY251" s="17" t="s">
        <v>116</v>
      </c>
      <c r="BE251" s="216">
        <f>IF(N251="základní",J251,0)</f>
        <v>0</v>
      </c>
      <c r="BF251" s="216">
        <f>IF(N251="snížená",J251,0)</f>
        <v>0</v>
      </c>
      <c r="BG251" s="216">
        <f>IF(N251="zákl. přenesená",J251,0)</f>
        <v>0</v>
      </c>
      <c r="BH251" s="216">
        <f>IF(N251="sníž. přenesená",J251,0)</f>
        <v>0</v>
      </c>
      <c r="BI251" s="216">
        <f>IF(N251="nulová",J251,0)</f>
        <v>0</v>
      </c>
      <c r="BJ251" s="17" t="s">
        <v>80</v>
      </c>
      <c r="BK251" s="216">
        <f>ROUND(I251*H251,2)</f>
        <v>0</v>
      </c>
      <c r="BL251" s="17" t="s">
        <v>468</v>
      </c>
      <c r="BM251" s="215" t="s">
        <v>469</v>
      </c>
    </row>
    <row r="252" s="11" customFormat="1" ht="22.8" customHeight="1">
      <c r="B252" s="188"/>
      <c r="C252" s="189"/>
      <c r="D252" s="190" t="s">
        <v>74</v>
      </c>
      <c r="E252" s="202" t="s">
        <v>470</v>
      </c>
      <c r="F252" s="202" t="s">
        <v>471</v>
      </c>
      <c r="G252" s="189"/>
      <c r="H252" s="189"/>
      <c r="I252" s="192"/>
      <c r="J252" s="203">
        <f>BK252</f>
        <v>0</v>
      </c>
      <c r="K252" s="189"/>
      <c r="L252" s="194"/>
      <c r="M252" s="195"/>
      <c r="N252" s="196"/>
      <c r="O252" s="196"/>
      <c r="P252" s="197">
        <f>SUM(P253:P257)</f>
        <v>0</v>
      </c>
      <c r="Q252" s="196"/>
      <c r="R252" s="197">
        <f>SUM(R253:R257)</f>
        <v>0</v>
      </c>
      <c r="S252" s="196"/>
      <c r="T252" s="198">
        <f>SUM(T253:T257)</f>
        <v>0</v>
      </c>
      <c r="AR252" s="199" t="s">
        <v>140</v>
      </c>
      <c r="AT252" s="200" t="s">
        <v>74</v>
      </c>
      <c r="AU252" s="200" t="s">
        <v>80</v>
      </c>
      <c r="AY252" s="199" t="s">
        <v>116</v>
      </c>
      <c r="BK252" s="201">
        <f>SUM(BK253:BK257)</f>
        <v>0</v>
      </c>
    </row>
    <row r="253" s="1" customFormat="1" ht="16.5" customHeight="1">
      <c r="B253" s="38"/>
      <c r="C253" s="204" t="s">
        <v>472</v>
      </c>
      <c r="D253" s="204" t="s">
        <v>118</v>
      </c>
      <c r="E253" s="205" t="s">
        <v>473</v>
      </c>
      <c r="F253" s="206" t="s">
        <v>474</v>
      </c>
      <c r="G253" s="207" t="s">
        <v>475</v>
      </c>
      <c r="H253" s="208">
        <v>1</v>
      </c>
      <c r="I253" s="209"/>
      <c r="J253" s="210">
        <f>ROUND(I253*H253,2)</f>
        <v>0</v>
      </c>
      <c r="K253" s="206" t="s">
        <v>122</v>
      </c>
      <c r="L253" s="43"/>
      <c r="M253" s="211" t="s">
        <v>19</v>
      </c>
      <c r="N253" s="212" t="s">
        <v>46</v>
      </c>
      <c r="O253" s="83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AR253" s="215" t="s">
        <v>468</v>
      </c>
      <c r="AT253" s="215" t="s">
        <v>118</v>
      </c>
      <c r="AU253" s="215" t="s">
        <v>82</v>
      </c>
      <c r="AY253" s="17" t="s">
        <v>116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80</v>
      </c>
      <c r="BK253" s="216">
        <f>ROUND(I253*H253,2)</f>
        <v>0</v>
      </c>
      <c r="BL253" s="17" t="s">
        <v>468</v>
      </c>
      <c r="BM253" s="215" t="s">
        <v>476</v>
      </c>
    </row>
    <row r="254" s="1" customFormat="1">
      <c r="B254" s="38"/>
      <c r="C254" s="39"/>
      <c r="D254" s="217" t="s">
        <v>311</v>
      </c>
      <c r="E254" s="39"/>
      <c r="F254" s="218" t="s">
        <v>477</v>
      </c>
      <c r="G254" s="39"/>
      <c r="H254" s="39"/>
      <c r="I254" s="129"/>
      <c r="J254" s="39"/>
      <c r="K254" s="39"/>
      <c r="L254" s="43"/>
      <c r="M254" s="219"/>
      <c r="N254" s="83"/>
      <c r="O254" s="83"/>
      <c r="P254" s="83"/>
      <c r="Q254" s="83"/>
      <c r="R254" s="83"/>
      <c r="S254" s="83"/>
      <c r="T254" s="84"/>
      <c r="AT254" s="17" t="s">
        <v>311</v>
      </c>
      <c r="AU254" s="17" t="s">
        <v>82</v>
      </c>
    </row>
    <row r="255" s="1" customFormat="1" ht="16.5" customHeight="1">
      <c r="B255" s="38"/>
      <c r="C255" s="204" t="s">
        <v>478</v>
      </c>
      <c r="D255" s="204" t="s">
        <v>118</v>
      </c>
      <c r="E255" s="205" t="s">
        <v>479</v>
      </c>
      <c r="F255" s="206" t="s">
        <v>480</v>
      </c>
      <c r="G255" s="207" t="s">
        <v>137</v>
      </c>
      <c r="H255" s="208">
        <v>81.359999999999999</v>
      </c>
      <c r="I255" s="209"/>
      <c r="J255" s="210">
        <f>ROUND(I255*H255,2)</f>
        <v>0</v>
      </c>
      <c r="K255" s="206" t="s">
        <v>122</v>
      </c>
      <c r="L255" s="43"/>
      <c r="M255" s="211" t="s">
        <v>19</v>
      </c>
      <c r="N255" s="212" t="s">
        <v>46</v>
      </c>
      <c r="O255" s="83"/>
      <c r="P255" s="213">
        <f>O255*H255</f>
        <v>0</v>
      </c>
      <c r="Q255" s="213">
        <v>0</v>
      </c>
      <c r="R255" s="213">
        <f>Q255*H255</f>
        <v>0</v>
      </c>
      <c r="S255" s="213">
        <v>0</v>
      </c>
      <c r="T255" s="214">
        <f>S255*H255</f>
        <v>0</v>
      </c>
      <c r="AR255" s="215" t="s">
        <v>468</v>
      </c>
      <c r="AT255" s="215" t="s">
        <v>118</v>
      </c>
      <c r="AU255" s="215" t="s">
        <v>82</v>
      </c>
      <c r="AY255" s="17" t="s">
        <v>116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80</v>
      </c>
      <c r="BK255" s="216">
        <f>ROUND(I255*H255,2)</f>
        <v>0</v>
      </c>
      <c r="BL255" s="17" t="s">
        <v>468</v>
      </c>
      <c r="BM255" s="215" t="s">
        <v>481</v>
      </c>
    </row>
    <row r="256" s="1" customFormat="1">
      <c r="B256" s="38"/>
      <c r="C256" s="39"/>
      <c r="D256" s="217" t="s">
        <v>311</v>
      </c>
      <c r="E256" s="39"/>
      <c r="F256" s="218" t="s">
        <v>482</v>
      </c>
      <c r="G256" s="39"/>
      <c r="H256" s="39"/>
      <c r="I256" s="129"/>
      <c r="J256" s="39"/>
      <c r="K256" s="39"/>
      <c r="L256" s="43"/>
      <c r="M256" s="219"/>
      <c r="N256" s="83"/>
      <c r="O256" s="83"/>
      <c r="P256" s="83"/>
      <c r="Q256" s="83"/>
      <c r="R256" s="83"/>
      <c r="S256" s="83"/>
      <c r="T256" s="84"/>
      <c r="AT256" s="17" t="s">
        <v>311</v>
      </c>
      <c r="AU256" s="17" t="s">
        <v>82</v>
      </c>
    </row>
    <row r="257" s="1" customFormat="1" ht="16.5" customHeight="1">
      <c r="B257" s="38"/>
      <c r="C257" s="204" t="s">
        <v>483</v>
      </c>
      <c r="D257" s="204" t="s">
        <v>118</v>
      </c>
      <c r="E257" s="205" t="s">
        <v>484</v>
      </c>
      <c r="F257" s="206" t="s">
        <v>485</v>
      </c>
      <c r="G257" s="207" t="s">
        <v>475</v>
      </c>
      <c r="H257" s="208">
        <v>1</v>
      </c>
      <c r="I257" s="209"/>
      <c r="J257" s="210">
        <f>ROUND(I257*H257,2)</f>
        <v>0</v>
      </c>
      <c r="K257" s="206" t="s">
        <v>122</v>
      </c>
      <c r="L257" s="43"/>
      <c r="M257" s="263" t="s">
        <v>19</v>
      </c>
      <c r="N257" s="264" t="s">
        <v>46</v>
      </c>
      <c r="O257" s="265"/>
      <c r="P257" s="266">
        <f>O257*H257</f>
        <v>0</v>
      </c>
      <c r="Q257" s="266">
        <v>0</v>
      </c>
      <c r="R257" s="266">
        <f>Q257*H257</f>
        <v>0</v>
      </c>
      <c r="S257" s="266">
        <v>0</v>
      </c>
      <c r="T257" s="267">
        <f>S257*H257</f>
        <v>0</v>
      </c>
      <c r="AR257" s="215" t="s">
        <v>468</v>
      </c>
      <c r="AT257" s="215" t="s">
        <v>118</v>
      </c>
      <c r="AU257" s="215" t="s">
        <v>82</v>
      </c>
      <c r="AY257" s="17" t="s">
        <v>116</v>
      </c>
      <c r="BE257" s="216">
        <f>IF(N257="základní",J257,0)</f>
        <v>0</v>
      </c>
      <c r="BF257" s="216">
        <f>IF(N257="snížená",J257,0)</f>
        <v>0</v>
      </c>
      <c r="BG257" s="216">
        <f>IF(N257="zákl. přenesená",J257,0)</f>
        <v>0</v>
      </c>
      <c r="BH257" s="216">
        <f>IF(N257="sníž. přenesená",J257,0)</f>
        <v>0</v>
      </c>
      <c r="BI257" s="216">
        <f>IF(N257="nulová",J257,0)</f>
        <v>0</v>
      </c>
      <c r="BJ257" s="17" t="s">
        <v>80</v>
      </c>
      <c r="BK257" s="216">
        <f>ROUND(I257*H257,2)</f>
        <v>0</v>
      </c>
      <c r="BL257" s="17" t="s">
        <v>468</v>
      </c>
      <c r="BM257" s="215" t="s">
        <v>486</v>
      </c>
    </row>
    <row r="258" s="1" customFormat="1" ht="6.96" customHeight="1">
      <c r="B258" s="58"/>
      <c r="C258" s="59"/>
      <c r="D258" s="59"/>
      <c r="E258" s="59"/>
      <c r="F258" s="59"/>
      <c r="G258" s="59"/>
      <c r="H258" s="59"/>
      <c r="I258" s="155"/>
      <c r="J258" s="59"/>
      <c r="K258" s="59"/>
      <c r="L258" s="43"/>
    </row>
  </sheetData>
  <sheetProtection sheet="1" autoFilter="0" formatColumns="0" formatRows="0" objects="1" scenarios="1" spinCount="100000" saltValue="O3IQE4jUrgfzmeeAM2UmVErz8Dh2A9rUxwk5oylCFSsCaCnuvG5xXjC9u923C9pFH2Qox+WfGRabAzQVRVslDw==" hashValue="3i7E1BQ1B7DjeEr+tTtTnXSO1c7Tj8e16QGxQ6xrEf1p6Xqt0z+C2NljFL/X/+aAUCXLPotnT+D0Kq8pS48QlQ==" algorithmName="SHA-512" password="CC35"/>
  <autoFilter ref="C85:K257"/>
  <mergeCells count="6">
    <mergeCell ref="E7:H7"/>
    <mergeCell ref="E16:H16"/>
    <mergeCell ref="E25:H25"/>
    <mergeCell ref="E46:H46"/>
    <mergeCell ref="E78:H7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68" customWidth="1"/>
    <col min="2" max="2" width="1.664063" style="268" customWidth="1"/>
    <col min="3" max="4" width="5" style="268" customWidth="1"/>
    <col min="5" max="5" width="11.67" style="268" customWidth="1"/>
    <col min="6" max="6" width="9.17" style="268" customWidth="1"/>
    <col min="7" max="7" width="5" style="268" customWidth="1"/>
    <col min="8" max="8" width="77.83" style="268" customWidth="1"/>
    <col min="9" max="10" width="20" style="268" customWidth="1"/>
    <col min="11" max="11" width="1.664063" style="268" customWidth="1"/>
  </cols>
  <sheetData>
    <row r="1" ht="37.5" customHeight="1"/>
    <row r="2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="15" customFormat="1" ht="45" customHeight="1">
      <c r="B3" s="272"/>
      <c r="C3" s="273" t="s">
        <v>487</v>
      </c>
      <c r="D3" s="273"/>
      <c r="E3" s="273"/>
      <c r="F3" s="273"/>
      <c r="G3" s="273"/>
      <c r="H3" s="273"/>
      <c r="I3" s="273"/>
      <c r="J3" s="273"/>
      <c r="K3" s="274"/>
    </row>
    <row r="4" ht="25.5" customHeight="1">
      <c r="B4" s="275"/>
      <c r="C4" s="276" t="s">
        <v>488</v>
      </c>
      <c r="D4" s="276"/>
      <c r="E4" s="276"/>
      <c r="F4" s="276"/>
      <c r="G4" s="276"/>
      <c r="H4" s="276"/>
      <c r="I4" s="276"/>
      <c r="J4" s="276"/>
      <c r="K4" s="277"/>
    </row>
    <row r="5" ht="5.25" customHeight="1">
      <c r="B5" s="275"/>
      <c r="C5" s="278"/>
      <c r="D5" s="278"/>
      <c r="E5" s="278"/>
      <c r="F5" s="278"/>
      <c r="G5" s="278"/>
      <c r="H5" s="278"/>
      <c r="I5" s="278"/>
      <c r="J5" s="278"/>
      <c r="K5" s="277"/>
    </row>
    <row r="6" ht="15" customHeight="1">
      <c r="B6" s="275"/>
      <c r="C6" s="279" t="s">
        <v>489</v>
      </c>
      <c r="D6" s="279"/>
      <c r="E6" s="279"/>
      <c r="F6" s="279"/>
      <c r="G6" s="279"/>
      <c r="H6" s="279"/>
      <c r="I6" s="279"/>
      <c r="J6" s="279"/>
      <c r="K6" s="277"/>
    </row>
    <row r="7" ht="15" customHeight="1">
      <c r="B7" s="280"/>
      <c r="C7" s="279" t="s">
        <v>490</v>
      </c>
      <c r="D7" s="279"/>
      <c r="E7" s="279"/>
      <c r="F7" s="279"/>
      <c r="G7" s="279"/>
      <c r="H7" s="279"/>
      <c r="I7" s="279"/>
      <c r="J7" s="279"/>
      <c r="K7" s="277"/>
    </row>
    <row r="8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ht="15" customHeight="1">
      <c r="B9" s="280"/>
      <c r="C9" s="279" t="s">
        <v>491</v>
      </c>
      <c r="D9" s="279"/>
      <c r="E9" s="279"/>
      <c r="F9" s="279"/>
      <c r="G9" s="279"/>
      <c r="H9" s="279"/>
      <c r="I9" s="279"/>
      <c r="J9" s="279"/>
      <c r="K9" s="277"/>
    </row>
    <row r="10" ht="15" customHeight="1">
      <c r="B10" s="280"/>
      <c r="C10" s="279"/>
      <c r="D10" s="279" t="s">
        <v>492</v>
      </c>
      <c r="E10" s="279"/>
      <c r="F10" s="279"/>
      <c r="G10" s="279"/>
      <c r="H10" s="279"/>
      <c r="I10" s="279"/>
      <c r="J10" s="279"/>
      <c r="K10" s="277"/>
    </row>
    <row r="11" ht="15" customHeight="1">
      <c r="B11" s="280"/>
      <c r="C11" s="281"/>
      <c r="D11" s="279" t="s">
        <v>493</v>
      </c>
      <c r="E11" s="279"/>
      <c r="F11" s="279"/>
      <c r="G11" s="279"/>
      <c r="H11" s="279"/>
      <c r="I11" s="279"/>
      <c r="J11" s="279"/>
      <c r="K11" s="277"/>
    </row>
    <row r="12" ht="15" customHeight="1">
      <c r="B12" s="280"/>
      <c r="C12" s="281"/>
      <c r="D12" s="279"/>
      <c r="E12" s="279"/>
      <c r="F12" s="279"/>
      <c r="G12" s="279"/>
      <c r="H12" s="279"/>
      <c r="I12" s="279"/>
      <c r="J12" s="279"/>
      <c r="K12" s="277"/>
    </row>
    <row r="13" ht="15" customHeight="1">
      <c r="B13" s="280"/>
      <c r="C13" s="281"/>
      <c r="D13" s="282" t="s">
        <v>494</v>
      </c>
      <c r="E13" s="279"/>
      <c r="F13" s="279"/>
      <c r="G13" s="279"/>
      <c r="H13" s="279"/>
      <c r="I13" s="279"/>
      <c r="J13" s="279"/>
      <c r="K13" s="277"/>
    </row>
    <row r="14" ht="12.75" customHeight="1">
      <c r="B14" s="280"/>
      <c r="C14" s="281"/>
      <c r="D14" s="281"/>
      <c r="E14" s="281"/>
      <c r="F14" s="281"/>
      <c r="G14" s="281"/>
      <c r="H14" s="281"/>
      <c r="I14" s="281"/>
      <c r="J14" s="281"/>
      <c r="K14" s="277"/>
    </row>
    <row r="15" ht="15" customHeight="1">
      <c r="B15" s="280"/>
      <c r="C15" s="281"/>
      <c r="D15" s="279" t="s">
        <v>495</v>
      </c>
      <c r="E15" s="279"/>
      <c r="F15" s="279"/>
      <c r="G15" s="279"/>
      <c r="H15" s="279"/>
      <c r="I15" s="279"/>
      <c r="J15" s="279"/>
      <c r="K15" s="277"/>
    </row>
    <row r="16" ht="15" customHeight="1">
      <c r="B16" s="280"/>
      <c r="C16" s="281"/>
      <c r="D16" s="279" t="s">
        <v>496</v>
      </c>
      <c r="E16" s="279"/>
      <c r="F16" s="279"/>
      <c r="G16" s="279"/>
      <c r="H16" s="279"/>
      <c r="I16" s="279"/>
      <c r="J16" s="279"/>
      <c r="K16" s="277"/>
    </row>
    <row r="17" ht="15" customHeight="1">
      <c r="B17" s="280"/>
      <c r="C17" s="281"/>
      <c r="D17" s="279" t="s">
        <v>497</v>
      </c>
      <c r="E17" s="279"/>
      <c r="F17" s="279"/>
      <c r="G17" s="279"/>
      <c r="H17" s="279"/>
      <c r="I17" s="279"/>
      <c r="J17" s="279"/>
      <c r="K17" s="277"/>
    </row>
    <row r="18" ht="15" customHeight="1">
      <c r="B18" s="280"/>
      <c r="C18" s="281"/>
      <c r="D18" s="281"/>
      <c r="E18" s="283" t="s">
        <v>79</v>
      </c>
      <c r="F18" s="279" t="s">
        <v>498</v>
      </c>
      <c r="G18" s="279"/>
      <c r="H18" s="279"/>
      <c r="I18" s="279"/>
      <c r="J18" s="279"/>
      <c r="K18" s="277"/>
    </row>
    <row r="19" ht="15" customHeight="1">
      <c r="B19" s="280"/>
      <c r="C19" s="281"/>
      <c r="D19" s="281"/>
      <c r="E19" s="283" t="s">
        <v>499</v>
      </c>
      <c r="F19" s="279" t="s">
        <v>500</v>
      </c>
      <c r="G19" s="279"/>
      <c r="H19" s="279"/>
      <c r="I19" s="279"/>
      <c r="J19" s="279"/>
      <c r="K19" s="277"/>
    </row>
    <row r="20" ht="15" customHeight="1">
      <c r="B20" s="280"/>
      <c r="C20" s="281"/>
      <c r="D20" s="281"/>
      <c r="E20" s="283" t="s">
        <v>501</v>
      </c>
      <c r="F20" s="279" t="s">
        <v>502</v>
      </c>
      <c r="G20" s="279"/>
      <c r="H20" s="279"/>
      <c r="I20" s="279"/>
      <c r="J20" s="279"/>
      <c r="K20" s="277"/>
    </row>
    <row r="21" ht="15" customHeight="1">
      <c r="B21" s="280"/>
      <c r="C21" s="281"/>
      <c r="D21" s="281"/>
      <c r="E21" s="283" t="s">
        <v>503</v>
      </c>
      <c r="F21" s="279" t="s">
        <v>504</v>
      </c>
      <c r="G21" s="279"/>
      <c r="H21" s="279"/>
      <c r="I21" s="279"/>
      <c r="J21" s="279"/>
      <c r="K21" s="277"/>
    </row>
    <row r="22" ht="15" customHeight="1">
      <c r="B22" s="280"/>
      <c r="C22" s="281"/>
      <c r="D22" s="281"/>
      <c r="E22" s="283" t="s">
        <v>505</v>
      </c>
      <c r="F22" s="279" t="s">
        <v>506</v>
      </c>
      <c r="G22" s="279"/>
      <c r="H22" s="279"/>
      <c r="I22" s="279"/>
      <c r="J22" s="279"/>
      <c r="K22" s="277"/>
    </row>
    <row r="23" ht="15" customHeight="1">
      <c r="B23" s="280"/>
      <c r="C23" s="281"/>
      <c r="D23" s="281"/>
      <c r="E23" s="283" t="s">
        <v>507</v>
      </c>
      <c r="F23" s="279" t="s">
        <v>508</v>
      </c>
      <c r="G23" s="279"/>
      <c r="H23" s="279"/>
      <c r="I23" s="279"/>
      <c r="J23" s="279"/>
      <c r="K23" s="277"/>
    </row>
    <row r="24" ht="12.75" customHeight="1">
      <c r="B24" s="280"/>
      <c r="C24" s="281"/>
      <c r="D24" s="281"/>
      <c r="E24" s="281"/>
      <c r="F24" s="281"/>
      <c r="G24" s="281"/>
      <c r="H24" s="281"/>
      <c r="I24" s="281"/>
      <c r="J24" s="281"/>
      <c r="K24" s="277"/>
    </row>
    <row r="25" ht="15" customHeight="1">
      <c r="B25" s="280"/>
      <c r="C25" s="279" t="s">
        <v>509</v>
      </c>
      <c r="D25" s="279"/>
      <c r="E25" s="279"/>
      <c r="F25" s="279"/>
      <c r="G25" s="279"/>
      <c r="H25" s="279"/>
      <c r="I25" s="279"/>
      <c r="J25" s="279"/>
      <c r="K25" s="277"/>
    </row>
    <row r="26" ht="15" customHeight="1">
      <c r="B26" s="280"/>
      <c r="C26" s="279" t="s">
        <v>510</v>
      </c>
      <c r="D26" s="279"/>
      <c r="E26" s="279"/>
      <c r="F26" s="279"/>
      <c r="G26" s="279"/>
      <c r="H26" s="279"/>
      <c r="I26" s="279"/>
      <c r="J26" s="279"/>
      <c r="K26" s="277"/>
    </row>
    <row r="27" ht="15" customHeight="1">
      <c r="B27" s="280"/>
      <c r="C27" s="279"/>
      <c r="D27" s="279" t="s">
        <v>511</v>
      </c>
      <c r="E27" s="279"/>
      <c r="F27" s="279"/>
      <c r="G27" s="279"/>
      <c r="H27" s="279"/>
      <c r="I27" s="279"/>
      <c r="J27" s="279"/>
      <c r="K27" s="277"/>
    </row>
    <row r="28" ht="15" customHeight="1">
      <c r="B28" s="280"/>
      <c r="C28" s="281"/>
      <c r="D28" s="279" t="s">
        <v>512</v>
      </c>
      <c r="E28" s="279"/>
      <c r="F28" s="279"/>
      <c r="G28" s="279"/>
      <c r="H28" s="279"/>
      <c r="I28" s="279"/>
      <c r="J28" s="279"/>
      <c r="K28" s="277"/>
    </row>
    <row r="29" ht="12.75" customHeight="1">
      <c r="B29" s="280"/>
      <c r="C29" s="281"/>
      <c r="D29" s="281"/>
      <c r="E29" s="281"/>
      <c r="F29" s="281"/>
      <c r="G29" s="281"/>
      <c r="H29" s="281"/>
      <c r="I29" s="281"/>
      <c r="J29" s="281"/>
      <c r="K29" s="277"/>
    </row>
    <row r="30" ht="15" customHeight="1">
      <c r="B30" s="280"/>
      <c r="C30" s="281"/>
      <c r="D30" s="279" t="s">
        <v>513</v>
      </c>
      <c r="E30" s="279"/>
      <c r="F30" s="279"/>
      <c r="G30" s="279"/>
      <c r="H30" s="279"/>
      <c r="I30" s="279"/>
      <c r="J30" s="279"/>
      <c r="K30" s="277"/>
    </row>
    <row r="31" ht="15" customHeight="1">
      <c r="B31" s="280"/>
      <c r="C31" s="281"/>
      <c r="D31" s="279" t="s">
        <v>514</v>
      </c>
      <c r="E31" s="279"/>
      <c r="F31" s="279"/>
      <c r="G31" s="279"/>
      <c r="H31" s="279"/>
      <c r="I31" s="279"/>
      <c r="J31" s="279"/>
      <c r="K31" s="277"/>
    </row>
    <row r="32" ht="12.75" customHeight="1">
      <c r="B32" s="280"/>
      <c r="C32" s="281"/>
      <c r="D32" s="281"/>
      <c r="E32" s="281"/>
      <c r="F32" s="281"/>
      <c r="G32" s="281"/>
      <c r="H32" s="281"/>
      <c r="I32" s="281"/>
      <c r="J32" s="281"/>
      <c r="K32" s="277"/>
    </row>
    <row r="33" ht="15" customHeight="1">
      <c r="B33" s="280"/>
      <c r="C33" s="281"/>
      <c r="D33" s="279" t="s">
        <v>515</v>
      </c>
      <c r="E33" s="279"/>
      <c r="F33" s="279"/>
      <c r="G33" s="279"/>
      <c r="H33" s="279"/>
      <c r="I33" s="279"/>
      <c r="J33" s="279"/>
      <c r="K33" s="277"/>
    </row>
    <row r="34" ht="15" customHeight="1">
      <c r="B34" s="280"/>
      <c r="C34" s="281"/>
      <c r="D34" s="279" t="s">
        <v>516</v>
      </c>
      <c r="E34" s="279"/>
      <c r="F34" s="279"/>
      <c r="G34" s="279"/>
      <c r="H34" s="279"/>
      <c r="I34" s="279"/>
      <c r="J34" s="279"/>
      <c r="K34" s="277"/>
    </row>
    <row r="35" ht="15" customHeight="1">
      <c r="B35" s="280"/>
      <c r="C35" s="281"/>
      <c r="D35" s="279" t="s">
        <v>517</v>
      </c>
      <c r="E35" s="279"/>
      <c r="F35" s="279"/>
      <c r="G35" s="279"/>
      <c r="H35" s="279"/>
      <c r="I35" s="279"/>
      <c r="J35" s="279"/>
      <c r="K35" s="277"/>
    </row>
    <row r="36" ht="15" customHeight="1">
      <c r="B36" s="280"/>
      <c r="C36" s="281"/>
      <c r="D36" s="279"/>
      <c r="E36" s="282" t="s">
        <v>102</v>
      </c>
      <c r="F36" s="279"/>
      <c r="G36" s="279" t="s">
        <v>518</v>
      </c>
      <c r="H36" s="279"/>
      <c r="I36" s="279"/>
      <c r="J36" s="279"/>
      <c r="K36" s="277"/>
    </row>
    <row r="37" ht="30.75" customHeight="1">
      <c r="B37" s="280"/>
      <c r="C37" s="281"/>
      <c r="D37" s="279"/>
      <c r="E37" s="282" t="s">
        <v>519</v>
      </c>
      <c r="F37" s="279"/>
      <c r="G37" s="279" t="s">
        <v>520</v>
      </c>
      <c r="H37" s="279"/>
      <c r="I37" s="279"/>
      <c r="J37" s="279"/>
      <c r="K37" s="277"/>
    </row>
    <row r="38" ht="15" customHeight="1">
      <c r="B38" s="280"/>
      <c r="C38" s="281"/>
      <c r="D38" s="279"/>
      <c r="E38" s="282" t="s">
        <v>56</v>
      </c>
      <c r="F38" s="279"/>
      <c r="G38" s="279" t="s">
        <v>521</v>
      </c>
      <c r="H38" s="279"/>
      <c r="I38" s="279"/>
      <c r="J38" s="279"/>
      <c r="K38" s="277"/>
    </row>
    <row r="39" ht="15" customHeight="1">
      <c r="B39" s="280"/>
      <c r="C39" s="281"/>
      <c r="D39" s="279"/>
      <c r="E39" s="282" t="s">
        <v>57</v>
      </c>
      <c r="F39" s="279"/>
      <c r="G39" s="279" t="s">
        <v>522</v>
      </c>
      <c r="H39" s="279"/>
      <c r="I39" s="279"/>
      <c r="J39" s="279"/>
      <c r="K39" s="277"/>
    </row>
    <row r="40" ht="15" customHeight="1">
      <c r="B40" s="280"/>
      <c r="C40" s="281"/>
      <c r="D40" s="279"/>
      <c r="E40" s="282" t="s">
        <v>103</v>
      </c>
      <c r="F40" s="279"/>
      <c r="G40" s="279" t="s">
        <v>523</v>
      </c>
      <c r="H40" s="279"/>
      <c r="I40" s="279"/>
      <c r="J40" s="279"/>
      <c r="K40" s="277"/>
    </row>
    <row r="41" ht="15" customHeight="1">
      <c r="B41" s="280"/>
      <c r="C41" s="281"/>
      <c r="D41" s="279"/>
      <c r="E41" s="282" t="s">
        <v>104</v>
      </c>
      <c r="F41" s="279"/>
      <c r="G41" s="279" t="s">
        <v>524</v>
      </c>
      <c r="H41" s="279"/>
      <c r="I41" s="279"/>
      <c r="J41" s="279"/>
      <c r="K41" s="277"/>
    </row>
    <row r="42" ht="15" customHeight="1">
      <c r="B42" s="280"/>
      <c r="C42" s="281"/>
      <c r="D42" s="279"/>
      <c r="E42" s="282" t="s">
        <v>525</v>
      </c>
      <c r="F42" s="279"/>
      <c r="G42" s="279" t="s">
        <v>526</v>
      </c>
      <c r="H42" s="279"/>
      <c r="I42" s="279"/>
      <c r="J42" s="279"/>
      <c r="K42" s="277"/>
    </row>
    <row r="43" ht="15" customHeight="1">
      <c r="B43" s="280"/>
      <c r="C43" s="281"/>
      <c r="D43" s="279"/>
      <c r="E43" s="282"/>
      <c r="F43" s="279"/>
      <c r="G43" s="279" t="s">
        <v>527</v>
      </c>
      <c r="H43" s="279"/>
      <c r="I43" s="279"/>
      <c r="J43" s="279"/>
      <c r="K43" s="277"/>
    </row>
    <row r="44" ht="15" customHeight="1">
      <c r="B44" s="280"/>
      <c r="C44" s="281"/>
      <c r="D44" s="279"/>
      <c r="E44" s="282" t="s">
        <v>528</v>
      </c>
      <c r="F44" s="279"/>
      <c r="G44" s="279" t="s">
        <v>529</v>
      </c>
      <c r="H44" s="279"/>
      <c r="I44" s="279"/>
      <c r="J44" s="279"/>
      <c r="K44" s="277"/>
    </row>
    <row r="45" ht="15" customHeight="1">
      <c r="B45" s="280"/>
      <c r="C45" s="281"/>
      <c r="D45" s="279"/>
      <c r="E45" s="282" t="s">
        <v>106</v>
      </c>
      <c r="F45" s="279"/>
      <c r="G45" s="279" t="s">
        <v>530</v>
      </c>
      <c r="H45" s="279"/>
      <c r="I45" s="279"/>
      <c r="J45" s="279"/>
      <c r="K45" s="277"/>
    </row>
    <row r="46" ht="12.75" customHeight="1">
      <c r="B46" s="280"/>
      <c r="C46" s="281"/>
      <c r="D46" s="279"/>
      <c r="E46" s="279"/>
      <c r="F46" s="279"/>
      <c r="G46" s="279"/>
      <c r="H46" s="279"/>
      <c r="I46" s="279"/>
      <c r="J46" s="279"/>
      <c r="K46" s="277"/>
    </row>
    <row r="47" ht="15" customHeight="1">
      <c r="B47" s="280"/>
      <c r="C47" s="281"/>
      <c r="D47" s="279" t="s">
        <v>531</v>
      </c>
      <c r="E47" s="279"/>
      <c r="F47" s="279"/>
      <c r="G47" s="279"/>
      <c r="H47" s="279"/>
      <c r="I47" s="279"/>
      <c r="J47" s="279"/>
      <c r="K47" s="277"/>
    </row>
    <row r="48" ht="15" customHeight="1">
      <c r="B48" s="280"/>
      <c r="C48" s="281"/>
      <c r="D48" s="281"/>
      <c r="E48" s="279" t="s">
        <v>532</v>
      </c>
      <c r="F48" s="279"/>
      <c r="G48" s="279"/>
      <c r="H48" s="279"/>
      <c r="I48" s="279"/>
      <c r="J48" s="279"/>
      <c r="K48" s="277"/>
    </row>
    <row r="49" ht="15" customHeight="1">
      <c r="B49" s="280"/>
      <c r="C49" s="281"/>
      <c r="D49" s="281"/>
      <c r="E49" s="279" t="s">
        <v>533</v>
      </c>
      <c r="F49" s="279"/>
      <c r="G49" s="279"/>
      <c r="H49" s="279"/>
      <c r="I49" s="279"/>
      <c r="J49" s="279"/>
      <c r="K49" s="277"/>
    </row>
    <row r="50" ht="15" customHeight="1">
      <c r="B50" s="280"/>
      <c r="C50" s="281"/>
      <c r="D50" s="281"/>
      <c r="E50" s="279" t="s">
        <v>534</v>
      </c>
      <c r="F50" s="279"/>
      <c r="G50" s="279"/>
      <c r="H50" s="279"/>
      <c r="I50" s="279"/>
      <c r="J50" s="279"/>
      <c r="K50" s="277"/>
    </row>
    <row r="51" ht="15" customHeight="1">
      <c r="B51" s="280"/>
      <c r="C51" s="281"/>
      <c r="D51" s="279" t="s">
        <v>535</v>
      </c>
      <c r="E51" s="279"/>
      <c r="F51" s="279"/>
      <c r="G51" s="279"/>
      <c r="H51" s="279"/>
      <c r="I51" s="279"/>
      <c r="J51" s="279"/>
      <c r="K51" s="277"/>
    </row>
    <row r="52" ht="25.5" customHeight="1">
      <c r="B52" s="275"/>
      <c r="C52" s="276" t="s">
        <v>536</v>
      </c>
      <c r="D52" s="276"/>
      <c r="E52" s="276"/>
      <c r="F52" s="276"/>
      <c r="G52" s="276"/>
      <c r="H52" s="276"/>
      <c r="I52" s="276"/>
      <c r="J52" s="276"/>
      <c r="K52" s="277"/>
    </row>
    <row r="53" ht="5.25" customHeight="1">
      <c r="B53" s="275"/>
      <c r="C53" s="278"/>
      <c r="D53" s="278"/>
      <c r="E53" s="278"/>
      <c r="F53" s="278"/>
      <c r="G53" s="278"/>
      <c r="H53" s="278"/>
      <c r="I53" s="278"/>
      <c r="J53" s="278"/>
      <c r="K53" s="277"/>
    </row>
    <row r="54" ht="15" customHeight="1">
      <c r="B54" s="275"/>
      <c r="C54" s="279" t="s">
        <v>537</v>
      </c>
      <c r="D54" s="279"/>
      <c r="E54" s="279"/>
      <c r="F54" s="279"/>
      <c r="G54" s="279"/>
      <c r="H54" s="279"/>
      <c r="I54" s="279"/>
      <c r="J54" s="279"/>
      <c r="K54" s="277"/>
    </row>
    <row r="55" ht="15" customHeight="1">
      <c r="B55" s="275"/>
      <c r="C55" s="279" t="s">
        <v>538</v>
      </c>
      <c r="D55" s="279"/>
      <c r="E55" s="279"/>
      <c r="F55" s="279"/>
      <c r="G55" s="279"/>
      <c r="H55" s="279"/>
      <c r="I55" s="279"/>
      <c r="J55" s="279"/>
      <c r="K55" s="277"/>
    </row>
    <row r="56" ht="12.75" customHeight="1">
      <c r="B56" s="275"/>
      <c r="C56" s="279"/>
      <c r="D56" s="279"/>
      <c r="E56" s="279"/>
      <c r="F56" s="279"/>
      <c r="G56" s="279"/>
      <c r="H56" s="279"/>
      <c r="I56" s="279"/>
      <c r="J56" s="279"/>
      <c r="K56" s="277"/>
    </row>
    <row r="57" ht="15" customHeight="1">
      <c r="B57" s="275"/>
      <c r="C57" s="279" t="s">
        <v>539</v>
      </c>
      <c r="D57" s="279"/>
      <c r="E57" s="279"/>
      <c r="F57" s="279"/>
      <c r="G57" s="279"/>
      <c r="H57" s="279"/>
      <c r="I57" s="279"/>
      <c r="J57" s="279"/>
      <c r="K57" s="277"/>
    </row>
    <row r="58" ht="15" customHeight="1">
      <c r="B58" s="275"/>
      <c r="C58" s="281"/>
      <c r="D58" s="279" t="s">
        <v>540</v>
      </c>
      <c r="E58" s="279"/>
      <c r="F58" s="279"/>
      <c r="G58" s="279"/>
      <c r="H58" s="279"/>
      <c r="I58" s="279"/>
      <c r="J58" s="279"/>
      <c r="K58" s="277"/>
    </row>
    <row r="59" ht="15" customHeight="1">
      <c r="B59" s="275"/>
      <c r="C59" s="281"/>
      <c r="D59" s="279" t="s">
        <v>541</v>
      </c>
      <c r="E59" s="279"/>
      <c r="F59" s="279"/>
      <c r="G59" s="279"/>
      <c r="H59" s="279"/>
      <c r="I59" s="279"/>
      <c r="J59" s="279"/>
      <c r="K59" s="277"/>
    </row>
    <row r="60" ht="15" customHeight="1">
      <c r="B60" s="275"/>
      <c r="C60" s="281"/>
      <c r="D60" s="279" t="s">
        <v>542</v>
      </c>
      <c r="E60" s="279"/>
      <c r="F60" s="279"/>
      <c r="G60" s="279"/>
      <c r="H60" s="279"/>
      <c r="I60" s="279"/>
      <c r="J60" s="279"/>
      <c r="K60" s="277"/>
    </row>
    <row r="61" ht="15" customHeight="1">
      <c r="B61" s="275"/>
      <c r="C61" s="281"/>
      <c r="D61" s="279" t="s">
        <v>543</v>
      </c>
      <c r="E61" s="279"/>
      <c r="F61" s="279"/>
      <c r="G61" s="279"/>
      <c r="H61" s="279"/>
      <c r="I61" s="279"/>
      <c r="J61" s="279"/>
      <c r="K61" s="277"/>
    </row>
    <row r="62" ht="15" customHeight="1">
      <c r="B62" s="275"/>
      <c r="C62" s="281"/>
      <c r="D62" s="284" t="s">
        <v>544</v>
      </c>
      <c r="E62" s="284"/>
      <c r="F62" s="284"/>
      <c r="G62" s="284"/>
      <c r="H62" s="284"/>
      <c r="I62" s="284"/>
      <c r="J62" s="284"/>
      <c r="K62" s="277"/>
    </row>
    <row r="63" ht="15" customHeight="1">
      <c r="B63" s="275"/>
      <c r="C63" s="281"/>
      <c r="D63" s="279" t="s">
        <v>545</v>
      </c>
      <c r="E63" s="279"/>
      <c r="F63" s="279"/>
      <c r="G63" s="279"/>
      <c r="H63" s="279"/>
      <c r="I63" s="279"/>
      <c r="J63" s="279"/>
      <c r="K63" s="277"/>
    </row>
    <row r="64" ht="12.75" customHeight="1">
      <c r="B64" s="275"/>
      <c r="C64" s="281"/>
      <c r="D64" s="281"/>
      <c r="E64" s="285"/>
      <c r="F64" s="281"/>
      <c r="G64" s="281"/>
      <c r="H64" s="281"/>
      <c r="I64" s="281"/>
      <c r="J64" s="281"/>
      <c r="K64" s="277"/>
    </row>
    <row r="65" ht="15" customHeight="1">
      <c r="B65" s="275"/>
      <c r="C65" s="281"/>
      <c r="D65" s="279" t="s">
        <v>546</v>
      </c>
      <c r="E65" s="279"/>
      <c r="F65" s="279"/>
      <c r="G65" s="279"/>
      <c r="H65" s="279"/>
      <c r="I65" s="279"/>
      <c r="J65" s="279"/>
      <c r="K65" s="277"/>
    </row>
    <row r="66" ht="15" customHeight="1">
      <c r="B66" s="275"/>
      <c r="C66" s="281"/>
      <c r="D66" s="284" t="s">
        <v>547</v>
      </c>
      <c r="E66" s="284"/>
      <c r="F66" s="284"/>
      <c r="G66" s="284"/>
      <c r="H66" s="284"/>
      <c r="I66" s="284"/>
      <c r="J66" s="284"/>
      <c r="K66" s="277"/>
    </row>
    <row r="67" ht="15" customHeight="1">
      <c r="B67" s="275"/>
      <c r="C67" s="281"/>
      <c r="D67" s="279" t="s">
        <v>548</v>
      </c>
      <c r="E67" s="279"/>
      <c r="F67" s="279"/>
      <c r="G67" s="279"/>
      <c r="H67" s="279"/>
      <c r="I67" s="279"/>
      <c r="J67" s="279"/>
      <c r="K67" s="277"/>
    </row>
    <row r="68" ht="15" customHeight="1">
      <c r="B68" s="275"/>
      <c r="C68" s="281"/>
      <c r="D68" s="279" t="s">
        <v>549</v>
      </c>
      <c r="E68" s="279"/>
      <c r="F68" s="279"/>
      <c r="G68" s="279"/>
      <c r="H68" s="279"/>
      <c r="I68" s="279"/>
      <c r="J68" s="279"/>
      <c r="K68" s="277"/>
    </row>
    <row r="69" ht="15" customHeight="1">
      <c r="B69" s="275"/>
      <c r="C69" s="281"/>
      <c r="D69" s="279" t="s">
        <v>550</v>
      </c>
      <c r="E69" s="279"/>
      <c r="F69" s="279"/>
      <c r="G69" s="279"/>
      <c r="H69" s="279"/>
      <c r="I69" s="279"/>
      <c r="J69" s="279"/>
      <c r="K69" s="277"/>
    </row>
    <row r="70" ht="15" customHeight="1">
      <c r="B70" s="275"/>
      <c r="C70" s="281"/>
      <c r="D70" s="279" t="s">
        <v>551</v>
      </c>
      <c r="E70" s="279"/>
      <c r="F70" s="279"/>
      <c r="G70" s="279"/>
      <c r="H70" s="279"/>
      <c r="I70" s="279"/>
      <c r="J70" s="279"/>
      <c r="K70" s="277"/>
    </row>
    <row r="71" ht="12.75" customHeight="1">
      <c r="B71" s="286"/>
      <c r="C71" s="287"/>
      <c r="D71" s="287"/>
      <c r="E71" s="287"/>
      <c r="F71" s="287"/>
      <c r="G71" s="287"/>
      <c r="H71" s="287"/>
      <c r="I71" s="287"/>
      <c r="J71" s="287"/>
      <c r="K71" s="288"/>
    </row>
    <row r="72" ht="18.75" customHeight="1">
      <c r="B72" s="289"/>
      <c r="C72" s="289"/>
      <c r="D72" s="289"/>
      <c r="E72" s="289"/>
      <c r="F72" s="289"/>
      <c r="G72" s="289"/>
      <c r="H72" s="289"/>
      <c r="I72" s="289"/>
      <c r="J72" s="289"/>
      <c r="K72" s="290"/>
    </row>
    <row r="73" ht="18.75" customHeight="1">
      <c r="B73" s="290"/>
      <c r="C73" s="290"/>
      <c r="D73" s="290"/>
      <c r="E73" s="290"/>
      <c r="F73" s="290"/>
      <c r="G73" s="290"/>
      <c r="H73" s="290"/>
      <c r="I73" s="290"/>
      <c r="J73" s="290"/>
      <c r="K73" s="290"/>
    </row>
    <row r="74" ht="7.5" customHeight="1">
      <c r="B74" s="291"/>
      <c r="C74" s="292"/>
      <c r="D74" s="292"/>
      <c r="E74" s="292"/>
      <c r="F74" s="292"/>
      <c r="G74" s="292"/>
      <c r="H74" s="292"/>
      <c r="I74" s="292"/>
      <c r="J74" s="292"/>
      <c r="K74" s="293"/>
    </row>
    <row r="75" ht="45" customHeight="1">
      <c r="B75" s="294"/>
      <c r="C75" s="295" t="s">
        <v>552</v>
      </c>
      <c r="D75" s="295"/>
      <c r="E75" s="295"/>
      <c r="F75" s="295"/>
      <c r="G75" s="295"/>
      <c r="H75" s="295"/>
      <c r="I75" s="295"/>
      <c r="J75" s="295"/>
      <c r="K75" s="296"/>
    </row>
    <row r="76" ht="17.25" customHeight="1">
      <c r="B76" s="294"/>
      <c r="C76" s="297" t="s">
        <v>553</v>
      </c>
      <c r="D76" s="297"/>
      <c r="E76" s="297"/>
      <c r="F76" s="297" t="s">
        <v>554</v>
      </c>
      <c r="G76" s="298"/>
      <c r="H76" s="297" t="s">
        <v>57</v>
      </c>
      <c r="I76" s="297" t="s">
        <v>60</v>
      </c>
      <c r="J76" s="297" t="s">
        <v>555</v>
      </c>
      <c r="K76" s="296"/>
    </row>
    <row r="77" ht="17.25" customHeight="1">
      <c r="B77" s="294"/>
      <c r="C77" s="299" t="s">
        <v>556</v>
      </c>
      <c r="D77" s="299"/>
      <c r="E77" s="299"/>
      <c r="F77" s="300" t="s">
        <v>557</v>
      </c>
      <c r="G77" s="301"/>
      <c r="H77" s="299"/>
      <c r="I77" s="299"/>
      <c r="J77" s="299" t="s">
        <v>558</v>
      </c>
      <c r="K77" s="296"/>
    </row>
    <row r="78" ht="5.25" customHeight="1">
      <c r="B78" s="294"/>
      <c r="C78" s="302"/>
      <c r="D78" s="302"/>
      <c r="E78" s="302"/>
      <c r="F78" s="302"/>
      <c r="G78" s="303"/>
      <c r="H78" s="302"/>
      <c r="I78" s="302"/>
      <c r="J78" s="302"/>
      <c r="K78" s="296"/>
    </row>
    <row r="79" ht="15" customHeight="1">
      <c r="B79" s="294"/>
      <c r="C79" s="282" t="s">
        <v>56</v>
      </c>
      <c r="D79" s="302"/>
      <c r="E79" s="302"/>
      <c r="F79" s="304" t="s">
        <v>559</v>
      </c>
      <c r="G79" s="303"/>
      <c r="H79" s="282" t="s">
        <v>560</v>
      </c>
      <c r="I79" s="282" t="s">
        <v>561</v>
      </c>
      <c r="J79" s="282">
        <v>20</v>
      </c>
      <c r="K79" s="296"/>
    </row>
    <row r="80" ht="15" customHeight="1">
      <c r="B80" s="294"/>
      <c r="C80" s="282" t="s">
        <v>562</v>
      </c>
      <c r="D80" s="282"/>
      <c r="E80" s="282"/>
      <c r="F80" s="304" t="s">
        <v>559</v>
      </c>
      <c r="G80" s="303"/>
      <c r="H80" s="282" t="s">
        <v>563</v>
      </c>
      <c r="I80" s="282" t="s">
        <v>561</v>
      </c>
      <c r="J80" s="282">
        <v>120</v>
      </c>
      <c r="K80" s="296"/>
    </row>
    <row r="81" ht="15" customHeight="1">
      <c r="B81" s="305"/>
      <c r="C81" s="282" t="s">
        <v>564</v>
      </c>
      <c r="D81" s="282"/>
      <c r="E81" s="282"/>
      <c r="F81" s="304" t="s">
        <v>565</v>
      </c>
      <c r="G81" s="303"/>
      <c r="H81" s="282" t="s">
        <v>566</v>
      </c>
      <c r="I81" s="282" t="s">
        <v>561</v>
      </c>
      <c r="J81" s="282">
        <v>50</v>
      </c>
      <c r="K81" s="296"/>
    </row>
    <row r="82" ht="15" customHeight="1">
      <c r="B82" s="305"/>
      <c r="C82" s="282" t="s">
        <v>567</v>
      </c>
      <c r="D82" s="282"/>
      <c r="E82" s="282"/>
      <c r="F82" s="304" t="s">
        <v>559</v>
      </c>
      <c r="G82" s="303"/>
      <c r="H82" s="282" t="s">
        <v>568</v>
      </c>
      <c r="I82" s="282" t="s">
        <v>569</v>
      </c>
      <c r="J82" s="282"/>
      <c r="K82" s="296"/>
    </row>
    <row r="83" ht="15" customHeight="1">
      <c r="B83" s="305"/>
      <c r="C83" s="306" t="s">
        <v>570</v>
      </c>
      <c r="D83" s="306"/>
      <c r="E83" s="306"/>
      <c r="F83" s="307" t="s">
        <v>565</v>
      </c>
      <c r="G83" s="306"/>
      <c r="H83" s="306" t="s">
        <v>571</v>
      </c>
      <c r="I83" s="306" t="s">
        <v>561</v>
      </c>
      <c r="J83" s="306">
        <v>15</v>
      </c>
      <c r="K83" s="296"/>
    </row>
    <row r="84" ht="15" customHeight="1">
      <c r="B84" s="305"/>
      <c r="C84" s="306" t="s">
        <v>572</v>
      </c>
      <c r="D84" s="306"/>
      <c r="E84" s="306"/>
      <c r="F84" s="307" t="s">
        <v>565</v>
      </c>
      <c r="G84" s="306"/>
      <c r="H84" s="306" t="s">
        <v>573</v>
      </c>
      <c r="I84" s="306" t="s">
        <v>561</v>
      </c>
      <c r="J84" s="306">
        <v>15</v>
      </c>
      <c r="K84" s="296"/>
    </row>
    <row r="85" ht="15" customHeight="1">
      <c r="B85" s="305"/>
      <c r="C85" s="306" t="s">
        <v>574</v>
      </c>
      <c r="D85" s="306"/>
      <c r="E85" s="306"/>
      <c r="F85" s="307" t="s">
        <v>565</v>
      </c>
      <c r="G85" s="306"/>
      <c r="H85" s="306" t="s">
        <v>575</v>
      </c>
      <c r="I85" s="306" t="s">
        <v>561</v>
      </c>
      <c r="J85" s="306">
        <v>20</v>
      </c>
      <c r="K85" s="296"/>
    </row>
    <row r="86" ht="15" customHeight="1">
      <c r="B86" s="305"/>
      <c r="C86" s="306" t="s">
        <v>576</v>
      </c>
      <c r="D86" s="306"/>
      <c r="E86" s="306"/>
      <c r="F86" s="307" t="s">
        <v>565</v>
      </c>
      <c r="G86" s="306"/>
      <c r="H86" s="306" t="s">
        <v>577</v>
      </c>
      <c r="I86" s="306" t="s">
        <v>561</v>
      </c>
      <c r="J86" s="306">
        <v>20</v>
      </c>
      <c r="K86" s="296"/>
    </row>
    <row r="87" ht="15" customHeight="1">
      <c r="B87" s="305"/>
      <c r="C87" s="282" t="s">
        <v>578</v>
      </c>
      <c r="D87" s="282"/>
      <c r="E87" s="282"/>
      <c r="F87" s="304" t="s">
        <v>565</v>
      </c>
      <c r="G87" s="303"/>
      <c r="H87" s="282" t="s">
        <v>579</v>
      </c>
      <c r="I87" s="282" t="s">
        <v>561</v>
      </c>
      <c r="J87" s="282">
        <v>50</v>
      </c>
      <c r="K87" s="296"/>
    </row>
    <row r="88" ht="15" customHeight="1">
      <c r="B88" s="305"/>
      <c r="C88" s="282" t="s">
        <v>580</v>
      </c>
      <c r="D88" s="282"/>
      <c r="E88" s="282"/>
      <c r="F88" s="304" t="s">
        <v>565</v>
      </c>
      <c r="G88" s="303"/>
      <c r="H88" s="282" t="s">
        <v>581</v>
      </c>
      <c r="I88" s="282" t="s">
        <v>561</v>
      </c>
      <c r="J88" s="282">
        <v>20</v>
      </c>
      <c r="K88" s="296"/>
    </row>
    <row r="89" ht="15" customHeight="1">
      <c r="B89" s="305"/>
      <c r="C89" s="282" t="s">
        <v>582</v>
      </c>
      <c r="D89" s="282"/>
      <c r="E89" s="282"/>
      <c r="F89" s="304" t="s">
        <v>565</v>
      </c>
      <c r="G89" s="303"/>
      <c r="H89" s="282" t="s">
        <v>583</v>
      </c>
      <c r="I89" s="282" t="s">
        <v>561</v>
      </c>
      <c r="J89" s="282">
        <v>20</v>
      </c>
      <c r="K89" s="296"/>
    </row>
    <row r="90" ht="15" customHeight="1">
      <c r="B90" s="305"/>
      <c r="C90" s="282" t="s">
        <v>584</v>
      </c>
      <c r="D90" s="282"/>
      <c r="E90" s="282"/>
      <c r="F90" s="304" t="s">
        <v>565</v>
      </c>
      <c r="G90" s="303"/>
      <c r="H90" s="282" t="s">
        <v>585</v>
      </c>
      <c r="I90" s="282" t="s">
        <v>561</v>
      </c>
      <c r="J90" s="282">
        <v>50</v>
      </c>
      <c r="K90" s="296"/>
    </row>
    <row r="91" ht="15" customHeight="1">
      <c r="B91" s="305"/>
      <c r="C91" s="282" t="s">
        <v>586</v>
      </c>
      <c r="D91" s="282"/>
      <c r="E91" s="282"/>
      <c r="F91" s="304" t="s">
        <v>565</v>
      </c>
      <c r="G91" s="303"/>
      <c r="H91" s="282" t="s">
        <v>586</v>
      </c>
      <c r="I91" s="282" t="s">
        <v>561</v>
      </c>
      <c r="J91" s="282">
        <v>50</v>
      </c>
      <c r="K91" s="296"/>
    </row>
    <row r="92" ht="15" customHeight="1">
      <c r="B92" s="305"/>
      <c r="C92" s="282" t="s">
        <v>587</v>
      </c>
      <c r="D92" s="282"/>
      <c r="E92" s="282"/>
      <c r="F92" s="304" t="s">
        <v>565</v>
      </c>
      <c r="G92" s="303"/>
      <c r="H92" s="282" t="s">
        <v>588</v>
      </c>
      <c r="I92" s="282" t="s">
        <v>561</v>
      </c>
      <c r="J92" s="282">
        <v>255</v>
      </c>
      <c r="K92" s="296"/>
    </row>
    <row r="93" ht="15" customHeight="1">
      <c r="B93" s="305"/>
      <c r="C93" s="282" t="s">
        <v>589</v>
      </c>
      <c r="D93" s="282"/>
      <c r="E93" s="282"/>
      <c r="F93" s="304" t="s">
        <v>559</v>
      </c>
      <c r="G93" s="303"/>
      <c r="H93" s="282" t="s">
        <v>590</v>
      </c>
      <c r="I93" s="282" t="s">
        <v>591</v>
      </c>
      <c r="J93" s="282"/>
      <c r="K93" s="296"/>
    </row>
    <row r="94" ht="15" customHeight="1">
      <c r="B94" s="305"/>
      <c r="C94" s="282" t="s">
        <v>592</v>
      </c>
      <c r="D94" s="282"/>
      <c r="E94" s="282"/>
      <c r="F94" s="304" t="s">
        <v>559</v>
      </c>
      <c r="G94" s="303"/>
      <c r="H94" s="282" t="s">
        <v>593</v>
      </c>
      <c r="I94" s="282" t="s">
        <v>594</v>
      </c>
      <c r="J94" s="282"/>
      <c r="K94" s="296"/>
    </row>
    <row r="95" ht="15" customHeight="1">
      <c r="B95" s="305"/>
      <c r="C95" s="282" t="s">
        <v>595</v>
      </c>
      <c r="D95" s="282"/>
      <c r="E95" s="282"/>
      <c r="F95" s="304" t="s">
        <v>559</v>
      </c>
      <c r="G95" s="303"/>
      <c r="H95" s="282" t="s">
        <v>595</v>
      </c>
      <c r="I95" s="282" t="s">
        <v>594</v>
      </c>
      <c r="J95" s="282"/>
      <c r="K95" s="296"/>
    </row>
    <row r="96" ht="15" customHeight="1">
      <c r="B96" s="305"/>
      <c r="C96" s="282" t="s">
        <v>41</v>
      </c>
      <c r="D96" s="282"/>
      <c r="E96" s="282"/>
      <c r="F96" s="304" t="s">
        <v>559</v>
      </c>
      <c r="G96" s="303"/>
      <c r="H96" s="282" t="s">
        <v>596</v>
      </c>
      <c r="I96" s="282" t="s">
        <v>594</v>
      </c>
      <c r="J96" s="282"/>
      <c r="K96" s="296"/>
    </row>
    <row r="97" ht="15" customHeight="1">
      <c r="B97" s="305"/>
      <c r="C97" s="282" t="s">
        <v>51</v>
      </c>
      <c r="D97" s="282"/>
      <c r="E97" s="282"/>
      <c r="F97" s="304" t="s">
        <v>559</v>
      </c>
      <c r="G97" s="303"/>
      <c r="H97" s="282" t="s">
        <v>597</v>
      </c>
      <c r="I97" s="282" t="s">
        <v>594</v>
      </c>
      <c r="J97" s="282"/>
      <c r="K97" s="296"/>
    </row>
    <row r="98" ht="15" customHeight="1">
      <c r="B98" s="308"/>
      <c r="C98" s="309"/>
      <c r="D98" s="309"/>
      <c r="E98" s="309"/>
      <c r="F98" s="309"/>
      <c r="G98" s="309"/>
      <c r="H98" s="309"/>
      <c r="I98" s="309"/>
      <c r="J98" s="309"/>
      <c r="K98" s="310"/>
    </row>
    <row r="99" ht="18.75" customHeight="1">
      <c r="B99" s="311"/>
      <c r="C99" s="312"/>
      <c r="D99" s="312"/>
      <c r="E99" s="312"/>
      <c r="F99" s="312"/>
      <c r="G99" s="312"/>
      <c r="H99" s="312"/>
      <c r="I99" s="312"/>
      <c r="J99" s="312"/>
      <c r="K99" s="311"/>
    </row>
    <row r="100" ht="18.75" customHeight="1">
      <c r="B100" s="290"/>
      <c r="C100" s="290"/>
      <c r="D100" s="290"/>
      <c r="E100" s="290"/>
      <c r="F100" s="290"/>
      <c r="G100" s="290"/>
      <c r="H100" s="290"/>
      <c r="I100" s="290"/>
      <c r="J100" s="290"/>
      <c r="K100" s="290"/>
    </row>
    <row r="101" ht="7.5" customHeight="1">
      <c r="B101" s="291"/>
      <c r="C101" s="292"/>
      <c r="D101" s="292"/>
      <c r="E101" s="292"/>
      <c r="F101" s="292"/>
      <c r="G101" s="292"/>
      <c r="H101" s="292"/>
      <c r="I101" s="292"/>
      <c r="J101" s="292"/>
      <c r="K101" s="293"/>
    </row>
    <row r="102" ht="45" customHeight="1">
      <c r="B102" s="294"/>
      <c r="C102" s="295" t="s">
        <v>598</v>
      </c>
      <c r="D102" s="295"/>
      <c r="E102" s="295"/>
      <c r="F102" s="295"/>
      <c r="G102" s="295"/>
      <c r="H102" s="295"/>
      <c r="I102" s="295"/>
      <c r="J102" s="295"/>
      <c r="K102" s="296"/>
    </row>
    <row r="103" ht="17.25" customHeight="1">
      <c r="B103" s="294"/>
      <c r="C103" s="297" t="s">
        <v>553</v>
      </c>
      <c r="D103" s="297"/>
      <c r="E103" s="297"/>
      <c r="F103" s="297" t="s">
        <v>554</v>
      </c>
      <c r="G103" s="298"/>
      <c r="H103" s="297" t="s">
        <v>57</v>
      </c>
      <c r="I103" s="297" t="s">
        <v>60</v>
      </c>
      <c r="J103" s="297" t="s">
        <v>555</v>
      </c>
      <c r="K103" s="296"/>
    </row>
    <row r="104" ht="17.25" customHeight="1">
      <c r="B104" s="294"/>
      <c r="C104" s="299" t="s">
        <v>556</v>
      </c>
      <c r="D104" s="299"/>
      <c r="E104" s="299"/>
      <c r="F104" s="300" t="s">
        <v>557</v>
      </c>
      <c r="G104" s="301"/>
      <c r="H104" s="299"/>
      <c r="I104" s="299"/>
      <c r="J104" s="299" t="s">
        <v>558</v>
      </c>
      <c r="K104" s="296"/>
    </row>
    <row r="105" ht="5.25" customHeight="1">
      <c r="B105" s="294"/>
      <c r="C105" s="297"/>
      <c r="D105" s="297"/>
      <c r="E105" s="297"/>
      <c r="F105" s="297"/>
      <c r="G105" s="313"/>
      <c r="H105" s="297"/>
      <c r="I105" s="297"/>
      <c r="J105" s="297"/>
      <c r="K105" s="296"/>
    </row>
    <row r="106" ht="15" customHeight="1">
      <c r="B106" s="294"/>
      <c r="C106" s="282" t="s">
        <v>56</v>
      </c>
      <c r="D106" s="302"/>
      <c r="E106" s="302"/>
      <c r="F106" s="304" t="s">
        <v>559</v>
      </c>
      <c r="G106" s="313"/>
      <c r="H106" s="282" t="s">
        <v>599</v>
      </c>
      <c r="I106" s="282" t="s">
        <v>561</v>
      </c>
      <c r="J106" s="282">
        <v>20</v>
      </c>
      <c r="K106" s="296"/>
    </row>
    <row r="107" ht="15" customHeight="1">
      <c r="B107" s="294"/>
      <c r="C107" s="282" t="s">
        <v>562</v>
      </c>
      <c r="D107" s="282"/>
      <c r="E107" s="282"/>
      <c r="F107" s="304" t="s">
        <v>559</v>
      </c>
      <c r="G107" s="282"/>
      <c r="H107" s="282" t="s">
        <v>599</v>
      </c>
      <c r="I107" s="282" t="s">
        <v>561</v>
      </c>
      <c r="J107" s="282">
        <v>120</v>
      </c>
      <c r="K107" s="296"/>
    </row>
    <row r="108" ht="15" customHeight="1">
      <c r="B108" s="305"/>
      <c r="C108" s="282" t="s">
        <v>564</v>
      </c>
      <c r="D108" s="282"/>
      <c r="E108" s="282"/>
      <c r="F108" s="304" t="s">
        <v>565</v>
      </c>
      <c r="G108" s="282"/>
      <c r="H108" s="282" t="s">
        <v>599</v>
      </c>
      <c r="I108" s="282" t="s">
        <v>561</v>
      </c>
      <c r="J108" s="282">
        <v>50</v>
      </c>
      <c r="K108" s="296"/>
    </row>
    <row r="109" ht="15" customHeight="1">
      <c r="B109" s="305"/>
      <c r="C109" s="282" t="s">
        <v>567</v>
      </c>
      <c r="D109" s="282"/>
      <c r="E109" s="282"/>
      <c r="F109" s="304" t="s">
        <v>559</v>
      </c>
      <c r="G109" s="282"/>
      <c r="H109" s="282" t="s">
        <v>599</v>
      </c>
      <c r="I109" s="282" t="s">
        <v>569</v>
      </c>
      <c r="J109" s="282"/>
      <c r="K109" s="296"/>
    </row>
    <row r="110" ht="15" customHeight="1">
      <c r="B110" s="305"/>
      <c r="C110" s="282" t="s">
        <v>578</v>
      </c>
      <c r="D110" s="282"/>
      <c r="E110" s="282"/>
      <c r="F110" s="304" t="s">
        <v>565</v>
      </c>
      <c r="G110" s="282"/>
      <c r="H110" s="282" t="s">
        <v>599</v>
      </c>
      <c r="I110" s="282" t="s">
        <v>561</v>
      </c>
      <c r="J110" s="282">
        <v>50</v>
      </c>
      <c r="K110" s="296"/>
    </row>
    <row r="111" ht="15" customHeight="1">
      <c r="B111" s="305"/>
      <c r="C111" s="282" t="s">
        <v>586</v>
      </c>
      <c r="D111" s="282"/>
      <c r="E111" s="282"/>
      <c r="F111" s="304" t="s">
        <v>565</v>
      </c>
      <c r="G111" s="282"/>
      <c r="H111" s="282" t="s">
        <v>599</v>
      </c>
      <c r="I111" s="282" t="s">
        <v>561</v>
      </c>
      <c r="J111" s="282">
        <v>50</v>
      </c>
      <c r="K111" s="296"/>
    </row>
    <row r="112" ht="15" customHeight="1">
      <c r="B112" s="305"/>
      <c r="C112" s="282" t="s">
        <v>584</v>
      </c>
      <c r="D112" s="282"/>
      <c r="E112" s="282"/>
      <c r="F112" s="304" t="s">
        <v>565</v>
      </c>
      <c r="G112" s="282"/>
      <c r="H112" s="282" t="s">
        <v>599</v>
      </c>
      <c r="I112" s="282" t="s">
        <v>561</v>
      </c>
      <c r="J112" s="282">
        <v>50</v>
      </c>
      <c r="K112" s="296"/>
    </row>
    <row r="113" ht="15" customHeight="1">
      <c r="B113" s="305"/>
      <c r="C113" s="282" t="s">
        <v>56</v>
      </c>
      <c r="D113" s="282"/>
      <c r="E113" s="282"/>
      <c r="F113" s="304" t="s">
        <v>559</v>
      </c>
      <c r="G113" s="282"/>
      <c r="H113" s="282" t="s">
        <v>600</v>
      </c>
      <c r="I113" s="282" t="s">
        <v>561</v>
      </c>
      <c r="J113" s="282">
        <v>20</v>
      </c>
      <c r="K113" s="296"/>
    </row>
    <row r="114" ht="15" customHeight="1">
      <c r="B114" s="305"/>
      <c r="C114" s="282" t="s">
        <v>601</v>
      </c>
      <c r="D114" s="282"/>
      <c r="E114" s="282"/>
      <c r="F114" s="304" t="s">
        <v>559</v>
      </c>
      <c r="G114" s="282"/>
      <c r="H114" s="282" t="s">
        <v>602</v>
      </c>
      <c r="I114" s="282" t="s">
        <v>561</v>
      </c>
      <c r="J114" s="282">
        <v>120</v>
      </c>
      <c r="K114" s="296"/>
    </row>
    <row r="115" ht="15" customHeight="1">
      <c r="B115" s="305"/>
      <c r="C115" s="282" t="s">
        <v>41</v>
      </c>
      <c r="D115" s="282"/>
      <c r="E115" s="282"/>
      <c r="F115" s="304" t="s">
        <v>559</v>
      </c>
      <c r="G115" s="282"/>
      <c r="H115" s="282" t="s">
        <v>603</v>
      </c>
      <c r="I115" s="282" t="s">
        <v>594</v>
      </c>
      <c r="J115" s="282"/>
      <c r="K115" s="296"/>
    </row>
    <row r="116" ht="15" customHeight="1">
      <c r="B116" s="305"/>
      <c r="C116" s="282" t="s">
        <v>51</v>
      </c>
      <c r="D116" s="282"/>
      <c r="E116" s="282"/>
      <c r="F116" s="304" t="s">
        <v>559</v>
      </c>
      <c r="G116" s="282"/>
      <c r="H116" s="282" t="s">
        <v>604</v>
      </c>
      <c r="I116" s="282" t="s">
        <v>594</v>
      </c>
      <c r="J116" s="282"/>
      <c r="K116" s="296"/>
    </row>
    <row r="117" ht="15" customHeight="1">
      <c r="B117" s="305"/>
      <c r="C117" s="282" t="s">
        <v>60</v>
      </c>
      <c r="D117" s="282"/>
      <c r="E117" s="282"/>
      <c r="F117" s="304" t="s">
        <v>559</v>
      </c>
      <c r="G117" s="282"/>
      <c r="H117" s="282" t="s">
        <v>605</v>
      </c>
      <c r="I117" s="282" t="s">
        <v>606</v>
      </c>
      <c r="J117" s="282"/>
      <c r="K117" s="296"/>
    </row>
    <row r="118" ht="15" customHeight="1">
      <c r="B118" s="308"/>
      <c r="C118" s="314"/>
      <c r="D118" s="314"/>
      <c r="E118" s="314"/>
      <c r="F118" s="314"/>
      <c r="G118" s="314"/>
      <c r="H118" s="314"/>
      <c r="I118" s="314"/>
      <c r="J118" s="314"/>
      <c r="K118" s="310"/>
    </row>
    <row r="119" ht="18.75" customHeight="1">
      <c r="B119" s="315"/>
      <c r="C119" s="279"/>
      <c r="D119" s="279"/>
      <c r="E119" s="279"/>
      <c r="F119" s="316"/>
      <c r="G119" s="279"/>
      <c r="H119" s="279"/>
      <c r="I119" s="279"/>
      <c r="J119" s="279"/>
      <c r="K119" s="315"/>
    </row>
    <row r="120" ht="18.75" customHeight="1">
      <c r="B120" s="290"/>
      <c r="C120" s="290"/>
      <c r="D120" s="290"/>
      <c r="E120" s="290"/>
      <c r="F120" s="290"/>
      <c r="G120" s="290"/>
      <c r="H120" s="290"/>
      <c r="I120" s="290"/>
      <c r="J120" s="290"/>
      <c r="K120" s="290"/>
    </row>
    <row r="121" ht="7.5" customHeight="1">
      <c r="B121" s="317"/>
      <c r="C121" s="318"/>
      <c r="D121" s="318"/>
      <c r="E121" s="318"/>
      <c r="F121" s="318"/>
      <c r="G121" s="318"/>
      <c r="H121" s="318"/>
      <c r="I121" s="318"/>
      <c r="J121" s="318"/>
      <c r="K121" s="319"/>
    </row>
    <row r="122" ht="45" customHeight="1">
      <c r="B122" s="320"/>
      <c r="C122" s="273" t="s">
        <v>607</v>
      </c>
      <c r="D122" s="273"/>
      <c r="E122" s="273"/>
      <c r="F122" s="273"/>
      <c r="G122" s="273"/>
      <c r="H122" s="273"/>
      <c r="I122" s="273"/>
      <c r="J122" s="273"/>
      <c r="K122" s="321"/>
    </row>
    <row r="123" ht="17.25" customHeight="1">
      <c r="B123" s="322"/>
      <c r="C123" s="297" t="s">
        <v>553</v>
      </c>
      <c r="D123" s="297"/>
      <c r="E123" s="297"/>
      <c r="F123" s="297" t="s">
        <v>554</v>
      </c>
      <c r="G123" s="298"/>
      <c r="H123" s="297" t="s">
        <v>57</v>
      </c>
      <c r="I123" s="297" t="s">
        <v>60</v>
      </c>
      <c r="J123" s="297" t="s">
        <v>555</v>
      </c>
      <c r="K123" s="323"/>
    </row>
    <row r="124" ht="17.25" customHeight="1">
      <c r="B124" s="322"/>
      <c r="C124" s="299" t="s">
        <v>556</v>
      </c>
      <c r="D124" s="299"/>
      <c r="E124" s="299"/>
      <c r="F124" s="300" t="s">
        <v>557</v>
      </c>
      <c r="G124" s="301"/>
      <c r="H124" s="299"/>
      <c r="I124" s="299"/>
      <c r="J124" s="299" t="s">
        <v>558</v>
      </c>
      <c r="K124" s="323"/>
    </row>
    <row r="125" ht="5.25" customHeight="1">
      <c r="B125" s="324"/>
      <c r="C125" s="302"/>
      <c r="D125" s="302"/>
      <c r="E125" s="302"/>
      <c r="F125" s="302"/>
      <c r="G125" s="282"/>
      <c r="H125" s="302"/>
      <c r="I125" s="302"/>
      <c r="J125" s="302"/>
      <c r="K125" s="325"/>
    </row>
    <row r="126" ht="15" customHeight="1">
      <c r="B126" s="324"/>
      <c r="C126" s="282" t="s">
        <v>562</v>
      </c>
      <c r="D126" s="302"/>
      <c r="E126" s="302"/>
      <c r="F126" s="304" t="s">
        <v>559</v>
      </c>
      <c r="G126" s="282"/>
      <c r="H126" s="282" t="s">
        <v>599</v>
      </c>
      <c r="I126" s="282" t="s">
        <v>561</v>
      </c>
      <c r="J126" s="282">
        <v>120</v>
      </c>
      <c r="K126" s="326"/>
    </row>
    <row r="127" ht="15" customHeight="1">
      <c r="B127" s="324"/>
      <c r="C127" s="282" t="s">
        <v>608</v>
      </c>
      <c r="D127" s="282"/>
      <c r="E127" s="282"/>
      <c r="F127" s="304" t="s">
        <v>559</v>
      </c>
      <c r="G127" s="282"/>
      <c r="H127" s="282" t="s">
        <v>609</v>
      </c>
      <c r="I127" s="282" t="s">
        <v>561</v>
      </c>
      <c r="J127" s="282" t="s">
        <v>610</v>
      </c>
      <c r="K127" s="326"/>
    </row>
    <row r="128" ht="15" customHeight="1">
      <c r="B128" s="324"/>
      <c r="C128" s="282" t="s">
        <v>507</v>
      </c>
      <c r="D128" s="282"/>
      <c r="E128" s="282"/>
      <c r="F128" s="304" t="s">
        <v>559</v>
      </c>
      <c r="G128" s="282"/>
      <c r="H128" s="282" t="s">
        <v>611</v>
      </c>
      <c r="I128" s="282" t="s">
        <v>561</v>
      </c>
      <c r="J128" s="282" t="s">
        <v>610</v>
      </c>
      <c r="K128" s="326"/>
    </row>
    <row r="129" ht="15" customHeight="1">
      <c r="B129" s="324"/>
      <c r="C129" s="282" t="s">
        <v>570</v>
      </c>
      <c r="D129" s="282"/>
      <c r="E129" s="282"/>
      <c r="F129" s="304" t="s">
        <v>565</v>
      </c>
      <c r="G129" s="282"/>
      <c r="H129" s="282" t="s">
        <v>571</v>
      </c>
      <c r="I129" s="282" t="s">
        <v>561</v>
      </c>
      <c r="J129" s="282">
        <v>15</v>
      </c>
      <c r="K129" s="326"/>
    </row>
    <row r="130" ht="15" customHeight="1">
      <c r="B130" s="324"/>
      <c r="C130" s="306" t="s">
        <v>572</v>
      </c>
      <c r="D130" s="306"/>
      <c r="E130" s="306"/>
      <c r="F130" s="307" t="s">
        <v>565</v>
      </c>
      <c r="G130" s="306"/>
      <c r="H130" s="306" t="s">
        <v>573</v>
      </c>
      <c r="I130" s="306" t="s">
        <v>561</v>
      </c>
      <c r="J130" s="306">
        <v>15</v>
      </c>
      <c r="K130" s="326"/>
    </row>
    <row r="131" ht="15" customHeight="1">
      <c r="B131" s="324"/>
      <c r="C131" s="306" t="s">
        <v>574</v>
      </c>
      <c r="D131" s="306"/>
      <c r="E131" s="306"/>
      <c r="F131" s="307" t="s">
        <v>565</v>
      </c>
      <c r="G131" s="306"/>
      <c r="H131" s="306" t="s">
        <v>575</v>
      </c>
      <c r="I131" s="306" t="s">
        <v>561</v>
      </c>
      <c r="J131" s="306">
        <v>20</v>
      </c>
      <c r="K131" s="326"/>
    </row>
    <row r="132" ht="15" customHeight="1">
      <c r="B132" s="324"/>
      <c r="C132" s="306" t="s">
        <v>576</v>
      </c>
      <c r="D132" s="306"/>
      <c r="E132" s="306"/>
      <c r="F132" s="307" t="s">
        <v>565</v>
      </c>
      <c r="G132" s="306"/>
      <c r="H132" s="306" t="s">
        <v>577</v>
      </c>
      <c r="I132" s="306" t="s">
        <v>561</v>
      </c>
      <c r="J132" s="306">
        <v>20</v>
      </c>
      <c r="K132" s="326"/>
    </row>
    <row r="133" ht="15" customHeight="1">
      <c r="B133" s="324"/>
      <c r="C133" s="282" t="s">
        <v>564</v>
      </c>
      <c r="D133" s="282"/>
      <c r="E133" s="282"/>
      <c r="F133" s="304" t="s">
        <v>565</v>
      </c>
      <c r="G133" s="282"/>
      <c r="H133" s="282" t="s">
        <v>599</v>
      </c>
      <c r="I133" s="282" t="s">
        <v>561</v>
      </c>
      <c r="J133" s="282">
        <v>50</v>
      </c>
      <c r="K133" s="326"/>
    </row>
    <row r="134" ht="15" customHeight="1">
      <c r="B134" s="324"/>
      <c r="C134" s="282" t="s">
        <v>578</v>
      </c>
      <c r="D134" s="282"/>
      <c r="E134" s="282"/>
      <c r="F134" s="304" t="s">
        <v>565</v>
      </c>
      <c r="G134" s="282"/>
      <c r="H134" s="282" t="s">
        <v>599</v>
      </c>
      <c r="I134" s="282" t="s">
        <v>561</v>
      </c>
      <c r="J134" s="282">
        <v>50</v>
      </c>
      <c r="K134" s="326"/>
    </row>
    <row r="135" ht="15" customHeight="1">
      <c r="B135" s="324"/>
      <c r="C135" s="282" t="s">
        <v>584</v>
      </c>
      <c r="D135" s="282"/>
      <c r="E135" s="282"/>
      <c r="F135" s="304" t="s">
        <v>565</v>
      </c>
      <c r="G135" s="282"/>
      <c r="H135" s="282" t="s">
        <v>599</v>
      </c>
      <c r="I135" s="282" t="s">
        <v>561</v>
      </c>
      <c r="J135" s="282">
        <v>50</v>
      </c>
      <c r="K135" s="326"/>
    </row>
    <row r="136" ht="15" customHeight="1">
      <c r="B136" s="324"/>
      <c r="C136" s="282" t="s">
        <v>586</v>
      </c>
      <c r="D136" s="282"/>
      <c r="E136" s="282"/>
      <c r="F136" s="304" t="s">
        <v>565</v>
      </c>
      <c r="G136" s="282"/>
      <c r="H136" s="282" t="s">
        <v>599</v>
      </c>
      <c r="I136" s="282" t="s">
        <v>561</v>
      </c>
      <c r="J136" s="282">
        <v>50</v>
      </c>
      <c r="K136" s="326"/>
    </row>
    <row r="137" ht="15" customHeight="1">
      <c r="B137" s="324"/>
      <c r="C137" s="282" t="s">
        <v>587</v>
      </c>
      <c r="D137" s="282"/>
      <c r="E137" s="282"/>
      <c r="F137" s="304" t="s">
        <v>565</v>
      </c>
      <c r="G137" s="282"/>
      <c r="H137" s="282" t="s">
        <v>612</v>
      </c>
      <c r="I137" s="282" t="s">
        <v>561</v>
      </c>
      <c r="J137" s="282">
        <v>255</v>
      </c>
      <c r="K137" s="326"/>
    </row>
    <row r="138" ht="15" customHeight="1">
      <c r="B138" s="324"/>
      <c r="C138" s="282" t="s">
        <v>589</v>
      </c>
      <c r="D138" s="282"/>
      <c r="E138" s="282"/>
      <c r="F138" s="304" t="s">
        <v>559</v>
      </c>
      <c r="G138" s="282"/>
      <c r="H138" s="282" t="s">
        <v>613</v>
      </c>
      <c r="I138" s="282" t="s">
        <v>591</v>
      </c>
      <c r="J138" s="282"/>
      <c r="K138" s="326"/>
    </row>
    <row r="139" ht="15" customHeight="1">
      <c r="B139" s="324"/>
      <c r="C139" s="282" t="s">
        <v>592</v>
      </c>
      <c r="D139" s="282"/>
      <c r="E139" s="282"/>
      <c r="F139" s="304" t="s">
        <v>559</v>
      </c>
      <c r="G139" s="282"/>
      <c r="H139" s="282" t="s">
        <v>614</v>
      </c>
      <c r="I139" s="282" t="s">
        <v>594</v>
      </c>
      <c r="J139" s="282"/>
      <c r="K139" s="326"/>
    </row>
    <row r="140" ht="15" customHeight="1">
      <c r="B140" s="324"/>
      <c r="C140" s="282" t="s">
        <v>595</v>
      </c>
      <c r="D140" s="282"/>
      <c r="E140" s="282"/>
      <c r="F140" s="304" t="s">
        <v>559</v>
      </c>
      <c r="G140" s="282"/>
      <c r="H140" s="282" t="s">
        <v>595</v>
      </c>
      <c r="I140" s="282" t="s">
        <v>594</v>
      </c>
      <c r="J140" s="282"/>
      <c r="K140" s="326"/>
    </row>
    <row r="141" ht="15" customHeight="1">
      <c r="B141" s="324"/>
      <c r="C141" s="282" t="s">
        <v>41</v>
      </c>
      <c r="D141" s="282"/>
      <c r="E141" s="282"/>
      <c r="F141" s="304" t="s">
        <v>559</v>
      </c>
      <c r="G141" s="282"/>
      <c r="H141" s="282" t="s">
        <v>615</v>
      </c>
      <c r="I141" s="282" t="s">
        <v>594</v>
      </c>
      <c r="J141" s="282"/>
      <c r="K141" s="326"/>
    </row>
    <row r="142" ht="15" customHeight="1">
      <c r="B142" s="324"/>
      <c r="C142" s="282" t="s">
        <v>616</v>
      </c>
      <c r="D142" s="282"/>
      <c r="E142" s="282"/>
      <c r="F142" s="304" t="s">
        <v>559</v>
      </c>
      <c r="G142" s="282"/>
      <c r="H142" s="282" t="s">
        <v>617</v>
      </c>
      <c r="I142" s="282" t="s">
        <v>594</v>
      </c>
      <c r="J142" s="282"/>
      <c r="K142" s="326"/>
    </row>
    <row r="143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ht="18.75" customHeight="1">
      <c r="B144" s="279"/>
      <c r="C144" s="279"/>
      <c r="D144" s="279"/>
      <c r="E144" s="279"/>
      <c r="F144" s="316"/>
      <c r="G144" s="279"/>
      <c r="H144" s="279"/>
      <c r="I144" s="279"/>
      <c r="J144" s="279"/>
      <c r="K144" s="279"/>
    </row>
    <row r="145" ht="18.75" customHeight="1">
      <c r="B145" s="290"/>
      <c r="C145" s="290"/>
      <c r="D145" s="290"/>
      <c r="E145" s="290"/>
      <c r="F145" s="290"/>
      <c r="G145" s="290"/>
      <c r="H145" s="290"/>
      <c r="I145" s="290"/>
      <c r="J145" s="290"/>
      <c r="K145" s="290"/>
    </row>
    <row r="146" ht="7.5" customHeight="1">
      <c r="B146" s="291"/>
      <c r="C146" s="292"/>
      <c r="D146" s="292"/>
      <c r="E146" s="292"/>
      <c r="F146" s="292"/>
      <c r="G146" s="292"/>
      <c r="H146" s="292"/>
      <c r="I146" s="292"/>
      <c r="J146" s="292"/>
      <c r="K146" s="293"/>
    </row>
    <row r="147" ht="45" customHeight="1">
      <c r="B147" s="294"/>
      <c r="C147" s="295" t="s">
        <v>618</v>
      </c>
      <c r="D147" s="295"/>
      <c r="E147" s="295"/>
      <c r="F147" s="295"/>
      <c r="G147" s="295"/>
      <c r="H147" s="295"/>
      <c r="I147" s="295"/>
      <c r="J147" s="295"/>
      <c r="K147" s="296"/>
    </row>
    <row r="148" ht="17.25" customHeight="1">
      <c r="B148" s="294"/>
      <c r="C148" s="297" t="s">
        <v>553</v>
      </c>
      <c r="D148" s="297"/>
      <c r="E148" s="297"/>
      <c r="F148" s="297" t="s">
        <v>554</v>
      </c>
      <c r="G148" s="298"/>
      <c r="H148" s="297" t="s">
        <v>57</v>
      </c>
      <c r="I148" s="297" t="s">
        <v>60</v>
      </c>
      <c r="J148" s="297" t="s">
        <v>555</v>
      </c>
      <c r="K148" s="296"/>
    </row>
    <row r="149" ht="17.25" customHeight="1">
      <c r="B149" s="294"/>
      <c r="C149" s="299" t="s">
        <v>556</v>
      </c>
      <c r="D149" s="299"/>
      <c r="E149" s="299"/>
      <c r="F149" s="300" t="s">
        <v>557</v>
      </c>
      <c r="G149" s="301"/>
      <c r="H149" s="299"/>
      <c r="I149" s="299"/>
      <c r="J149" s="299" t="s">
        <v>558</v>
      </c>
      <c r="K149" s="296"/>
    </row>
    <row r="150" ht="5.25" customHeight="1">
      <c r="B150" s="305"/>
      <c r="C150" s="302"/>
      <c r="D150" s="302"/>
      <c r="E150" s="302"/>
      <c r="F150" s="302"/>
      <c r="G150" s="303"/>
      <c r="H150" s="302"/>
      <c r="I150" s="302"/>
      <c r="J150" s="302"/>
      <c r="K150" s="326"/>
    </row>
    <row r="151" ht="15" customHeight="1">
      <c r="B151" s="305"/>
      <c r="C151" s="330" t="s">
        <v>562</v>
      </c>
      <c r="D151" s="282"/>
      <c r="E151" s="282"/>
      <c r="F151" s="331" t="s">
        <v>559</v>
      </c>
      <c r="G151" s="282"/>
      <c r="H151" s="330" t="s">
        <v>599</v>
      </c>
      <c r="I151" s="330" t="s">
        <v>561</v>
      </c>
      <c r="J151" s="330">
        <v>120</v>
      </c>
      <c r="K151" s="326"/>
    </row>
    <row r="152" ht="15" customHeight="1">
      <c r="B152" s="305"/>
      <c r="C152" s="330" t="s">
        <v>608</v>
      </c>
      <c r="D152" s="282"/>
      <c r="E152" s="282"/>
      <c r="F152" s="331" t="s">
        <v>559</v>
      </c>
      <c r="G152" s="282"/>
      <c r="H152" s="330" t="s">
        <v>619</v>
      </c>
      <c r="I152" s="330" t="s">
        <v>561</v>
      </c>
      <c r="J152" s="330" t="s">
        <v>610</v>
      </c>
      <c r="K152" s="326"/>
    </row>
    <row r="153" ht="15" customHeight="1">
      <c r="B153" s="305"/>
      <c r="C153" s="330" t="s">
        <v>507</v>
      </c>
      <c r="D153" s="282"/>
      <c r="E153" s="282"/>
      <c r="F153" s="331" t="s">
        <v>559</v>
      </c>
      <c r="G153" s="282"/>
      <c r="H153" s="330" t="s">
        <v>620</v>
      </c>
      <c r="I153" s="330" t="s">
        <v>561</v>
      </c>
      <c r="J153" s="330" t="s">
        <v>610</v>
      </c>
      <c r="K153" s="326"/>
    </row>
    <row r="154" ht="15" customHeight="1">
      <c r="B154" s="305"/>
      <c r="C154" s="330" t="s">
        <v>564</v>
      </c>
      <c r="D154" s="282"/>
      <c r="E154" s="282"/>
      <c r="F154" s="331" t="s">
        <v>565</v>
      </c>
      <c r="G154" s="282"/>
      <c r="H154" s="330" t="s">
        <v>599</v>
      </c>
      <c r="I154" s="330" t="s">
        <v>561</v>
      </c>
      <c r="J154" s="330">
        <v>50</v>
      </c>
      <c r="K154" s="326"/>
    </row>
    <row r="155" ht="15" customHeight="1">
      <c r="B155" s="305"/>
      <c r="C155" s="330" t="s">
        <v>567</v>
      </c>
      <c r="D155" s="282"/>
      <c r="E155" s="282"/>
      <c r="F155" s="331" t="s">
        <v>559</v>
      </c>
      <c r="G155" s="282"/>
      <c r="H155" s="330" t="s">
        <v>599</v>
      </c>
      <c r="I155" s="330" t="s">
        <v>569</v>
      </c>
      <c r="J155" s="330"/>
      <c r="K155" s="326"/>
    </row>
    <row r="156" ht="15" customHeight="1">
      <c r="B156" s="305"/>
      <c r="C156" s="330" t="s">
        <v>578</v>
      </c>
      <c r="D156" s="282"/>
      <c r="E156" s="282"/>
      <c r="F156" s="331" t="s">
        <v>565</v>
      </c>
      <c r="G156" s="282"/>
      <c r="H156" s="330" t="s">
        <v>599</v>
      </c>
      <c r="I156" s="330" t="s">
        <v>561</v>
      </c>
      <c r="J156" s="330">
        <v>50</v>
      </c>
      <c r="K156" s="326"/>
    </row>
    <row r="157" ht="15" customHeight="1">
      <c r="B157" s="305"/>
      <c r="C157" s="330" t="s">
        <v>586</v>
      </c>
      <c r="D157" s="282"/>
      <c r="E157" s="282"/>
      <c r="F157" s="331" t="s">
        <v>565</v>
      </c>
      <c r="G157" s="282"/>
      <c r="H157" s="330" t="s">
        <v>599</v>
      </c>
      <c r="I157" s="330" t="s">
        <v>561</v>
      </c>
      <c r="J157" s="330">
        <v>50</v>
      </c>
      <c r="K157" s="326"/>
    </row>
    <row r="158" ht="15" customHeight="1">
      <c r="B158" s="305"/>
      <c r="C158" s="330" t="s">
        <v>584</v>
      </c>
      <c r="D158" s="282"/>
      <c r="E158" s="282"/>
      <c r="F158" s="331" t="s">
        <v>565</v>
      </c>
      <c r="G158" s="282"/>
      <c r="H158" s="330" t="s">
        <v>599</v>
      </c>
      <c r="I158" s="330" t="s">
        <v>561</v>
      </c>
      <c r="J158" s="330">
        <v>50</v>
      </c>
      <c r="K158" s="326"/>
    </row>
    <row r="159" ht="15" customHeight="1">
      <c r="B159" s="305"/>
      <c r="C159" s="330" t="s">
        <v>85</v>
      </c>
      <c r="D159" s="282"/>
      <c r="E159" s="282"/>
      <c r="F159" s="331" t="s">
        <v>559</v>
      </c>
      <c r="G159" s="282"/>
      <c r="H159" s="330" t="s">
        <v>621</v>
      </c>
      <c r="I159" s="330" t="s">
        <v>561</v>
      </c>
      <c r="J159" s="330" t="s">
        <v>622</v>
      </c>
      <c r="K159" s="326"/>
    </row>
    <row r="160" ht="15" customHeight="1">
      <c r="B160" s="305"/>
      <c r="C160" s="330" t="s">
        <v>623</v>
      </c>
      <c r="D160" s="282"/>
      <c r="E160" s="282"/>
      <c r="F160" s="331" t="s">
        <v>559</v>
      </c>
      <c r="G160" s="282"/>
      <c r="H160" s="330" t="s">
        <v>624</v>
      </c>
      <c r="I160" s="330" t="s">
        <v>594</v>
      </c>
      <c r="J160" s="330"/>
      <c r="K160" s="326"/>
    </row>
    <row r="161" ht="15" customHeight="1">
      <c r="B161" s="332"/>
      <c r="C161" s="314"/>
      <c r="D161" s="314"/>
      <c r="E161" s="314"/>
      <c r="F161" s="314"/>
      <c r="G161" s="314"/>
      <c r="H161" s="314"/>
      <c r="I161" s="314"/>
      <c r="J161" s="314"/>
      <c r="K161" s="333"/>
    </row>
    <row r="162" ht="18.75" customHeight="1">
      <c r="B162" s="279"/>
      <c r="C162" s="282"/>
      <c r="D162" s="282"/>
      <c r="E162" s="282"/>
      <c r="F162" s="304"/>
      <c r="G162" s="282"/>
      <c r="H162" s="282"/>
      <c r="I162" s="282"/>
      <c r="J162" s="282"/>
      <c r="K162" s="279"/>
    </row>
    <row r="163" ht="18.75" customHeight="1">
      <c r="B163" s="290"/>
      <c r="C163" s="290"/>
      <c r="D163" s="290"/>
      <c r="E163" s="290"/>
      <c r="F163" s="290"/>
      <c r="G163" s="290"/>
      <c r="H163" s="290"/>
      <c r="I163" s="290"/>
      <c r="J163" s="290"/>
      <c r="K163" s="290"/>
    </row>
    <row r="164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ht="45" customHeight="1">
      <c r="B165" s="272"/>
      <c r="C165" s="273" t="s">
        <v>625</v>
      </c>
      <c r="D165" s="273"/>
      <c r="E165" s="273"/>
      <c r="F165" s="273"/>
      <c r="G165" s="273"/>
      <c r="H165" s="273"/>
      <c r="I165" s="273"/>
      <c r="J165" s="273"/>
      <c r="K165" s="274"/>
    </row>
    <row r="166" ht="17.25" customHeight="1">
      <c r="B166" s="272"/>
      <c r="C166" s="297" t="s">
        <v>553</v>
      </c>
      <c r="D166" s="297"/>
      <c r="E166" s="297"/>
      <c r="F166" s="297" t="s">
        <v>554</v>
      </c>
      <c r="G166" s="334"/>
      <c r="H166" s="335" t="s">
        <v>57</v>
      </c>
      <c r="I166" s="335" t="s">
        <v>60</v>
      </c>
      <c r="J166" s="297" t="s">
        <v>555</v>
      </c>
      <c r="K166" s="274"/>
    </row>
    <row r="167" ht="17.25" customHeight="1">
      <c r="B167" s="275"/>
      <c r="C167" s="299" t="s">
        <v>556</v>
      </c>
      <c r="D167" s="299"/>
      <c r="E167" s="299"/>
      <c r="F167" s="300" t="s">
        <v>557</v>
      </c>
      <c r="G167" s="336"/>
      <c r="H167" s="337"/>
      <c r="I167" s="337"/>
      <c r="J167" s="299" t="s">
        <v>558</v>
      </c>
      <c r="K167" s="277"/>
    </row>
    <row r="168" ht="5.25" customHeight="1">
      <c r="B168" s="305"/>
      <c r="C168" s="302"/>
      <c r="D168" s="302"/>
      <c r="E168" s="302"/>
      <c r="F168" s="302"/>
      <c r="G168" s="303"/>
      <c r="H168" s="302"/>
      <c r="I168" s="302"/>
      <c r="J168" s="302"/>
      <c r="K168" s="326"/>
    </row>
    <row r="169" ht="15" customHeight="1">
      <c r="B169" s="305"/>
      <c r="C169" s="282" t="s">
        <v>562</v>
      </c>
      <c r="D169" s="282"/>
      <c r="E169" s="282"/>
      <c r="F169" s="304" t="s">
        <v>559</v>
      </c>
      <c r="G169" s="282"/>
      <c r="H169" s="282" t="s">
        <v>599</v>
      </c>
      <c r="I169" s="282" t="s">
        <v>561</v>
      </c>
      <c r="J169" s="282">
        <v>120</v>
      </c>
      <c r="K169" s="326"/>
    </row>
    <row r="170" ht="15" customHeight="1">
      <c r="B170" s="305"/>
      <c r="C170" s="282" t="s">
        <v>608</v>
      </c>
      <c r="D170" s="282"/>
      <c r="E170" s="282"/>
      <c r="F170" s="304" t="s">
        <v>559</v>
      </c>
      <c r="G170" s="282"/>
      <c r="H170" s="282" t="s">
        <v>609</v>
      </c>
      <c r="I170" s="282" t="s">
        <v>561</v>
      </c>
      <c r="J170" s="282" t="s">
        <v>610</v>
      </c>
      <c r="K170" s="326"/>
    </row>
    <row r="171" ht="15" customHeight="1">
      <c r="B171" s="305"/>
      <c r="C171" s="282" t="s">
        <v>507</v>
      </c>
      <c r="D171" s="282"/>
      <c r="E171" s="282"/>
      <c r="F171" s="304" t="s">
        <v>559</v>
      </c>
      <c r="G171" s="282"/>
      <c r="H171" s="282" t="s">
        <v>626</v>
      </c>
      <c r="I171" s="282" t="s">
        <v>561</v>
      </c>
      <c r="J171" s="282" t="s">
        <v>610</v>
      </c>
      <c r="K171" s="326"/>
    </row>
    <row r="172" ht="15" customHeight="1">
      <c r="B172" s="305"/>
      <c r="C172" s="282" t="s">
        <v>564</v>
      </c>
      <c r="D172" s="282"/>
      <c r="E172" s="282"/>
      <c r="F172" s="304" t="s">
        <v>565</v>
      </c>
      <c r="G172" s="282"/>
      <c r="H172" s="282" t="s">
        <v>626</v>
      </c>
      <c r="I172" s="282" t="s">
        <v>561</v>
      </c>
      <c r="J172" s="282">
        <v>50</v>
      </c>
      <c r="K172" s="326"/>
    </row>
    <row r="173" ht="15" customHeight="1">
      <c r="B173" s="305"/>
      <c r="C173" s="282" t="s">
        <v>567</v>
      </c>
      <c r="D173" s="282"/>
      <c r="E173" s="282"/>
      <c r="F173" s="304" t="s">
        <v>559</v>
      </c>
      <c r="G173" s="282"/>
      <c r="H173" s="282" t="s">
        <v>626</v>
      </c>
      <c r="I173" s="282" t="s">
        <v>569</v>
      </c>
      <c r="J173" s="282"/>
      <c r="K173" s="326"/>
    </row>
    <row r="174" ht="15" customHeight="1">
      <c r="B174" s="305"/>
      <c r="C174" s="282" t="s">
        <v>578</v>
      </c>
      <c r="D174" s="282"/>
      <c r="E174" s="282"/>
      <c r="F174" s="304" t="s">
        <v>565</v>
      </c>
      <c r="G174" s="282"/>
      <c r="H174" s="282" t="s">
        <v>626</v>
      </c>
      <c r="I174" s="282" t="s">
        <v>561</v>
      </c>
      <c r="J174" s="282">
        <v>50</v>
      </c>
      <c r="K174" s="326"/>
    </row>
    <row r="175" ht="15" customHeight="1">
      <c r="B175" s="305"/>
      <c r="C175" s="282" t="s">
        <v>586</v>
      </c>
      <c r="D175" s="282"/>
      <c r="E175" s="282"/>
      <c r="F175" s="304" t="s">
        <v>565</v>
      </c>
      <c r="G175" s="282"/>
      <c r="H175" s="282" t="s">
        <v>626</v>
      </c>
      <c r="I175" s="282" t="s">
        <v>561</v>
      </c>
      <c r="J175" s="282">
        <v>50</v>
      </c>
      <c r="K175" s="326"/>
    </row>
    <row r="176" ht="15" customHeight="1">
      <c r="B176" s="305"/>
      <c r="C176" s="282" t="s">
        <v>584</v>
      </c>
      <c r="D176" s="282"/>
      <c r="E176" s="282"/>
      <c r="F176" s="304" t="s">
        <v>565</v>
      </c>
      <c r="G176" s="282"/>
      <c r="H176" s="282" t="s">
        <v>626</v>
      </c>
      <c r="I176" s="282" t="s">
        <v>561</v>
      </c>
      <c r="J176" s="282">
        <v>50</v>
      </c>
      <c r="K176" s="326"/>
    </row>
    <row r="177" ht="15" customHeight="1">
      <c r="B177" s="305"/>
      <c r="C177" s="282" t="s">
        <v>102</v>
      </c>
      <c r="D177" s="282"/>
      <c r="E177" s="282"/>
      <c r="F177" s="304" t="s">
        <v>559</v>
      </c>
      <c r="G177" s="282"/>
      <c r="H177" s="282" t="s">
        <v>627</v>
      </c>
      <c r="I177" s="282" t="s">
        <v>628</v>
      </c>
      <c r="J177" s="282"/>
      <c r="K177" s="326"/>
    </row>
    <row r="178" ht="15" customHeight="1">
      <c r="B178" s="305"/>
      <c r="C178" s="282" t="s">
        <v>60</v>
      </c>
      <c r="D178" s="282"/>
      <c r="E178" s="282"/>
      <c r="F178" s="304" t="s">
        <v>559</v>
      </c>
      <c r="G178" s="282"/>
      <c r="H178" s="282" t="s">
        <v>629</v>
      </c>
      <c r="I178" s="282" t="s">
        <v>630</v>
      </c>
      <c r="J178" s="282">
        <v>1</v>
      </c>
      <c r="K178" s="326"/>
    </row>
    <row r="179" ht="15" customHeight="1">
      <c r="B179" s="305"/>
      <c r="C179" s="282" t="s">
        <v>56</v>
      </c>
      <c r="D179" s="282"/>
      <c r="E179" s="282"/>
      <c r="F179" s="304" t="s">
        <v>559</v>
      </c>
      <c r="G179" s="282"/>
      <c r="H179" s="282" t="s">
        <v>631</v>
      </c>
      <c r="I179" s="282" t="s">
        <v>561</v>
      </c>
      <c r="J179" s="282">
        <v>20</v>
      </c>
      <c r="K179" s="326"/>
    </row>
    <row r="180" ht="15" customHeight="1">
      <c r="B180" s="305"/>
      <c r="C180" s="282" t="s">
        <v>57</v>
      </c>
      <c r="D180" s="282"/>
      <c r="E180" s="282"/>
      <c r="F180" s="304" t="s">
        <v>559</v>
      </c>
      <c r="G180" s="282"/>
      <c r="H180" s="282" t="s">
        <v>632</v>
      </c>
      <c r="I180" s="282" t="s">
        <v>561</v>
      </c>
      <c r="J180" s="282">
        <v>255</v>
      </c>
      <c r="K180" s="326"/>
    </row>
    <row r="181" ht="15" customHeight="1">
      <c r="B181" s="305"/>
      <c r="C181" s="282" t="s">
        <v>103</v>
      </c>
      <c r="D181" s="282"/>
      <c r="E181" s="282"/>
      <c r="F181" s="304" t="s">
        <v>559</v>
      </c>
      <c r="G181" s="282"/>
      <c r="H181" s="282" t="s">
        <v>523</v>
      </c>
      <c r="I181" s="282" t="s">
        <v>561</v>
      </c>
      <c r="J181" s="282">
        <v>10</v>
      </c>
      <c r="K181" s="326"/>
    </row>
    <row r="182" ht="15" customHeight="1">
      <c r="B182" s="305"/>
      <c r="C182" s="282" t="s">
        <v>104</v>
      </c>
      <c r="D182" s="282"/>
      <c r="E182" s="282"/>
      <c r="F182" s="304" t="s">
        <v>559</v>
      </c>
      <c r="G182" s="282"/>
      <c r="H182" s="282" t="s">
        <v>633</v>
      </c>
      <c r="I182" s="282" t="s">
        <v>594</v>
      </c>
      <c r="J182" s="282"/>
      <c r="K182" s="326"/>
    </row>
    <row r="183" ht="15" customHeight="1">
      <c r="B183" s="305"/>
      <c r="C183" s="282" t="s">
        <v>634</v>
      </c>
      <c r="D183" s="282"/>
      <c r="E183" s="282"/>
      <c r="F183" s="304" t="s">
        <v>559</v>
      </c>
      <c r="G183" s="282"/>
      <c r="H183" s="282" t="s">
        <v>635</v>
      </c>
      <c r="I183" s="282" t="s">
        <v>594</v>
      </c>
      <c r="J183" s="282"/>
      <c r="K183" s="326"/>
    </row>
    <row r="184" ht="15" customHeight="1">
      <c r="B184" s="305"/>
      <c r="C184" s="282" t="s">
        <v>623</v>
      </c>
      <c r="D184" s="282"/>
      <c r="E184" s="282"/>
      <c r="F184" s="304" t="s">
        <v>559</v>
      </c>
      <c r="G184" s="282"/>
      <c r="H184" s="282" t="s">
        <v>636</v>
      </c>
      <c r="I184" s="282" t="s">
        <v>594</v>
      </c>
      <c r="J184" s="282"/>
      <c r="K184" s="326"/>
    </row>
    <row r="185" ht="15" customHeight="1">
      <c r="B185" s="305"/>
      <c r="C185" s="282" t="s">
        <v>106</v>
      </c>
      <c r="D185" s="282"/>
      <c r="E185" s="282"/>
      <c r="F185" s="304" t="s">
        <v>565</v>
      </c>
      <c r="G185" s="282"/>
      <c r="H185" s="282" t="s">
        <v>637</v>
      </c>
      <c r="I185" s="282" t="s">
        <v>561</v>
      </c>
      <c r="J185" s="282">
        <v>50</v>
      </c>
      <c r="K185" s="326"/>
    </row>
    <row r="186" ht="15" customHeight="1">
      <c r="B186" s="305"/>
      <c r="C186" s="282" t="s">
        <v>638</v>
      </c>
      <c r="D186" s="282"/>
      <c r="E186" s="282"/>
      <c r="F186" s="304" t="s">
        <v>565</v>
      </c>
      <c r="G186" s="282"/>
      <c r="H186" s="282" t="s">
        <v>639</v>
      </c>
      <c r="I186" s="282" t="s">
        <v>640</v>
      </c>
      <c r="J186" s="282"/>
      <c r="K186" s="326"/>
    </row>
    <row r="187" ht="15" customHeight="1">
      <c r="B187" s="305"/>
      <c r="C187" s="282" t="s">
        <v>641</v>
      </c>
      <c r="D187" s="282"/>
      <c r="E187" s="282"/>
      <c r="F187" s="304" t="s">
        <v>565</v>
      </c>
      <c r="G187" s="282"/>
      <c r="H187" s="282" t="s">
        <v>642</v>
      </c>
      <c r="I187" s="282" t="s">
        <v>640</v>
      </c>
      <c r="J187" s="282"/>
      <c r="K187" s="326"/>
    </row>
    <row r="188" ht="15" customHeight="1">
      <c r="B188" s="305"/>
      <c r="C188" s="282" t="s">
        <v>643</v>
      </c>
      <c r="D188" s="282"/>
      <c r="E188" s="282"/>
      <c r="F188" s="304" t="s">
        <v>565</v>
      </c>
      <c r="G188" s="282"/>
      <c r="H188" s="282" t="s">
        <v>644</v>
      </c>
      <c r="I188" s="282" t="s">
        <v>640</v>
      </c>
      <c r="J188" s="282"/>
      <c r="K188" s="326"/>
    </row>
    <row r="189" ht="15" customHeight="1">
      <c r="B189" s="305"/>
      <c r="C189" s="338" t="s">
        <v>645</v>
      </c>
      <c r="D189" s="282"/>
      <c r="E189" s="282"/>
      <c r="F189" s="304" t="s">
        <v>565</v>
      </c>
      <c r="G189" s="282"/>
      <c r="H189" s="282" t="s">
        <v>646</v>
      </c>
      <c r="I189" s="282" t="s">
        <v>647</v>
      </c>
      <c r="J189" s="339" t="s">
        <v>648</v>
      </c>
      <c r="K189" s="326"/>
    </row>
    <row r="190" ht="15" customHeight="1">
      <c r="B190" s="305"/>
      <c r="C190" s="289" t="s">
        <v>45</v>
      </c>
      <c r="D190" s="282"/>
      <c r="E190" s="282"/>
      <c r="F190" s="304" t="s">
        <v>559</v>
      </c>
      <c r="G190" s="282"/>
      <c r="H190" s="279" t="s">
        <v>649</v>
      </c>
      <c r="I190" s="282" t="s">
        <v>650</v>
      </c>
      <c r="J190" s="282"/>
      <c r="K190" s="326"/>
    </row>
    <row r="191" ht="15" customHeight="1">
      <c r="B191" s="305"/>
      <c r="C191" s="289" t="s">
        <v>651</v>
      </c>
      <c r="D191" s="282"/>
      <c r="E191" s="282"/>
      <c r="F191" s="304" t="s">
        <v>559</v>
      </c>
      <c r="G191" s="282"/>
      <c r="H191" s="282" t="s">
        <v>652</v>
      </c>
      <c r="I191" s="282" t="s">
        <v>594</v>
      </c>
      <c r="J191" s="282"/>
      <c r="K191" s="326"/>
    </row>
    <row r="192" ht="15" customHeight="1">
      <c r="B192" s="305"/>
      <c r="C192" s="289" t="s">
        <v>653</v>
      </c>
      <c r="D192" s="282"/>
      <c r="E192" s="282"/>
      <c r="F192" s="304" t="s">
        <v>559</v>
      </c>
      <c r="G192" s="282"/>
      <c r="H192" s="282" t="s">
        <v>654</v>
      </c>
      <c r="I192" s="282" t="s">
        <v>594</v>
      </c>
      <c r="J192" s="282"/>
      <c r="K192" s="326"/>
    </row>
    <row r="193" ht="15" customHeight="1">
      <c r="B193" s="305"/>
      <c r="C193" s="289" t="s">
        <v>655</v>
      </c>
      <c r="D193" s="282"/>
      <c r="E193" s="282"/>
      <c r="F193" s="304" t="s">
        <v>565</v>
      </c>
      <c r="G193" s="282"/>
      <c r="H193" s="282" t="s">
        <v>656</v>
      </c>
      <c r="I193" s="282" t="s">
        <v>594</v>
      </c>
      <c r="J193" s="282"/>
      <c r="K193" s="326"/>
    </row>
    <row r="194" ht="15" customHeight="1">
      <c r="B194" s="332"/>
      <c r="C194" s="340"/>
      <c r="D194" s="314"/>
      <c r="E194" s="314"/>
      <c r="F194" s="314"/>
      <c r="G194" s="314"/>
      <c r="H194" s="314"/>
      <c r="I194" s="314"/>
      <c r="J194" s="314"/>
      <c r="K194" s="333"/>
    </row>
    <row r="195" ht="18.75" customHeight="1">
      <c r="B195" s="279"/>
      <c r="C195" s="282"/>
      <c r="D195" s="282"/>
      <c r="E195" s="282"/>
      <c r="F195" s="304"/>
      <c r="G195" s="282"/>
      <c r="H195" s="282"/>
      <c r="I195" s="282"/>
      <c r="J195" s="282"/>
      <c r="K195" s="279"/>
    </row>
    <row r="196" ht="18.75" customHeight="1">
      <c r="B196" s="279"/>
      <c r="C196" s="282"/>
      <c r="D196" s="282"/>
      <c r="E196" s="282"/>
      <c r="F196" s="304"/>
      <c r="G196" s="282"/>
      <c r="H196" s="282"/>
      <c r="I196" s="282"/>
      <c r="J196" s="282"/>
      <c r="K196" s="279"/>
    </row>
    <row r="197" ht="18.75" customHeight="1">
      <c r="B197" s="290"/>
      <c r="C197" s="290"/>
      <c r="D197" s="290"/>
      <c r="E197" s="290"/>
      <c r="F197" s="290"/>
      <c r="G197" s="290"/>
      <c r="H197" s="290"/>
      <c r="I197" s="290"/>
      <c r="J197" s="290"/>
      <c r="K197" s="290"/>
    </row>
    <row r="198" ht="13.5">
      <c r="B198" s="269"/>
      <c r="C198" s="270"/>
      <c r="D198" s="270"/>
      <c r="E198" s="270"/>
      <c r="F198" s="270"/>
      <c r="G198" s="270"/>
      <c r="H198" s="270"/>
      <c r="I198" s="270"/>
      <c r="J198" s="270"/>
      <c r="K198" s="271"/>
    </row>
    <row r="199" ht="21">
      <c r="B199" s="272"/>
      <c r="C199" s="273" t="s">
        <v>657</v>
      </c>
      <c r="D199" s="273"/>
      <c r="E199" s="273"/>
      <c r="F199" s="273"/>
      <c r="G199" s="273"/>
      <c r="H199" s="273"/>
      <c r="I199" s="273"/>
      <c r="J199" s="273"/>
      <c r="K199" s="274"/>
    </row>
    <row r="200" ht="25.5" customHeight="1">
      <c r="B200" s="272"/>
      <c r="C200" s="341" t="s">
        <v>658</v>
      </c>
      <c r="D200" s="341"/>
      <c r="E200" s="341"/>
      <c r="F200" s="341" t="s">
        <v>659</v>
      </c>
      <c r="G200" s="342"/>
      <c r="H200" s="341" t="s">
        <v>660</v>
      </c>
      <c r="I200" s="341"/>
      <c r="J200" s="341"/>
      <c r="K200" s="274"/>
    </row>
    <row r="201" ht="5.25" customHeight="1">
      <c r="B201" s="305"/>
      <c r="C201" s="302"/>
      <c r="D201" s="302"/>
      <c r="E201" s="302"/>
      <c r="F201" s="302"/>
      <c r="G201" s="282"/>
      <c r="H201" s="302"/>
      <c r="I201" s="302"/>
      <c r="J201" s="302"/>
      <c r="K201" s="326"/>
    </row>
    <row r="202" ht="15" customHeight="1">
      <c r="B202" s="305"/>
      <c r="C202" s="282" t="s">
        <v>650</v>
      </c>
      <c r="D202" s="282"/>
      <c r="E202" s="282"/>
      <c r="F202" s="304" t="s">
        <v>46</v>
      </c>
      <c r="G202" s="282"/>
      <c r="H202" s="282" t="s">
        <v>661</v>
      </c>
      <c r="I202" s="282"/>
      <c r="J202" s="282"/>
      <c r="K202" s="326"/>
    </row>
    <row r="203" ht="15" customHeight="1">
      <c r="B203" s="305"/>
      <c r="C203" s="311"/>
      <c r="D203" s="282"/>
      <c r="E203" s="282"/>
      <c r="F203" s="304" t="s">
        <v>47</v>
      </c>
      <c r="G203" s="282"/>
      <c r="H203" s="282" t="s">
        <v>662</v>
      </c>
      <c r="I203" s="282"/>
      <c r="J203" s="282"/>
      <c r="K203" s="326"/>
    </row>
    <row r="204" ht="15" customHeight="1">
      <c r="B204" s="305"/>
      <c r="C204" s="311"/>
      <c r="D204" s="282"/>
      <c r="E204" s="282"/>
      <c r="F204" s="304" t="s">
        <v>50</v>
      </c>
      <c r="G204" s="282"/>
      <c r="H204" s="282" t="s">
        <v>663</v>
      </c>
      <c r="I204" s="282"/>
      <c r="J204" s="282"/>
      <c r="K204" s="326"/>
    </row>
    <row r="205" ht="15" customHeight="1">
      <c r="B205" s="305"/>
      <c r="C205" s="282"/>
      <c r="D205" s="282"/>
      <c r="E205" s="282"/>
      <c r="F205" s="304" t="s">
        <v>48</v>
      </c>
      <c r="G205" s="282"/>
      <c r="H205" s="282" t="s">
        <v>664</v>
      </c>
      <c r="I205" s="282"/>
      <c r="J205" s="282"/>
      <c r="K205" s="326"/>
    </row>
    <row r="206" ht="15" customHeight="1">
      <c r="B206" s="305"/>
      <c r="C206" s="282"/>
      <c r="D206" s="282"/>
      <c r="E206" s="282"/>
      <c r="F206" s="304" t="s">
        <v>49</v>
      </c>
      <c r="G206" s="282"/>
      <c r="H206" s="282" t="s">
        <v>665</v>
      </c>
      <c r="I206" s="282"/>
      <c r="J206" s="282"/>
      <c r="K206" s="326"/>
    </row>
    <row r="207" ht="15" customHeight="1">
      <c r="B207" s="305"/>
      <c r="C207" s="282"/>
      <c r="D207" s="282"/>
      <c r="E207" s="282"/>
      <c r="F207" s="304"/>
      <c r="G207" s="282"/>
      <c r="H207" s="282"/>
      <c r="I207" s="282"/>
      <c r="J207" s="282"/>
      <c r="K207" s="326"/>
    </row>
    <row r="208" ht="15" customHeight="1">
      <c r="B208" s="305"/>
      <c r="C208" s="282" t="s">
        <v>606</v>
      </c>
      <c r="D208" s="282"/>
      <c r="E208" s="282"/>
      <c r="F208" s="304" t="s">
        <v>79</v>
      </c>
      <c r="G208" s="282"/>
      <c r="H208" s="282" t="s">
        <v>666</v>
      </c>
      <c r="I208" s="282"/>
      <c r="J208" s="282"/>
      <c r="K208" s="326"/>
    </row>
    <row r="209" ht="15" customHeight="1">
      <c r="B209" s="305"/>
      <c r="C209" s="311"/>
      <c r="D209" s="282"/>
      <c r="E209" s="282"/>
      <c r="F209" s="304" t="s">
        <v>501</v>
      </c>
      <c r="G209" s="282"/>
      <c r="H209" s="282" t="s">
        <v>502</v>
      </c>
      <c r="I209" s="282"/>
      <c r="J209" s="282"/>
      <c r="K209" s="326"/>
    </row>
    <row r="210" ht="15" customHeight="1">
      <c r="B210" s="305"/>
      <c r="C210" s="282"/>
      <c r="D210" s="282"/>
      <c r="E210" s="282"/>
      <c r="F210" s="304" t="s">
        <v>499</v>
      </c>
      <c r="G210" s="282"/>
      <c r="H210" s="282" t="s">
        <v>667</v>
      </c>
      <c r="I210" s="282"/>
      <c r="J210" s="282"/>
      <c r="K210" s="326"/>
    </row>
    <row r="211" ht="15" customHeight="1">
      <c r="B211" s="343"/>
      <c r="C211" s="311"/>
      <c r="D211" s="311"/>
      <c r="E211" s="311"/>
      <c r="F211" s="304" t="s">
        <v>503</v>
      </c>
      <c r="G211" s="289"/>
      <c r="H211" s="330" t="s">
        <v>504</v>
      </c>
      <c r="I211" s="330"/>
      <c r="J211" s="330"/>
      <c r="K211" s="344"/>
    </row>
    <row r="212" ht="15" customHeight="1">
      <c r="B212" s="343"/>
      <c r="C212" s="311"/>
      <c r="D212" s="311"/>
      <c r="E212" s="311"/>
      <c r="F212" s="304" t="s">
        <v>505</v>
      </c>
      <c r="G212" s="289"/>
      <c r="H212" s="330" t="s">
        <v>668</v>
      </c>
      <c r="I212" s="330"/>
      <c r="J212" s="330"/>
      <c r="K212" s="344"/>
    </row>
    <row r="213" ht="15" customHeight="1">
      <c r="B213" s="343"/>
      <c r="C213" s="311"/>
      <c r="D213" s="311"/>
      <c r="E213" s="311"/>
      <c r="F213" s="345"/>
      <c r="G213" s="289"/>
      <c r="H213" s="346"/>
      <c r="I213" s="346"/>
      <c r="J213" s="346"/>
      <c r="K213" s="344"/>
    </row>
    <row r="214" ht="15" customHeight="1">
      <c r="B214" s="343"/>
      <c r="C214" s="282" t="s">
        <v>630</v>
      </c>
      <c r="D214" s="311"/>
      <c r="E214" s="311"/>
      <c r="F214" s="304">
        <v>1</v>
      </c>
      <c r="G214" s="289"/>
      <c r="H214" s="330" t="s">
        <v>669</v>
      </c>
      <c r="I214" s="330"/>
      <c r="J214" s="330"/>
      <c r="K214" s="344"/>
    </row>
    <row r="215" ht="15" customHeight="1">
      <c r="B215" s="343"/>
      <c r="C215" s="311"/>
      <c r="D215" s="311"/>
      <c r="E215" s="311"/>
      <c r="F215" s="304">
        <v>2</v>
      </c>
      <c r="G215" s="289"/>
      <c r="H215" s="330" t="s">
        <v>670</v>
      </c>
      <c r="I215" s="330"/>
      <c r="J215" s="330"/>
      <c r="K215" s="344"/>
    </row>
    <row r="216" ht="15" customHeight="1">
      <c r="B216" s="343"/>
      <c r="C216" s="311"/>
      <c r="D216" s="311"/>
      <c r="E216" s="311"/>
      <c r="F216" s="304">
        <v>3</v>
      </c>
      <c r="G216" s="289"/>
      <c r="H216" s="330" t="s">
        <v>671</v>
      </c>
      <c r="I216" s="330"/>
      <c r="J216" s="330"/>
      <c r="K216" s="344"/>
    </row>
    <row r="217" ht="15" customHeight="1">
      <c r="B217" s="343"/>
      <c r="C217" s="311"/>
      <c r="D217" s="311"/>
      <c r="E217" s="311"/>
      <c r="F217" s="304">
        <v>4</v>
      </c>
      <c r="G217" s="289"/>
      <c r="H217" s="330" t="s">
        <v>672</v>
      </c>
      <c r="I217" s="330"/>
      <c r="J217" s="330"/>
      <c r="K217" s="344"/>
    </row>
    <row r="218" ht="12.75" customHeight="1">
      <c r="B218" s="347"/>
      <c r="C218" s="348"/>
      <c r="D218" s="348"/>
      <c r="E218" s="348"/>
      <c r="F218" s="348"/>
      <c r="G218" s="348"/>
      <c r="H218" s="348"/>
      <c r="I218" s="348"/>
      <c r="J218" s="348"/>
      <c r="K218" s="34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DESKTOP-GQL5SSP\pc</dc:creator>
  <cp:lastModifiedBy>DESKTOP-GQL5SSP\pc</cp:lastModifiedBy>
  <dcterms:created xsi:type="dcterms:W3CDTF">2019-07-16T06:49:45Z</dcterms:created>
  <dcterms:modified xsi:type="dcterms:W3CDTF">2019-07-16T06:49:47Z</dcterms:modified>
</cp:coreProperties>
</file>