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5230" yWindow="450" windowWidth="25170" windowHeight="15300" activeTab="3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Pol'!$A$1:$X$287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9" i="12"/>
  <c r="G28" i="12" s="1"/>
  <c r="I51" i="1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36" i="12"/>
  <c r="M36" i="12" s="1"/>
  <c r="I36" i="12"/>
  <c r="K36" i="12"/>
  <c r="O36" i="12"/>
  <c r="Q36" i="12"/>
  <c r="V36" i="12"/>
  <c r="G42" i="12"/>
  <c r="M42" i="12" s="1"/>
  <c r="I42" i="12"/>
  <c r="K42" i="12"/>
  <c r="O42" i="12"/>
  <c r="Q42" i="12"/>
  <c r="V42" i="12"/>
  <c r="G49" i="12"/>
  <c r="I49" i="12"/>
  <c r="K49" i="12"/>
  <c r="O49" i="12"/>
  <c r="Q49" i="12"/>
  <c r="V49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V59" i="12" s="1"/>
  <c r="G69" i="12"/>
  <c r="M69" i="12" s="1"/>
  <c r="I69" i="12"/>
  <c r="K69" i="12"/>
  <c r="O69" i="12"/>
  <c r="Q69" i="12"/>
  <c r="V69" i="12"/>
  <c r="G72" i="12"/>
  <c r="M72" i="12" s="1"/>
  <c r="M71" i="12" s="1"/>
  <c r="I72" i="12"/>
  <c r="I71" i="12" s="1"/>
  <c r="K72" i="12"/>
  <c r="K71" i="12" s="1"/>
  <c r="O72" i="12"/>
  <c r="O71" i="12" s="1"/>
  <c r="Q72" i="12"/>
  <c r="Q71" i="12" s="1"/>
  <c r="V72" i="12"/>
  <c r="V71" i="12" s="1"/>
  <c r="G77" i="12"/>
  <c r="I77" i="12"/>
  <c r="K77" i="12"/>
  <c r="M77" i="12"/>
  <c r="O77" i="12"/>
  <c r="Q77" i="12"/>
  <c r="V77" i="12"/>
  <c r="G80" i="12"/>
  <c r="M80" i="12" s="1"/>
  <c r="I80" i="12"/>
  <c r="K80" i="12"/>
  <c r="O80" i="12"/>
  <c r="Q80" i="12"/>
  <c r="V80" i="12"/>
  <c r="G83" i="12"/>
  <c r="M83" i="12" s="1"/>
  <c r="I83" i="12"/>
  <c r="K83" i="12"/>
  <c r="O83" i="12"/>
  <c r="Q83" i="12"/>
  <c r="V83" i="12"/>
  <c r="G89" i="12"/>
  <c r="M89" i="12" s="1"/>
  <c r="I89" i="12"/>
  <c r="K89" i="12"/>
  <c r="O89" i="12"/>
  <c r="Q89" i="12"/>
  <c r="V89" i="12"/>
  <c r="G94" i="12"/>
  <c r="M94" i="12" s="1"/>
  <c r="I94" i="12"/>
  <c r="K94" i="12"/>
  <c r="O94" i="12"/>
  <c r="Q94" i="12"/>
  <c r="V94" i="12"/>
  <c r="G99" i="12"/>
  <c r="M99" i="12" s="1"/>
  <c r="I99" i="12"/>
  <c r="K99" i="12"/>
  <c r="O99" i="12"/>
  <c r="Q99" i="12"/>
  <c r="V99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08" i="12"/>
  <c r="M108" i="12" s="1"/>
  <c r="I108" i="12"/>
  <c r="K108" i="12"/>
  <c r="O108" i="12"/>
  <c r="Q108" i="12"/>
  <c r="V108" i="12"/>
  <c r="G111" i="12"/>
  <c r="M111" i="12" s="1"/>
  <c r="I111" i="12"/>
  <c r="K111" i="12"/>
  <c r="O111" i="12"/>
  <c r="Q111" i="12"/>
  <c r="V111" i="12"/>
  <c r="G114" i="12"/>
  <c r="I114" i="12"/>
  <c r="K114" i="12"/>
  <c r="O114" i="12"/>
  <c r="Q114" i="12"/>
  <c r="V114" i="12"/>
  <c r="G121" i="12"/>
  <c r="M121" i="12" s="1"/>
  <c r="I121" i="12"/>
  <c r="K121" i="12"/>
  <c r="O121" i="12"/>
  <c r="Q121" i="12"/>
  <c r="V121" i="12"/>
  <c r="G124" i="12"/>
  <c r="M124" i="12" s="1"/>
  <c r="I124" i="12"/>
  <c r="K124" i="12"/>
  <c r="O124" i="12"/>
  <c r="Q124" i="12"/>
  <c r="V124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K135" i="12" s="1"/>
  <c r="O138" i="12"/>
  <c r="Q138" i="12"/>
  <c r="V138" i="12"/>
  <c r="V135" i="12" s="1"/>
  <c r="G142" i="12"/>
  <c r="I142" i="12"/>
  <c r="K142" i="12"/>
  <c r="O142" i="12"/>
  <c r="Q142" i="12"/>
  <c r="V142" i="12"/>
  <c r="G146" i="12"/>
  <c r="M146" i="12" s="1"/>
  <c r="I146" i="12"/>
  <c r="I141" i="12" s="1"/>
  <c r="K146" i="12"/>
  <c r="O146" i="12"/>
  <c r="Q146" i="12"/>
  <c r="V146" i="12"/>
  <c r="G149" i="12"/>
  <c r="G148" i="12" s="1"/>
  <c r="I60" i="1" s="1"/>
  <c r="I149" i="12"/>
  <c r="I148" i="12" s="1"/>
  <c r="K149" i="12"/>
  <c r="K148" i="12" s="1"/>
  <c r="O149" i="12"/>
  <c r="O148" i="12" s="1"/>
  <c r="Q149" i="12"/>
  <c r="Q148" i="12" s="1"/>
  <c r="V149" i="12"/>
  <c r="V148" i="12" s="1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5" i="12"/>
  <c r="M175" i="12" s="1"/>
  <c r="I175" i="12"/>
  <c r="K175" i="12"/>
  <c r="O175" i="12"/>
  <c r="Q175" i="12"/>
  <c r="V175" i="12"/>
  <c r="G180" i="12"/>
  <c r="M180" i="12" s="1"/>
  <c r="I180" i="12"/>
  <c r="K180" i="12"/>
  <c r="O180" i="12"/>
  <c r="Q180" i="12"/>
  <c r="V180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I187" i="12"/>
  <c r="K187" i="12"/>
  <c r="M187" i="12"/>
  <c r="O187" i="12"/>
  <c r="Q187" i="12"/>
  <c r="V187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6" i="12"/>
  <c r="M196" i="12" s="1"/>
  <c r="I196" i="12"/>
  <c r="K196" i="12"/>
  <c r="O196" i="12"/>
  <c r="Q196" i="12"/>
  <c r="V196" i="12"/>
  <c r="G200" i="12"/>
  <c r="M200" i="12" s="1"/>
  <c r="I200" i="12"/>
  <c r="K200" i="12"/>
  <c r="O200" i="12"/>
  <c r="Q200" i="12"/>
  <c r="V200" i="12"/>
  <c r="G205" i="12"/>
  <c r="M205" i="12" s="1"/>
  <c r="I205" i="12"/>
  <c r="K205" i="12"/>
  <c r="O205" i="12"/>
  <c r="Q205" i="12"/>
  <c r="V205" i="12"/>
  <c r="V199" i="12" s="1"/>
  <c r="G207" i="12"/>
  <c r="I207" i="12"/>
  <c r="K207" i="12"/>
  <c r="M207" i="12"/>
  <c r="O207" i="12"/>
  <c r="Q207" i="12"/>
  <c r="V207" i="12"/>
  <c r="G210" i="12"/>
  <c r="M210" i="12" s="1"/>
  <c r="I210" i="12"/>
  <c r="K210" i="12"/>
  <c r="O210" i="12"/>
  <c r="Q210" i="12"/>
  <c r="V210" i="12"/>
  <c r="G216" i="12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31" i="12"/>
  <c r="I231" i="12"/>
  <c r="K231" i="12"/>
  <c r="O231" i="12"/>
  <c r="Q231" i="12"/>
  <c r="V231" i="12"/>
  <c r="G234" i="12"/>
  <c r="M234" i="12" s="1"/>
  <c r="I234" i="12"/>
  <c r="K234" i="12"/>
  <c r="O234" i="12"/>
  <c r="O230" i="12" s="1"/>
  <c r="Q234" i="12"/>
  <c r="V234" i="12"/>
  <c r="G237" i="12"/>
  <c r="I237" i="12"/>
  <c r="K237" i="12"/>
  <c r="O237" i="12"/>
  <c r="Q237" i="12"/>
  <c r="V237" i="12"/>
  <c r="V236" i="12" s="1"/>
  <c r="G240" i="12"/>
  <c r="M240" i="12" s="1"/>
  <c r="I240" i="12"/>
  <c r="K240" i="12"/>
  <c r="O240" i="12"/>
  <c r="Q240" i="12"/>
  <c r="Q236" i="12" s="1"/>
  <c r="V240" i="12"/>
  <c r="G244" i="12"/>
  <c r="G243" i="12" s="1"/>
  <c r="I67" i="1" s="1"/>
  <c r="I244" i="12"/>
  <c r="K244" i="12"/>
  <c r="O244" i="12"/>
  <c r="Q244" i="12"/>
  <c r="V244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5" i="12"/>
  <c r="M255" i="12" s="1"/>
  <c r="I255" i="12"/>
  <c r="K255" i="12"/>
  <c r="O255" i="12"/>
  <c r="Q255" i="12"/>
  <c r="V255" i="12"/>
  <c r="Q257" i="12"/>
  <c r="G258" i="12"/>
  <c r="G257" i="12" s="1"/>
  <c r="I68" i="1" s="1"/>
  <c r="I258" i="12"/>
  <c r="I257" i="12" s="1"/>
  <c r="K258" i="12"/>
  <c r="K257" i="12" s="1"/>
  <c r="O258" i="12"/>
  <c r="O257" i="12" s="1"/>
  <c r="Q258" i="12"/>
  <c r="V258" i="12"/>
  <c r="V257" i="12" s="1"/>
  <c r="G267" i="12"/>
  <c r="G266" i="12" s="1"/>
  <c r="I69" i="1" s="1"/>
  <c r="I267" i="12"/>
  <c r="I266" i="12" s="1"/>
  <c r="K267" i="12"/>
  <c r="K266" i="12" s="1"/>
  <c r="O267" i="12"/>
  <c r="O266" i="12" s="1"/>
  <c r="Q267" i="12"/>
  <c r="Q266" i="12" s="1"/>
  <c r="V267" i="12"/>
  <c r="V266" i="12" s="1"/>
  <c r="G271" i="12"/>
  <c r="I271" i="12"/>
  <c r="K271" i="12"/>
  <c r="O271" i="12"/>
  <c r="Q271" i="12"/>
  <c r="V271" i="12"/>
  <c r="G274" i="12"/>
  <c r="M274" i="12" s="1"/>
  <c r="I274" i="12"/>
  <c r="K274" i="12"/>
  <c r="O274" i="12"/>
  <c r="Q274" i="12"/>
  <c r="V274" i="12"/>
  <c r="AE277" i="12"/>
  <c r="F40" i="1" s="1"/>
  <c r="I20" i="1"/>
  <c r="M244" i="12" l="1"/>
  <c r="G71" i="12"/>
  <c r="I55" i="1" s="1"/>
  <c r="G230" i="12"/>
  <c r="I65" i="1" s="1"/>
  <c r="O236" i="12"/>
  <c r="G141" i="12"/>
  <c r="I59" i="1" s="1"/>
  <c r="Q135" i="12"/>
  <c r="I135" i="12"/>
  <c r="O17" i="12"/>
  <c r="Q270" i="12"/>
  <c r="O270" i="12"/>
  <c r="I18" i="1"/>
  <c r="K270" i="12"/>
  <c r="G113" i="12"/>
  <c r="I57" i="1" s="1"/>
  <c r="K48" i="12"/>
  <c r="I28" i="12"/>
  <c r="O28" i="12"/>
  <c r="O8" i="12"/>
  <c r="V270" i="12"/>
  <c r="K236" i="12"/>
  <c r="M149" i="12"/>
  <c r="M148" i="12" s="1"/>
  <c r="O135" i="12"/>
  <c r="O35" i="12"/>
  <c r="V162" i="12"/>
  <c r="Q76" i="12"/>
  <c r="F39" i="1"/>
  <c r="F41" i="1"/>
  <c r="G270" i="12"/>
  <c r="I70" i="1" s="1"/>
  <c r="I19" i="1" s="1"/>
  <c r="O243" i="12"/>
  <c r="G236" i="12"/>
  <c r="I66" i="1" s="1"/>
  <c r="K230" i="12"/>
  <c r="Q230" i="12"/>
  <c r="I230" i="12"/>
  <c r="V215" i="12"/>
  <c r="O174" i="12"/>
  <c r="Q141" i="12"/>
  <c r="O141" i="12"/>
  <c r="Q113" i="12"/>
  <c r="I113" i="12"/>
  <c r="O113" i="12"/>
  <c r="V76" i="12"/>
  <c r="V48" i="12"/>
  <c r="Q28" i="12"/>
  <c r="K17" i="12"/>
  <c r="Q17" i="12"/>
  <c r="I17" i="12"/>
  <c r="K8" i="12"/>
  <c r="Q8" i="12"/>
  <c r="I8" i="12"/>
  <c r="K215" i="12"/>
  <c r="K76" i="12"/>
  <c r="I76" i="12"/>
  <c r="I270" i="12"/>
  <c r="K243" i="12"/>
  <c r="Q243" i="12"/>
  <c r="I243" i="12"/>
  <c r="I236" i="12"/>
  <c r="V230" i="12"/>
  <c r="G215" i="12"/>
  <c r="I64" i="1" s="1"/>
  <c r="O199" i="12"/>
  <c r="K174" i="12"/>
  <c r="Q174" i="12"/>
  <c r="I174" i="12"/>
  <c r="O162" i="12"/>
  <c r="K141" i="12"/>
  <c r="K113" i="12"/>
  <c r="O59" i="12"/>
  <c r="G48" i="12"/>
  <c r="I53" i="1" s="1"/>
  <c r="K35" i="12"/>
  <c r="Q35" i="12"/>
  <c r="I35" i="12"/>
  <c r="K28" i="12"/>
  <c r="V17" i="12"/>
  <c r="V8" i="12"/>
  <c r="V243" i="12"/>
  <c r="M231" i="12"/>
  <c r="M230" i="12" s="1"/>
  <c r="Q215" i="12"/>
  <c r="I215" i="12"/>
  <c r="O215" i="12"/>
  <c r="K199" i="12"/>
  <c r="Q199" i="12"/>
  <c r="I199" i="12"/>
  <c r="V174" i="12"/>
  <c r="K162" i="12"/>
  <c r="Q162" i="12"/>
  <c r="I162" i="12"/>
  <c r="V141" i="12"/>
  <c r="V113" i="12"/>
  <c r="O76" i="12"/>
  <c r="K59" i="12"/>
  <c r="Q59" i="12"/>
  <c r="I59" i="12"/>
  <c r="Q48" i="12"/>
  <c r="I48" i="12"/>
  <c r="O48" i="12"/>
  <c r="V35" i="12"/>
  <c r="V28" i="12"/>
  <c r="M243" i="12"/>
  <c r="M135" i="12"/>
  <c r="M76" i="12"/>
  <c r="M35" i="12"/>
  <c r="M174" i="12"/>
  <c r="M199" i="12"/>
  <c r="M162" i="12"/>
  <c r="M59" i="12"/>
  <c r="M17" i="12"/>
  <c r="M8" i="12"/>
  <c r="G199" i="12"/>
  <c r="I63" i="1" s="1"/>
  <c r="G174" i="12"/>
  <c r="I62" i="1" s="1"/>
  <c r="G162" i="12"/>
  <c r="I61" i="1" s="1"/>
  <c r="G135" i="12"/>
  <c r="I58" i="1" s="1"/>
  <c r="G76" i="12"/>
  <c r="I56" i="1" s="1"/>
  <c r="G59" i="12"/>
  <c r="I54" i="1" s="1"/>
  <c r="G35" i="12"/>
  <c r="I52" i="1" s="1"/>
  <c r="G17" i="12"/>
  <c r="I50" i="1" s="1"/>
  <c r="G8" i="12"/>
  <c r="AF277" i="12"/>
  <c r="M271" i="12"/>
  <c r="M270" i="12" s="1"/>
  <c r="M267" i="12"/>
  <c r="M266" i="12" s="1"/>
  <c r="M258" i="12"/>
  <c r="M257" i="12" s="1"/>
  <c r="M237" i="12"/>
  <c r="M236" i="12" s="1"/>
  <c r="M216" i="12"/>
  <c r="M215" i="12" s="1"/>
  <c r="M142" i="12"/>
  <c r="M141" i="12" s="1"/>
  <c r="M114" i="12"/>
  <c r="M113" i="12" s="1"/>
  <c r="M49" i="12"/>
  <c r="M48" i="12" s="1"/>
  <c r="M29" i="12"/>
  <c r="M28" i="12" s="1"/>
  <c r="J28" i="1"/>
  <c r="J26" i="1"/>
  <c r="G38" i="1"/>
  <c r="F38" i="1"/>
  <c r="J23" i="1"/>
  <c r="J24" i="1"/>
  <c r="J25" i="1"/>
  <c r="J27" i="1"/>
  <c r="E24" i="1"/>
  <c r="E26" i="1"/>
  <c r="I17" i="1" l="1"/>
  <c r="G277" i="12"/>
  <c r="I49" i="1"/>
  <c r="G40" i="1"/>
  <c r="H40" i="1" s="1"/>
  <c r="I40" i="1" s="1"/>
  <c r="G41" i="1"/>
  <c r="H41" i="1" s="1"/>
  <c r="I41" i="1" s="1"/>
  <c r="G39" i="1"/>
  <c r="F42" i="1"/>
  <c r="H39" i="1"/>
  <c r="H42" i="1" s="1"/>
  <c r="G23" i="1" l="1"/>
  <c r="A23" i="1" s="1"/>
  <c r="A24" i="1" s="1"/>
  <c r="G24" i="1" s="1"/>
  <c r="G42" i="1"/>
  <c r="G25" i="1" s="1"/>
  <c r="A25" i="1" s="1"/>
  <c r="A26" i="1" s="1"/>
  <c r="G26" i="1" s="1"/>
  <c r="I39" i="1"/>
  <c r="I42" i="1" s="1"/>
  <c r="I16" i="1"/>
  <c r="I21" i="1" s="1"/>
  <c r="I71" i="1"/>
  <c r="A27" i="1" l="1"/>
  <c r="A29" i="1" s="1"/>
  <c r="G29" i="1" s="1"/>
  <c r="G27" i="1" s="1"/>
  <c r="J68" i="1"/>
  <c r="J64" i="1"/>
  <c r="J60" i="1"/>
  <c r="J56" i="1"/>
  <c r="J52" i="1"/>
  <c r="J69" i="1"/>
  <c r="J65" i="1"/>
  <c r="J61" i="1"/>
  <c r="J57" i="1"/>
  <c r="J53" i="1"/>
  <c r="J49" i="1"/>
  <c r="J67" i="1"/>
  <c r="J63" i="1"/>
  <c r="J59" i="1"/>
  <c r="J55" i="1"/>
  <c r="J51" i="1"/>
  <c r="J70" i="1"/>
  <c r="J66" i="1"/>
  <c r="J62" i="1"/>
  <c r="J58" i="1"/>
  <c r="J54" i="1"/>
  <c r="J50" i="1"/>
  <c r="J41" i="1"/>
  <c r="J39" i="1"/>
  <c r="J42" i="1" s="1"/>
  <c r="J40" i="1"/>
  <c r="G28" i="1"/>
  <c r="J7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<sst xmlns="http://schemas.openxmlformats.org/spreadsheetml/2006/main" count="1169" uniqueCount="447">
  <si>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</si>
  <si>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</si>
  <si>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</si>
  <si>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</si>
  <si>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</si>
  <si>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</si>
  <si>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</si>
  <si>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</si>
  <si>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</si>
  <si>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</si>
  <si>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</si>
  <si>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</si>
  <si>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</si>
  <si>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</si>
  <si>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</si>
  <si>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</si>
  <si>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</si>
  <si>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</si>
  <si>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</si>
  <si>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</si>
  <si>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</si>
  <si>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</si>
  <si>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</si>
  <si>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</si>
  <si>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</si>
  <si>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</si>
  <si>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</si>
  <si>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</si>
  <si>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</si>
  <si>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</si>
  <si>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</si>
  <si>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</si>
  <si>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</si>
  <si>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</si>
  <si>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</si>
  <si>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</si>
  <si>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</si>
  <si>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</si>
  <si>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</si>
  <si>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</si>
  <si>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</si>
  <si>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</si>
  <si>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</si>
  <si>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</si>
  <si>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Bezbarierové úpravy školní jídelny v ul. Jungmanova</t>
  </si>
  <si>
    <t>SO 01</t>
  </si>
  <si>
    <t>Objekt:</t>
  </si>
  <si>
    <t>Rozpočet:</t>
  </si>
  <si>
    <t>Ing. Jiří Marek</t>
  </si>
  <si>
    <t>009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</si>
  <si>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</si>
  <si>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</si>
  <si>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</si>
  <si>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</si>
  <si>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</si>
  <si>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</si>
  <si>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>NORDARCH s.r.o.</t>
  </si>
  <si>
    <t>Oldřichovská 14/11</t>
  </si>
  <si>
    <t>Děčín-Děčín VIII-Dolní Oldřichov</t>
  </si>
  <si>
    <t>64051056</t>
  </si>
  <si>
    <t>CZ64051056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</si>
  <si>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</si>
  <si>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</si>
  <si>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</si>
  <si>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</si>
  <si>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</si>
  <si>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</si>
  <si>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</si>
  <si>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</si>
  <si>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</si>
  <si>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</si>
  <si>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</si>
  <si>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</si>
  <si>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</si>
  <si>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</si>
  <si>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</si>
  <si>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</si>
  <si>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</si>
  <si>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</si>
  <si>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</si>
  <si>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</si>
  <si>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</si>
  <si>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</si>
  <si>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</si>
  <si>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</si>
  <si>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</si>
  <si>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</si>
  <si>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</si>
  <si>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</si>
  <si>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720</t>
  </si>
  <si>
    <t>Zdravotechnická instalace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</si>
  <si>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</si>
  <si>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</si>
  <si>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</si>
  <si>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</si>
  <si>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</si>
  <si>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</si>
  <si>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</si>
  <si>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</si>
  <si>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</si>
  <si>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</si>
  <si>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</si>
  <si>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</si>
  <si>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</si>
  <si>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</si>
  <si>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</si>
  <si>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</si>
  <si>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</si>
  <si>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</si>
  <si>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</si>
  <si>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</si>
  <si>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</si>
  <si>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</si>
  <si>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</si>
  <si>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</si>
  <si>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</si>
  <si>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</si>
  <si>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</si>
  <si>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</si>
  <si>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</si>
  <si>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</si>
  <si>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</si>
  <si>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</si>
  <si>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</si>
  <si>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</si>
  <si>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</si>
  <si>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</si>
  <si>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</si>
  <si>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</si>
  <si>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</si>
  <si>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</si>
  <si>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</si>
  <si>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</si>
  <si>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</si>
  <si>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</si>
  <si>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</si>
  <si>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</si>
  <si>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</si>
  <si>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317941123RT3</t>
  </si>
  <si>
    <t>Osazení ocelových válcovaných nosníků  č.14-22 včetně dodávky profilu I č.16</t>
  </si>
  <si>
    <t>t</t>
  </si>
  <si>
    <t>RTS 20/ I</t>
  </si>
  <si>
    <t>RTS 17/ I</t>
  </si>
  <si>
    <t>Práce</t>
  </si>
  <si>
    <t>POL1_</t>
  </si>
  <si>
    <t xml:space="preserve">překlad nad dveřmi do WC : </t>
  </si>
  <si>
    <t>VV</t>
  </si>
  <si>
    <t>2*1,5*0,0179</t>
  </si>
  <si>
    <t>342255028R00</t>
  </si>
  <si>
    <t>Příčky z desek  tl. 15 cm plynosilikátových</t>
  </si>
  <si>
    <t>m2</t>
  </si>
  <si>
    <t>346244381RT2</t>
  </si>
  <si>
    <t>Plentování ocelových nosníků výšky do 20 cm s použitím suché maltové směsi</t>
  </si>
  <si>
    <t xml:space="preserve">překlad dveří do WC : </t>
  </si>
  <si>
    <t>2*1,5*0,16+1,5*0,3</t>
  </si>
  <si>
    <t>430361921RT4</t>
  </si>
  <si>
    <t>Výztuž schodišťových konstrukcí svařovanou sítí průměr drátu  6,0, oka 100/100 mm KH30</t>
  </si>
  <si>
    <t xml:space="preserve">včetně uchycení do drážky ve zdivu-1 ks : </t>
  </si>
  <si>
    <t>0,02664</t>
  </si>
  <si>
    <t>434311114R00</t>
  </si>
  <si>
    <t>Stupně dusané na terén, na desku, z betonu C 16/20</t>
  </si>
  <si>
    <t>m3</t>
  </si>
  <si>
    <t xml:space="preserve">14 stupňů dl. v pr. 260 mm, výšky 183 mm, šíře cca1,1 : </t>
  </si>
  <si>
    <t>14*1,1*0,26*0,183</t>
  </si>
  <si>
    <t>434351145R00</t>
  </si>
  <si>
    <t>Bednění stupňů křivočarých - zřízení</t>
  </si>
  <si>
    <t>14*1,1*0,183</t>
  </si>
  <si>
    <t>434351146R00</t>
  </si>
  <si>
    <t>Bednění stupňů křivočarých - odstranění</t>
  </si>
  <si>
    <t>2,8182</t>
  </si>
  <si>
    <t>612421637R00</t>
  </si>
  <si>
    <t>Omítka vnitřní zdiva, MVC, štuková</t>
  </si>
  <si>
    <t xml:space="preserve">příčka do sklepa : </t>
  </si>
  <si>
    <t>2*4-2*0,8*2</t>
  </si>
  <si>
    <t>610001</t>
  </si>
  <si>
    <t>Vyspravení vnitřních omítek včetně opravy malby</t>
  </si>
  <si>
    <t>kpl</t>
  </si>
  <si>
    <t>Vlastní</t>
  </si>
  <si>
    <t>Indiv</t>
  </si>
  <si>
    <t xml:space="preserve">při začištění ostění po osazení všech  dveří, částečně nad obklady,v místě odbourání podia : </t>
  </si>
  <si>
    <t>631312611R00</t>
  </si>
  <si>
    <t>Mazanina betonová tl. 5 - 8 cm C 16/20</t>
  </si>
  <si>
    <t>Včetně vytvoření dilatačních spár, bez zaplnění.</t>
  </si>
  <si>
    <t>POP</t>
  </si>
  <si>
    <t xml:space="preserve">spádová rampa  u vstupu do objektu, pr. tl cca 5 cm : </t>
  </si>
  <si>
    <t>1,5*2,4*0,05</t>
  </si>
  <si>
    <t xml:space="preserve">mazanina v dojezdovém prohloubení, tl. cca 8 cm : </t>
  </si>
  <si>
    <t>1,6*1,5*0,08</t>
  </si>
  <si>
    <t>632418104RT1</t>
  </si>
  <si>
    <t>Potěr ze SMS Baumit, ruční zpracování, tl. 4 mm Nivello Quattro samonivelační, vč. penetrace Grund</t>
  </si>
  <si>
    <t>POL1_1</t>
  </si>
  <si>
    <t xml:space="preserve">vyrovnání podkladu pod dlažbu : </t>
  </si>
  <si>
    <t xml:space="preserve">dlažba u vstupu : </t>
  </si>
  <si>
    <t>1,213*4</t>
  </si>
  <si>
    <t xml:space="preserve">dlažba v WC pro inv. : </t>
  </si>
  <si>
    <t>3,5*1,7+1,3*0,15+1,2*0,75/2</t>
  </si>
  <si>
    <t>642942111RT5</t>
  </si>
  <si>
    <t>Osazení zárubní dveřních ocelových, pl. do 2,5 m2 včetně dodávky zárubně  90 x 197 x 11 cm</t>
  </si>
  <si>
    <t>kus</t>
  </si>
  <si>
    <t xml:space="preserve">zárubeň do WC : </t>
  </si>
  <si>
    <t>642942221RT3</t>
  </si>
  <si>
    <t>Osazení zárubní dveřních ocelových, pl. do 4,5 m2 včetně dodávky zárubně 160 x 197 x 11 cm</t>
  </si>
  <si>
    <t xml:space="preserve">zárubeň do jídelny : </t>
  </si>
  <si>
    <t>1008</t>
  </si>
  <si>
    <t xml:space="preserve">Plastové   dveře vchodové 1100 x 2000   </t>
  </si>
  <si>
    <t>766711021R00</t>
  </si>
  <si>
    <t>Montáž vstupních  dveří s vypěněním</t>
  </si>
  <si>
    <t>m</t>
  </si>
  <si>
    <t>POL1_7</t>
  </si>
  <si>
    <t>2*1,1+2*2</t>
  </si>
  <si>
    <t>914001127R00</t>
  </si>
  <si>
    <t>Osazení svislé dopr.značky  na fasádu objektu</t>
  </si>
  <si>
    <t xml:space="preserve">IP 12 : </t>
  </si>
  <si>
    <t>915701111R00</t>
  </si>
  <si>
    <t>Zřízení vodorovného značení z nátěr.hmot tl.do 3mm</t>
  </si>
  <si>
    <t xml:space="preserve">vyhrazené parkoviště pro vozidlo s inv. osobou : </t>
  </si>
  <si>
    <t>2*3,5*0,1</t>
  </si>
  <si>
    <t>2*1*0,1</t>
  </si>
  <si>
    <t xml:space="preserve">piktogram vozíčkáře : </t>
  </si>
  <si>
    <t>1,55*1,55</t>
  </si>
  <si>
    <t>40445050.AR</t>
  </si>
  <si>
    <t>Značka dopr inf IP 11-13 500/700 fól1, EG7letá</t>
  </si>
  <si>
    <t>SPCM</t>
  </si>
  <si>
    <t>Specifikace</t>
  </si>
  <si>
    <t>POL3_</t>
  </si>
  <si>
    <t>952901111R00</t>
  </si>
  <si>
    <t>Vyčištění budov o výšce podlaží do 4 m</t>
  </si>
  <si>
    <t xml:space="preserve">předpoklad nutnosti čištění= WC,vstup do budovy, schodiště, vstup do jídelny : </t>
  </si>
  <si>
    <t xml:space="preserve">cca plocha : </t>
  </si>
  <si>
    <t>80</t>
  </si>
  <si>
    <t>961044111R00</t>
  </si>
  <si>
    <t>Bourání základů z betonu prostého</t>
  </si>
  <si>
    <t xml:space="preserve">nbourání prostoru u vchodu + prohloubení pro výtah-cca : </t>
  </si>
  <si>
    <t>1,5</t>
  </si>
  <si>
    <t>962031132R00</t>
  </si>
  <si>
    <t>Bourání příček cihelných tl. 10 cm</t>
  </si>
  <si>
    <t xml:space="preserve">příčka v místech budoucího bezbarierového WC ,výška cca 3 m : </t>
  </si>
  <si>
    <t>1,75*3</t>
  </si>
  <si>
    <t>962032231R00</t>
  </si>
  <si>
    <t>Bourání zdiva z cihel pálených na MVC</t>
  </si>
  <si>
    <t xml:space="preserve">rozšíření otvoru pro WC imob.+ překlad : </t>
  </si>
  <si>
    <t>0,3*0,3*2</t>
  </si>
  <si>
    <t>1,15*0,3*0,15</t>
  </si>
  <si>
    <t xml:space="preserve">odbourání podia na úroveň dolní podesty, výšky cca 1m : </t>
  </si>
  <si>
    <t>1,761*2,4*1</t>
  </si>
  <si>
    <t>965081713RT2</t>
  </si>
  <si>
    <t>Bourání dlažeb keramických tl.10 mm, nad 1 m2 sbíječka, dlaždice keramické</t>
  </si>
  <si>
    <t xml:space="preserve">bourání ve WC pro inv. : </t>
  </si>
  <si>
    <t>968061125R00</t>
  </si>
  <si>
    <t>Vyvěšení dřevěných dveřních křídel pl. do 2 m2</t>
  </si>
  <si>
    <t xml:space="preserve">dveře do budouc. WC imobil. : </t>
  </si>
  <si>
    <t xml:space="preserve">dveře do jídelny-dvoukřídlé : </t>
  </si>
  <si>
    <t>1+1</t>
  </si>
  <si>
    <t>968072455R00</t>
  </si>
  <si>
    <t>Vybourání kovových dveřních zárubní pl. do 2 m2</t>
  </si>
  <si>
    <t xml:space="preserve">dveře do WC : </t>
  </si>
  <si>
    <t>0,7*2</t>
  </si>
  <si>
    <t>968072456R00</t>
  </si>
  <si>
    <t>Vybourání kovových dveřních zárubní pl. nad 2 m2</t>
  </si>
  <si>
    <t xml:space="preserve">vstup do jídelny : </t>
  </si>
  <si>
    <t>1,6*2</t>
  </si>
  <si>
    <t>968083022R00</t>
  </si>
  <si>
    <t>Vybourání plastových plných dveří pl.nad 2 m2</t>
  </si>
  <si>
    <t xml:space="preserve">vchodové dveře : </t>
  </si>
  <si>
    <t>1,1*2</t>
  </si>
  <si>
    <t>978059531R00</t>
  </si>
  <si>
    <t>Odsekání vnitřních obkladů stěn nad 2 m2</t>
  </si>
  <si>
    <t xml:space="preserve">WC pro inv.,výšky 1,5m : </t>
  </si>
  <si>
    <t>(2,5+3,5+1,7+2,25+2*0,15+1,45)*1,5-0,7*1,5</t>
  </si>
  <si>
    <t>2</t>
  </si>
  <si>
    <t>Zabezpečení prostoru zábranami a zajištění zkrápění</t>
  </si>
  <si>
    <t>979011111R00</t>
  </si>
  <si>
    <t>Svislá doprava suti a vybour. hmot za 2.NP a 1.PP</t>
  </si>
  <si>
    <t xml:space="preserve">příčka + zdivo : </t>
  </si>
  <si>
    <t>0,687+0,5</t>
  </si>
  <si>
    <t xml:space="preserve">dlažba : </t>
  </si>
  <si>
    <t>0,12</t>
  </si>
  <si>
    <t xml:space="preserve">obklad : </t>
  </si>
  <si>
    <t>1,122</t>
  </si>
  <si>
    <t>979081111RT3</t>
  </si>
  <si>
    <t>Odvoz suti a vybour. hmot na skládku do 1 km kontejner 7 t</t>
  </si>
  <si>
    <t xml:space="preserve">viz hmotnost demontáží : </t>
  </si>
  <si>
    <t>13,453</t>
  </si>
  <si>
    <t>979081121R00</t>
  </si>
  <si>
    <t>Příplatek k odvozu za každý další 1 km</t>
  </si>
  <si>
    <t xml:space="preserve">odvoz na skládku Orlík= 10 km = 9 x množství : </t>
  </si>
  <si>
    <t>9*13,453</t>
  </si>
  <si>
    <t>979082111R00</t>
  </si>
  <si>
    <t>Vnitrostaveništní doprava suti do 10 m</t>
  </si>
  <si>
    <t>979082121R00</t>
  </si>
  <si>
    <t>Příplatek k vnitrost. dopravě suti za dalších 5 m</t>
  </si>
  <si>
    <t xml:space="preserve">předpoklad průměrné vzdálenosti ke kontejneru =20m, =2 x množství : </t>
  </si>
  <si>
    <t>2*13,453</t>
  </si>
  <si>
    <t>979990001R00</t>
  </si>
  <si>
    <t>Poplatek za skládku stavební suti</t>
  </si>
  <si>
    <t>RTS 16/ II</t>
  </si>
  <si>
    <t xml:space="preserve">bude upřesněno dle aktuálního ceníku výkupu na skládce : </t>
  </si>
  <si>
    <t>998011001R00</t>
  </si>
  <si>
    <t>Přesun hmot pro budovy zděné výšky do 6 m</t>
  </si>
  <si>
    <t>POL1_2</t>
  </si>
  <si>
    <t>2,178</t>
  </si>
  <si>
    <t>900   R01</t>
  </si>
  <si>
    <t>HZS - stavební práce stavební dělník v tarifní třídě 4</t>
  </si>
  <si>
    <t>h</t>
  </si>
  <si>
    <t xml:space="preserve">vyměřování, pasování, přípomoce : </t>
  </si>
  <si>
    <t>15</t>
  </si>
  <si>
    <t>711212001RT1</t>
  </si>
  <si>
    <t>Hydroizolační povlak - nátěr Saniflex (fa Schömburg), proti vlhkosti</t>
  </si>
  <si>
    <t xml:space="preserve">izolace ve WC, s vytažením 20 cm na stěnu : </t>
  </si>
  <si>
    <t>(3,5+1,7+2,25+2*0,15+1,2+2,5)*0,2</t>
  </si>
  <si>
    <t>998711101R00</t>
  </si>
  <si>
    <t>Přesun hmot pro izolace proti vodě, výšky do 6 m</t>
  </si>
  <si>
    <t>0,011</t>
  </si>
  <si>
    <t>72001</t>
  </si>
  <si>
    <t>ZTI-rozvody vody + kanalizace,včetně napojení na stávající kanalizaci a vodovod,proplach a dez. včetně tvarovek,izolace,ventilů</t>
  </si>
  <si>
    <t xml:space="preserve">- Demontáž a likvidace stávajícího WC (nové WC již v rozpočtu) : </t>
  </si>
  <si>
    <t xml:space="preserve">- Demontáž stávajících umyvadel (2ks) a likvidace (nové umyvadlo již v rozpočtu) : </t>
  </si>
  <si>
    <t xml:space="preserve">- Rýha v podlaze pro vedení teplé a studené vody - 2,0 m : </t>
  </si>
  <si>
    <t xml:space="preserve">- Rýha ve stěně pro vedení teplé a studené vody a odpadů - 3,0 m : </t>
  </si>
  <si>
    <t xml:space="preserve">- Trubní vedení teplé vody včetně izolace - 3,0 m : </t>
  </si>
  <si>
    <t xml:space="preserve">- Trubní vedení studené vody včetně izolace - 6,0 m : </t>
  </si>
  <si>
    <t xml:space="preserve">- Trubní vedení splaškové kanalizace od umyvadla PVC DN 50 - 2,5 m : </t>
  </si>
  <si>
    <t xml:space="preserve">- Trubní vedení splaškové kanalizace od WC PCV DN 125 - 1,0 m : </t>
  </si>
  <si>
    <t xml:space="preserve">- Zadělání rýhy v podlaze pro vedení teplé a studené vody - 2,0 m : </t>
  </si>
  <si>
    <t xml:space="preserve">- Zadělání rýhy ve stěně pro vedení teplé a studené vody a odpadů - 3,0 m  : </t>
  </si>
  <si>
    <t xml:space="preserve">  : </t>
  </si>
  <si>
    <t>725014141R00</t>
  </si>
  <si>
    <t>Klozet závěsný OLYMP ZTP + sedátko, bílý</t>
  </si>
  <si>
    <t>soubor</t>
  </si>
  <si>
    <t>725017153R00</t>
  </si>
  <si>
    <t>Umyvadlo invalidní  64 x 55 cm, bílé</t>
  </si>
  <si>
    <t>725823671RT1</t>
  </si>
  <si>
    <t>Baterie automat. umyvadlová termostat. stojánková standardní,pro imobilní</t>
  </si>
  <si>
    <t>725860211R00</t>
  </si>
  <si>
    <t>Sifon umyvadlový</t>
  </si>
  <si>
    <t>7250001</t>
  </si>
  <si>
    <t>Příslušenství pro WC imobilní</t>
  </si>
  <si>
    <t xml:space="preserve">madla ap. : </t>
  </si>
  <si>
    <t>766661122R00</t>
  </si>
  <si>
    <t>Montáž dveří do zárubně,otevíravých 1kř.nad 0,8 m</t>
  </si>
  <si>
    <t xml:space="preserve">do WC pro inv. : </t>
  </si>
  <si>
    <t xml:space="preserve">do sklepa : </t>
  </si>
  <si>
    <t>766661142R00</t>
  </si>
  <si>
    <t>Montáž dveří do zárubně,otevíravých 2kř.nad 1,45 m</t>
  </si>
  <si>
    <t xml:space="preserve">dveře do jídelny : </t>
  </si>
  <si>
    <t>998766101R00</t>
  </si>
  <si>
    <t>Přesun hmot pro truhlářské konstr., výšky do 6 m</t>
  </si>
  <si>
    <t>0,075</t>
  </si>
  <si>
    <t>766670021R00</t>
  </si>
  <si>
    <t xml:space="preserve">Montáž kliky a štítku </t>
  </si>
  <si>
    <t>54914591R</t>
  </si>
  <si>
    <t>Kliky se štítem dveř.</t>
  </si>
  <si>
    <t>POL3_0</t>
  </si>
  <si>
    <t>54926062R</t>
  </si>
  <si>
    <t>Zámek stavební obyčejný typ K 103 (60 mm) L/P</t>
  </si>
  <si>
    <t>61160107R</t>
  </si>
  <si>
    <t>Dveře vnitřní hladké plné 2kř. 160x197 bílé dle výběru investora</t>
  </si>
  <si>
    <t>611601203R</t>
  </si>
  <si>
    <t>Dveře vnitřní CPL 0,2 KLASIK plné 1kř. 80x197 cm 16 dekorů</t>
  </si>
  <si>
    <t xml:space="preserve">dveře do sklepa : </t>
  </si>
  <si>
    <t>611601204R</t>
  </si>
  <si>
    <t>Dveře vnitřní CPL 0,2 KLASIK plné 1kř. 90x197 cm 16 dekorů</t>
  </si>
  <si>
    <t>771212113R00</t>
  </si>
  <si>
    <t>Kladení dlažby keramické do TM, vel. do 400x400 mm</t>
  </si>
  <si>
    <t xml:space="preserve">dlažba ve WC pro inv. : </t>
  </si>
  <si>
    <t>998771102R00</t>
  </si>
  <si>
    <t>Přesun hmot pro podlahy z dlaždic, výšky do 12 m</t>
  </si>
  <si>
    <t>POL1_5</t>
  </si>
  <si>
    <t>0,276</t>
  </si>
  <si>
    <t>585820003R</t>
  </si>
  <si>
    <t>Tmel spárovací Vario Rigips á 25 kg</t>
  </si>
  <si>
    <t>kg</t>
  </si>
  <si>
    <t>RTS 15/ I</t>
  </si>
  <si>
    <t>POL3_7</t>
  </si>
  <si>
    <t xml:space="preserve">cca 3 kg/m2 : </t>
  </si>
  <si>
    <t>3*11,44</t>
  </si>
  <si>
    <t>59764231R</t>
  </si>
  <si>
    <t>Dlažba Taurus Granit  300x300x9 mm dle výběru investorů</t>
  </si>
  <si>
    <t xml:space="preserve">dlažba u vstupu-protiskluzová : </t>
  </si>
  <si>
    <t>1,213*4*1,1</t>
  </si>
  <si>
    <t>(3,5*1,7+1,3*0,15+1,2*0,75/2)*1,1</t>
  </si>
  <si>
    <t>771579793R00</t>
  </si>
  <si>
    <t>Příplatek za spárovací hmotu - plošně</t>
  </si>
  <si>
    <t>21,1</t>
  </si>
  <si>
    <t>781415014RT1</t>
  </si>
  <si>
    <t>Montáž obkladů stěn, porovin., do tmele, 20x10 cm weber.for profiflex (lep),weber.color comfort (sp)</t>
  </si>
  <si>
    <t xml:space="preserve"> ve WC, výšky 2m : </t>
  </si>
  <si>
    <t>(3,5+1,7+2,25+2*0,15+1,2+2,5)*2-0,9*2</t>
  </si>
  <si>
    <t>781491001RT1</t>
  </si>
  <si>
    <t>Montáž lišt k obkladům rohových, koutových i dilatačních</t>
  </si>
  <si>
    <t>11*2</t>
  </si>
  <si>
    <t>998781101R00</t>
  </si>
  <si>
    <t>Přesun hmot pro obklady keramické, výšky do 6 m</t>
  </si>
  <si>
    <t>0,395</t>
  </si>
  <si>
    <t>59760160.AR</t>
  </si>
  <si>
    <t>Lišta kout/1díln plast</t>
  </si>
  <si>
    <t>11*2*1,1</t>
  </si>
  <si>
    <t>597813602R</t>
  </si>
  <si>
    <t>Obkládačka 20x10 -výběr dle investora</t>
  </si>
  <si>
    <t>((3,5+1,7+2,25+2*0,15+1,2+2,5)*2-0,9*2)*1,1</t>
  </si>
  <si>
    <t>783881260R00</t>
  </si>
  <si>
    <t>Nátěr akrylátový betonových podlah Ekoban Z + 2 x</t>
  </si>
  <si>
    <t xml:space="preserve">nátěr nového schodiště,cca : </t>
  </si>
  <si>
    <t>1,1*3,9</t>
  </si>
  <si>
    <t>Nátěry ocelových konstrukcí,zárubní</t>
  </si>
  <si>
    <t>784161401R00</t>
  </si>
  <si>
    <t>Penetrace podkladu nátěrem HET, Klasik, 1 x</t>
  </si>
  <si>
    <t>784165212R00</t>
  </si>
  <si>
    <t>Malba HET Super malba, bílá, bez penetrace, 2x</t>
  </si>
  <si>
    <t>799001</t>
  </si>
  <si>
    <t>Montáž a dodávka markýzy včetně vyvrtání otvorů</t>
  </si>
  <si>
    <t xml:space="preserve">včetně dílenské dokumentace dodavatele : </t>
  </si>
  <si>
    <t>799002</t>
  </si>
  <si>
    <t>Dokumentace skutečného provedení stavby</t>
  </si>
  <si>
    <t>799003</t>
  </si>
  <si>
    <t>Autorský dozor</t>
  </si>
  <si>
    <t>hod</t>
  </si>
  <si>
    <t>5</t>
  </si>
  <si>
    <t>799004</t>
  </si>
  <si>
    <t>Výšková úprava zábradlí u schodiště do 1.PP</t>
  </si>
  <si>
    <t>21001</t>
  </si>
  <si>
    <t>ELEKTRO</t>
  </si>
  <si>
    <t xml:space="preserve">- Demontáž vypínače osvětlení : </t>
  </si>
  <si>
    <t xml:space="preserve">- Rýha ve zdi pro přemístění kabelu u vstupních dveří (přemístění vypínače na druhou stranu dveří) - 3,0 m : </t>
  </si>
  <si>
    <t xml:space="preserve">- Elektro kabel délky 3,0 m : </t>
  </si>
  <si>
    <t xml:space="preserve">- Zadělání rýhy pro přemístění kabelu u vstupních dveří - 3,0 m : </t>
  </si>
  <si>
    <t xml:space="preserve">- Vypínač světla (přemístěný) : </t>
  </si>
  <si>
    <t xml:space="preserve">- revize : </t>
  </si>
  <si>
    <t>47124700R</t>
  </si>
  <si>
    <t>Výtah osobní (inv.),montáž a dodávka plošina VPM 400</t>
  </si>
  <si>
    <t xml:space="preserve">rozměry a vybavení-viz PD,TZ a nabidka dodavatele : </t>
  </si>
  <si>
    <t>005121 R</t>
  </si>
  <si>
    <t>Zařízení staveniště</t>
  </si>
  <si>
    <t>Soubor</t>
  </si>
  <si>
    <t>VRN</t>
  </si>
  <si>
    <t>POL99_0</t>
  </si>
  <si>
    <t>Veškeré náklady spojené s vybudováním, provozem a odstraněním zařízení staveniště.</t>
  </si>
  <si>
    <t>VRN2</t>
  </si>
  <si>
    <t>Přesun stavebních kapacit</t>
  </si>
  <si>
    <t>SUM</t>
  </si>
  <si>
    <t>Poznámky uchazeče k zadání</t>
  </si>
  <si>
    <t>POPUZIV</t>
  </si>
  <si>
    <t>END</t>
  </si>
  <si>
    <t>zhastřešení vchodu rovné, nosná konstrukce AL uzavřený profil 30/30, 2 táhlo pro zavěšení</t>
  </si>
  <si>
    <t>plexisklo</t>
  </si>
  <si>
    <t>rozměr: 850/1400</t>
  </si>
  <si>
    <t>PŘÍKLAD: 'http://www.cad-obchod.cz/sortiment/zastreseni-vchodu, stříška TURKUS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</si>
</sst>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5" t="s">
        <v>41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186" t="s">
        <v>4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">
      <c r="A2" s="2"/>
      <c r="B2" s="75" t="s">
        <v>24</v>
      </c>
      <c r="C2" s="76"/>
      <c r="D2" s="77" t="s">
        <v>49</v>
      </c>
      <c r="E2" s="195" t="s">
        <v>44</v>
      </c>
      <c r="F2" s="196"/>
      <c r="G2" s="196"/>
      <c r="H2" s="196"/>
      <c r="I2" s="196"/>
      <c r="J2" s="197"/>
      <c r="O2" s="1"/>
    </row>
    <row r="3" spans="1:15" ht="27" customHeight="1" x14ac:dyDescent="0.2">
      <c r="A3" s="2"/>
      <c r="B3" s="78" t="s">
        <v>46</v>
      </c>
      <c r="C3" s="76"/>
      <c r="D3" s="79" t="s">
        <v>45</v>
      </c>
      <c r="E3" s="198" t="s">
        <v>44</v>
      </c>
      <c r="F3" s="199"/>
      <c r="G3" s="199"/>
      <c r="H3" s="199"/>
      <c r="I3" s="199"/>
      <c r="J3" s="200"/>
    </row>
    <row r="4" spans="1:15" ht="23.25" customHeight="1" x14ac:dyDescent="0.2">
      <c r="A4" s="72">
        <v>320</v>
      </c>
      <c r="B4" s="80" t="s">
        <v>47</v>
      </c>
      <c r="C4" s="81"/>
      <c r="D4" s="82" t="s">
        <v>43</v>
      </c>
      <c r="E4" s="208" t="s">
        <v>44</v>
      </c>
      <c r="F4" s="209"/>
      <c r="G4" s="209"/>
      <c r="H4" s="209"/>
      <c r="I4" s="209"/>
      <c r="J4" s="210"/>
    </row>
    <row r="5" spans="1:15" ht="24" customHeight="1" x14ac:dyDescent="0.2">
      <c r="A5" s="2"/>
      <c r="B5" s="30" t="s">
        <v>23</v>
      </c>
      <c r="D5" s="213" t="s">
        <v>50</v>
      </c>
      <c r="E5" s="214"/>
      <c r="F5" s="214"/>
      <c r="G5" s="214"/>
      <c r="H5" s="18" t="s">
        <v>42</v>
      </c>
      <c r="I5" s="83" t="s">
        <v>54</v>
      </c>
      <c r="J5" s="8"/>
    </row>
    <row r="6" spans="1:15" ht="15.75" customHeight="1" x14ac:dyDescent="0.2">
      <c r="A6" s="2"/>
      <c r="B6" s="27"/>
      <c r="C6" s="52"/>
      <c r="D6" s="215" t="s">
        <v>51</v>
      </c>
      <c r="E6" s="216"/>
      <c r="F6" s="216"/>
      <c r="G6" s="216"/>
      <c r="H6" s="18" t="s">
        <v>36</v>
      </c>
      <c r="I6" s="83" t="s">
        <v>55</v>
      </c>
      <c r="J6" s="8"/>
    </row>
    <row r="7" spans="1:15" ht="15.75" customHeight="1" x14ac:dyDescent="0.2">
      <c r="A7" s="2"/>
      <c r="B7" s="28"/>
      <c r="C7" s="53"/>
      <c r="D7" s="73" t="s">
        <v>53</v>
      </c>
      <c r="E7" s="217" t="s">
        <v>52</v>
      </c>
      <c r="F7" s="218"/>
      <c r="G7" s="218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56</v>
      </c>
      <c r="H8" s="18" t="s">
        <v>42</v>
      </c>
      <c r="I8" s="83" t="s">
        <v>59</v>
      </c>
      <c r="J8" s="8"/>
    </row>
    <row r="9" spans="1:15" ht="15.75" hidden="1" customHeight="1" x14ac:dyDescent="0.2">
      <c r="A9" s="2"/>
      <c r="B9" s="2"/>
      <c r="D9" s="74" t="s">
        <v>57</v>
      </c>
      <c r="H9" s="18" t="s">
        <v>36</v>
      </c>
      <c r="I9" s="83" t="s">
        <v>60</v>
      </c>
      <c r="J9" s="8"/>
    </row>
    <row r="10" spans="1:15" ht="15.75" hidden="1" customHeight="1" x14ac:dyDescent="0.2">
      <c r="A10" s="2"/>
      <c r="B10" s="34"/>
      <c r="C10" s="53"/>
      <c r="D10" s="73" t="s">
        <v>53</v>
      </c>
      <c r="E10" s="84" t="s">
        <v>58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02" t="s">
        <v>61</v>
      </c>
      <c r="E11" s="202"/>
      <c r="F11" s="202"/>
      <c r="G11" s="202"/>
      <c r="H11" s="18" t="s">
        <v>42</v>
      </c>
      <c r="I11" s="86"/>
      <c r="J11" s="8"/>
    </row>
    <row r="12" spans="1:15" ht="15.75" customHeight="1" x14ac:dyDescent="0.2">
      <c r="A12" s="2"/>
      <c r="B12" s="27"/>
      <c r="C12" s="52"/>
      <c r="D12" s="207"/>
      <c r="E12" s="207"/>
      <c r="F12" s="207"/>
      <c r="G12" s="207"/>
      <c r="H12" s="18" t="s">
        <v>36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11"/>
      <c r="F13" s="212"/>
      <c r="G13" s="212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 t="s">
        <v>48</v>
      </c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01"/>
      <c r="F15" s="201"/>
      <c r="G15" s="203"/>
      <c r="H15" s="203"/>
      <c r="I15" s="203" t="s">
        <v>31</v>
      </c>
      <c r="J15" s="204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192"/>
      <c r="F16" s="193"/>
      <c r="G16" s="192"/>
      <c r="H16" s="193"/>
      <c r="I16" s="192">
        <f>SUMIF(F49:F70,A16,I49:I70)+SUMIF(F49:F70,"PSU",I49:I70)</f>
        <v>0</v>
      </c>
      <c r="J16" s="194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192"/>
      <c r="F17" s="193"/>
      <c r="G17" s="192"/>
      <c r="H17" s="193"/>
      <c r="I17" s="192">
        <f>SUMIF(F49:F70,A17,I49:I70)</f>
        <v>0</v>
      </c>
      <c r="J17" s="194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192"/>
      <c r="F18" s="193"/>
      <c r="G18" s="192"/>
      <c r="H18" s="193"/>
      <c r="I18" s="192">
        <f>SUMIF(F49:F70,A18,I49:I70)</f>
        <v>0</v>
      </c>
      <c r="J18" s="194"/>
    </row>
    <row r="19" spans="1:10" ht="23.25" customHeight="1" x14ac:dyDescent="0.2">
      <c r="A19" s="139" t="s">
        <v>109</v>
      </c>
      <c r="B19" s="37" t="s">
        <v>29</v>
      </c>
      <c r="C19" s="58"/>
      <c r="D19" s="59"/>
      <c r="E19" s="192"/>
      <c r="F19" s="193"/>
      <c r="G19" s="192"/>
      <c r="H19" s="193"/>
      <c r="I19" s="192">
        <f>SUMIF(F49:F70,A19,I49:I70)</f>
        <v>0</v>
      </c>
      <c r="J19" s="194"/>
    </row>
    <row r="20" spans="1:10" ht="23.25" customHeight="1" x14ac:dyDescent="0.2">
      <c r="A20" s="139" t="s">
        <v>110</v>
      </c>
      <c r="B20" s="37" t="s">
        <v>30</v>
      </c>
      <c r="C20" s="58"/>
      <c r="D20" s="59"/>
      <c r="E20" s="192"/>
      <c r="F20" s="193"/>
      <c r="G20" s="192"/>
      <c r="H20" s="193"/>
      <c r="I20" s="192">
        <f>SUMIF(F49:F70,A20,I49:I70)</f>
        <v>0</v>
      </c>
      <c r="J20" s="194"/>
    </row>
    <row r="21" spans="1:10" ht="23.25" customHeight="1" x14ac:dyDescent="0.2">
      <c r="A21" s="2"/>
      <c r="B21" s="47" t="s">
        <v>31</v>
      </c>
      <c r="C21" s="60"/>
      <c r="D21" s="61"/>
      <c r="E21" s="205"/>
      <c r="F21" s="206"/>
      <c r="G21" s="205"/>
      <c r="H21" s="206"/>
      <c r="I21" s="205">
        <f>SUM(I16:J20)</f>
        <v>0</v>
      </c>
      <c r="J21" s="224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22">
        <f>ZakladDPHSniVypocet</f>
        <v>0</v>
      </c>
      <c r="H23" s="223"/>
      <c r="I23" s="223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20">
        <f>IF(A24&gt;50, ROUNDUP(A23, 0), ROUNDDOWN(A23, 0))</f>
        <v>0</v>
      </c>
      <c r="H24" s="221"/>
      <c r="I24" s="221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22">
        <f>ZakladDPHZaklVypocet</f>
        <v>0</v>
      </c>
      <c r="H25" s="223"/>
      <c r="I25" s="223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189">
        <f>IF(A26&gt;50, ROUNDUP(A25, 0), ROUNDDOWN(A25, 0))</f>
        <v>0</v>
      </c>
      <c r="H26" s="190"/>
      <c r="I26" s="190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191">
        <f>CenaCelkem-(ZakladDPHSni+DPHSni+ZakladDPHZakl+DPHZakl)</f>
        <v>0</v>
      </c>
      <c r="H27" s="191"/>
      <c r="I27" s="191"/>
      <c r="J27" s="40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6">
        <f>ZakladDPHSniVypocet+ZakladDPHZaklVypocet</f>
        <v>0</v>
      </c>
      <c r="H28" s="226"/>
      <c r="I28" s="226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5">
        <f>IF(A29&gt;50, ROUNDUP(A27, 0), ROUNDDOWN(A27, 0))</f>
        <v>0</v>
      </c>
      <c r="H29" s="225"/>
      <c r="I29" s="225"/>
      <c r="J29" s="120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27"/>
      <c r="E34" s="228"/>
      <c r="G34" s="229"/>
      <c r="H34" s="230"/>
      <c r="I34" s="230"/>
      <c r="J34" s="24"/>
    </row>
    <row r="35" spans="1:10" ht="12.75" customHeight="1" x14ac:dyDescent="0.2">
      <c r="A35" s="2"/>
      <c r="B35" s="2"/>
      <c r="D35" s="219" t="s">
        <v>2</v>
      </c>
      <c r="E35" s="21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62</v>
      </c>
      <c r="C39" s="231"/>
      <c r="D39" s="231"/>
      <c r="E39" s="231"/>
      <c r="F39" s="100">
        <f>'SO 01 1 Pol'!AE277</f>
        <v>0</v>
      </c>
      <c r="G39" s="101">
        <f>'SO 01 1 Pol'!AF277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232" t="s">
        <v>44</v>
      </c>
      <c r="D40" s="232"/>
      <c r="E40" s="232"/>
      <c r="F40" s="105">
        <f>'SO 01 1 Pol'!AE277</f>
        <v>0</v>
      </c>
      <c r="G40" s="106">
        <f>'SO 01 1 Pol'!AF277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231" t="s">
        <v>44</v>
      </c>
      <c r="D41" s="231"/>
      <c r="E41" s="231"/>
      <c r="F41" s="109">
        <f>'SO 01 1 Pol'!AE277</f>
        <v>0</v>
      </c>
      <c r="G41" s="102">
        <f>'SO 01 1 Pol'!AF277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33" t="s">
        <v>63</v>
      </c>
      <c r="C42" s="234"/>
      <c r="D42" s="234"/>
      <c r="E42" s="235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65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66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67</v>
      </c>
      <c r="C49" s="236" t="s">
        <v>68</v>
      </c>
      <c r="D49" s="237"/>
      <c r="E49" s="237"/>
      <c r="F49" s="135" t="s">
        <v>26</v>
      </c>
      <c r="G49" s="136"/>
      <c r="H49" s="136"/>
      <c r="I49" s="136">
        <f>'SO 01 1 Pol'!G8</f>
        <v>0</v>
      </c>
      <c r="J49" s="133" t="str">
        <f>IF(I71=0,"",I49/I71*100)</f>
        <v/>
      </c>
    </row>
    <row r="50" spans="1:10" ht="36.75" customHeight="1" x14ac:dyDescent="0.2">
      <c r="A50" s="124"/>
      <c r="B50" s="129" t="s">
        <v>69</v>
      </c>
      <c r="C50" s="236" t="s">
        <v>70</v>
      </c>
      <c r="D50" s="237"/>
      <c r="E50" s="237"/>
      <c r="F50" s="135" t="s">
        <v>26</v>
      </c>
      <c r="G50" s="136"/>
      <c r="H50" s="136"/>
      <c r="I50" s="136">
        <f>'SO 01 1 Pol'!G17</f>
        <v>0</v>
      </c>
      <c r="J50" s="133" t="str">
        <f>IF(I71=0,"",I50/I71*100)</f>
        <v/>
      </c>
    </row>
    <row r="51" spans="1:10" ht="36.75" customHeight="1" x14ac:dyDescent="0.2">
      <c r="A51" s="124"/>
      <c r="B51" s="129" t="s">
        <v>71</v>
      </c>
      <c r="C51" s="236" t="s">
        <v>72</v>
      </c>
      <c r="D51" s="237"/>
      <c r="E51" s="237"/>
      <c r="F51" s="135" t="s">
        <v>26</v>
      </c>
      <c r="G51" s="136"/>
      <c r="H51" s="136"/>
      <c r="I51" s="136">
        <f>'SO 01 1 Pol'!G28</f>
        <v>0</v>
      </c>
      <c r="J51" s="133" t="str">
        <f>IF(I71=0,"",I51/I71*100)</f>
        <v/>
      </c>
    </row>
    <row r="52" spans="1:10" ht="36.75" customHeight="1" x14ac:dyDescent="0.2">
      <c r="A52" s="124"/>
      <c r="B52" s="129" t="s">
        <v>73</v>
      </c>
      <c r="C52" s="236" t="s">
        <v>74</v>
      </c>
      <c r="D52" s="237"/>
      <c r="E52" s="237"/>
      <c r="F52" s="135" t="s">
        <v>26</v>
      </c>
      <c r="G52" s="136"/>
      <c r="H52" s="136"/>
      <c r="I52" s="136">
        <f>'SO 01 1 Pol'!G35</f>
        <v>0</v>
      </c>
      <c r="J52" s="133" t="str">
        <f>IF(I71=0,"",I52/I71*100)</f>
        <v/>
      </c>
    </row>
    <row r="53" spans="1:10" ht="36.75" customHeight="1" x14ac:dyDescent="0.2">
      <c r="A53" s="124"/>
      <c r="B53" s="129" t="s">
        <v>75</v>
      </c>
      <c r="C53" s="236" t="s">
        <v>76</v>
      </c>
      <c r="D53" s="237"/>
      <c r="E53" s="237"/>
      <c r="F53" s="135" t="s">
        <v>26</v>
      </c>
      <c r="G53" s="136"/>
      <c r="H53" s="136"/>
      <c r="I53" s="136">
        <f>'SO 01 1 Pol'!G48</f>
        <v>0</v>
      </c>
      <c r="J53" s="133" t="str">
        <f>IF(I71=0,"",I53/I71*100)</f>
        <v/>
      </c>
    </row>
    <row r="54" spans="1:10" ht="36.75" customHeight="1" x14ac:dyDescent="0.2">
      <c r="A54" s="124"/>
      <c r="B54" s="129" t="s">
        <v>77</v>
      </c>
      <c r="C54" s="236" t="s">
        <v>78</v>
      </c>
      <c r="D54" s="237"/>
      <c r="E54" s="237"/>
      <c r="F54" s="135" t="s">
        <v>26</v>
      </c>
      <c r="G54" s="136"/>
      <c r="H54" s="136"/>
      <c r="I54" s="136">
        <f>'SO 01 1 Pol'!G59</f>
        <v>0</v>
      </c>
      <c r="J54" s="133" t="str">
        <f>IF(I71=0,"",I54/I71*100)</f>
        <v/>
      </c>
    </row>
    <row r="55" spans="1:10" ht="36.75" customHeight="1" x14ac:dyDescent="0.2">
      <c r="A55" s="124"/>
      <c r="B55" s="129" t="s">
        <v>79</v>
      </c>
      <c r="C55" s="236" t="s">
        <v>80</v>
      </c>
      <c r="D55" s="237"/>
      <c r="E55" s="237"/>
      <c r="F55" s="135" t="s">
        <v>26</v>
      </c>
      <c r="G55" s="136"/>
      <c r="H55" s="136"/>
      <c r="I55" s="136">
        <f>'SO 01 1 Pol'!G71</f>
        <v>0</v>
      </c>
      <c r="J55" s="133" t="str">
        <f>IF(I71=0,"",I55/I71*100)</f>
        <v/>
      </c>
    </row>
    <row r="56" spans="1:10" ht="36.75" customHeight="1" x14ac:dyDescent="0.2">
      <c r="A56" s="124"/>
      <c r="B56" s="129" t="s">
        <v>81</v>
      </c>
      <c r="C56" s="236" t="s">
        <v>82</v>
      </c>
      <c r="D56" s="237"/>
      <c r="E56" s="237"/>
      <c r="F56" s="135" t="s">
        <v>26</v>
      </c>
      <c r="G56" s="136"/>
      <c r="H56" s="136"/>
      <c r="I56" s="136">
        <f>'SO 01 1 Pol'!G76</f>
        <v>0</v>
      </c>
      <c r="J56" s="133" t="str">
        <f>IF(I71=0,"",I56/I71*100)</f>
        <v/>
      </c>
    </row>
    <row r="57" spans="1:10" ht="36.75" customHeight="1" x14ac:dyDescent="0.2">
      <c r="A57" s="124"/>
      <c r="B57" s="129" t="s">
        <v>83</v>
      </c>
      <c r="C57" s="236" t="s">
        <v>84</v>
      </c>
      <c r="D57" s="237"/>
      <c r="E57" s="237"/>
      <c r="F57" s="135" t="s">
        <v>26</v>
      </c>
      <c r="G57" s="136"/>
      <c r="H57" s="136"/>
      <c r="I57" s="136">
        <f>'SO 01 1 Pol'!G113</f>
        <v>0</v>
      </c>
      <c r="J57" s="133" t="str">
        <f>IF(I71=0,"",I57/I71*100)</f>
        <v/>
      </c>
    </row>
    <row r="58" spans="1:10" ht="36.75" customHeight="1" x14ac:dyDescent="0.2">
      <c r="A58" s="124"/>
      <c r="B58" s="129" t="s">
        <v>85</v>
      </c>
      <c r="C58" s="236" t="s">
        <v>86</v>
      </c>
      <c r="D58" s="237"/>
      <c r="E58" s="237"/>
      <c r="F58" s="135" t="s">
        <v>26</v>
      </c>
      <c r="G58" s="136"/>
      <c r="H58" s="136"/>
      <c r="I58" s="136">
        <f>'SO 01 1 Pol'!G135</f>
        <v>0</v>
      </c>
      <c r="J58" s="133" t="str">
        <f>IF(I71=0,"",I58/I71*100)</f>
        <v/>
      </c>
    </row>
    <row r="59" spans="1:10" ht="36.75" customHeight="1" x14ac:dyDescent="0.2">
      <c r="A59" s="124"/>
      <c r="B59" s="129" t="s">
        <v>87</v>
      </c>
      <c r="C59" s="236" t="s">
        <v>88</v>
      </c>
      <c r="D59" s="237"/>
      <c r="E59" s="237"/>
      <c r="F59" s="135" t="s">
        <v>27</v>
      </c>
      <c r="G59" s="136"/>
      <c r="H59" s="136"/>
      <c r="I59" s="136">
        <f>'SO 01 1 Pol'!G141</f>
        <v>0</v>
      </c>
      <c r="J59" s="133" t="str">
        <f>IF(I71=0,"",I59/I71*100)</f>
        <v/>
      </c>
    </row>
    <row r="60" spans="1:10" ht="36.75" customHeight="1" x14ac:dyDescent="0.2">
      <c r="A60" s="124"/>
      <c r="B60" s="129" t="s">
        <v>89</v>
      </c>
      <c r="C60" s="236" t="s">
        <v>90</v>
      </c>
      <c r="D60" s="237"/>
      <c r="E60" s="237"/>
      <c r="F60" s="135" t="s">
        <v>27</v>
      </c>
      <c r="G60" s="136"/>
      <c r="H60" s="136"/>
      <c r="I60" s="136">
        <f>'SO 01 1 Pol'!G148</f>
        <v>0</v>
      </c>
      <c r="J60" s="133" t="str">
        <f>IF(I71=0,"",I60/I71*100)</f>
        <v/>
      </c>
    </row>
    <row r="61" spans="1:10" ht="36.75" customHeight="1" x14ac:dyDescent="0.2">
      <c r="A61" s="124"/>
      <c r="B61" s="129" t="s">
        <v>91</v>
      </c>
      <c r="C61" s="236" t="s">
        <v>92</v>
      </c>
      <c r="D61" s="237"/>
      <c r="E61" s="237"/>
      <c r="F61" s="135" t="s">
        <v>27</v>
      </c>
      <c r="G61" s="136"/>
      <c r="H61" s="136"/>
      <c r="I61" s="136">
        <f>'SO 01 1 Pol'!G162</f>
        <v>0</v>
      </c>
      <c r="J61" s="133" t="str">
        <f>IF(I71=0,"",I61/I71*100)</f>
        <v/>
      </c>
    </row>
    <row r="62" spans="1:10" ht="36.75" customHeight="1" x14ac:dyDescent="0.2">
      <c r="A62" s="124"/>
      <c r="B62" s="129" t="s">
        <v>93</v>
      </c>
      <c r="C62" s="236" t="s">
        <v>94</v>
      </c>
      <c r="D62" s="237"/>
      <c r="E62" s="237"/>
      <c r="F62" s="135" t="s">
        <v>27</v>
      </c>
      <c r="G62" s="136"/>
      <c r="H62" s="136"/>
      <c r="I62" s="136">
        <f>'SO 01 1 Pol'!G174</f>
        <v>0</v>
      </c>
      <c r="J62" s="133" t="str">
        <f>IF(I71=0,"",I62/I71*100)</f>
        <v/>
      </c>
    </row>
    <row r="63" spans="1:10" ht="36.75" customHeight="1" x14ac:dyDescent="0.2">
      <c r="A63" s="124"/>
      <c r="B63" s="129" t="s">
        <v>95</v>
      </c>
      <c r="C63" s="236" t="s">
        <v>96</v>
      </c>
      <c r="D63" s="237"/>
      <c r="E63" s="237"/>
      <c r="F63" s="135" t="s">
        <v>27</v>
      </c>
      <c r="G63" s="136"/>
      <c r="H63" s="136"/>
      <c r="I63" s="136">
        <f>'SO 01 1 Pol'!G199</f>
        <v>0</v>
      </c>
      <c r="J63" s="133" t="str">
        <f>IF(I71=0,"",I63/I71*100)</f>
        <v/>
      </c>
    </row>
    <row r="64" spans="1:10" ht="36.75" customHeight="1" x14ac:dyDescent="0.2">
      <c r="A64" s="124"/>
      <c r="B64" s="129" t="s">
        <v>97</v>
      </c>
      <c r="C64" s="236" t="s">
        <v>98</v>
      </c>
      <c r="D64" s="237"/>
      <c r="E64" s="237"/>
      <c r="F64" s="135" t="s">
        <v>27</v>
      </c>
      <c r="G64" s="136"/>
      <c r="H64" s="136"/>
      <c r="I64" s="136">
        <f>'SO 01 1 Pol'!G215</f>
        <v>0</v>
      </c>
      <c r="J64" s="133" t="str">
        <f>IF(I71=0,"",I64/I71*100)</f>
        <v/>
      </c>
    </row>
    <row r="65" spans="1:10" ht="36.75" customHeight="1" x14ac:dyDescent="0.2">
      <c r="A65" s="124"/>
      <c r="B65" s="129" t="s">
        <v>99</v>
      </c>
      <c r="C65" s="236" t="s">
        <v>100</v>
      </c>
      <c r="D65" s="237"/>
      <c r="E65" s="237"/>
      <c r="F65" s="135" t="s">
        <v>27</v>
      </c>
      <c r="G65" s="136"/>
      <c r="H65" s="136"/>
      <c r="I65" s="136">
        <f>'SO 01 1 Pol'!G230</f>
        <v>0</v>
      </c>
      <c r="J65" s="133" t="str">
        <f>IF(I71=0,"",I65/I71*100)</f>
        <v/>
      </c>
    </row>
    <row r="66" spans="1:10" ht="36.75" customHeight="1" x14ac:dyDescent="0.2">
      <c r="A66" s="124"/>
      <c r="B66" s="129" t="s">
        <v>101</v>
      </c>
      <c r="C66" s="236" t="s">
        <v>102</v>
      </c>
      <c r="D66" s="237"/>
      <c r="E66" s="237"/>
      <c r="F66" s="135" t="s">
        <v>27</v>
      </c>
      <c r="G66" s="136"/>
      <c r="H66" s="136"/>
      <c r="I66" s="136">
        <f>'SO 01 1 Pol'!G236</f>
        <v>0</v>
      </c>
      <c r="J66" s="133" t="str">
        <f>IF(I71=0,"",I66/I71*100)</f>
        <v/>
      </c>
    </row>
    <row r="67" spans="1:10" ht="36.75" customHeight="1" x14ac:dyDescent="0.2">
      <c r="A67" s="124"/>
      <c r="B67" s="129" t="s">
        <v>103</v>
      </c>
      <c r="C67" s="236" t="s">
        <v>104</v>
      </c>
      <c r="D67" s="237"/>
      <c r="E67" s="237"/>
      <c r="F67" s="135" t="s">
        <v>27</v>
      </c>
      <c r="G67" s="136"/>
      <c r="H67" s="136"/>
      <c r="I67" s="136">
        <f>'SO 01 1 Pol'!G243</f>
        <v>0</v>
      </c>
      <c r="J67" s="133" t="str">
        <f>IF(I71=0,"",I67/I71*100)</f>
        <v/>
      </c>
    </row>
    <row r="68" spans="1:10" ht="36.75" customHeight="1" x14ac:dyDescent="0.2">
      <c r="A68" s="124"/>
      <c r="B68" s="129" t="s">
        <v>105</v>
      </c>
      <c r="C68" s="236" t="s">
        <v>106</v>
      </c>
      <c r="D68" s="237"/>
      <c r="E68" s="237"/>
      <c r="F68" s="135" t="s">
        <v>28</v>
      </c>
      <c r="G68" s="136"/>
      <c r="H68" s="136"/>
      <c r="I68" s="136">
        <f>'SO 01 1 Pol'!G257</f>
        <v>0</v>
      </c>
      <c r="J68" s="133" t="str">
        <f>IF(I71=0,"",I68/I71*100)</f>
        <v/>
      </c>
    </row>
    <row r="69" spans="1:10" ht="36.75" customHeight="1" x14ac:dyDescent="0.2">
      <c r="A69" s="124"/>
      <c r="B69" s="129" t="s">
        <v>107</v>
      </c>
      <c r="C69" s="236" t="s">
        <v>108</v>
      </c>
      <c r="D69" s="237"/>
      <c r="E69" s="237"/>
      <c r="F69" s="135" t="s">
        <v>28</v>
      </c>
      <c r="G69" s="136"/>
      <c r="H69" s="136"/>
      <c r="I69" s="136">
        <f>'SO 01 1 Pol'!G266</f>
        <v>0</v>
      </c>
      <c r="J69" s="133" t="str">
        <f>IF(I71=0,"",I69/I71*100)</f>
        <v/>
      </c>
    </row>
    <row r="70" spans="1:10" ht="36.75" customHeight="1" x14ac:dyDescent="0.2">
      <c r="A70" s="124"/>
      <c r="B70" s="129" t="s">
        <v>109</v>
      </c>
      <c r="C70" s="236" t="s">
        <v>29</v>
      </c>
      <c r="D70" s="237"/>
      <c r="E70" s="237"/>
      <c r="F70" s="135" t="s">
        <v>109</v>
      </c>
      <c r="G70" s="136"/>
      <c r="H70" s="136"/>
      <c r="I70" s="136">
        <f>'SO 01 1 Pol'!G270</f>
        <v>0</v>
      </c>
      <c r="J70" s="133" t="str">
        <f>IF(I71=0,"",I70/I71*100)</f>
        <v/>
      </c>
    </row>
    <row r="71" spans="1:10" ht="25.5" customHeight="1" x14ac:dyDescent="0.2">
      <c r="A71" s="125"/>
      <c r="B71" s="130" t="s">
        <v>1</v>
      </c>
      <c r="C71" s="131"/>
      <c r="D71" s="132"/>
      <c r="E71" s="132"/>
      <c r="F71" s="137"/>
      <c r="G71" s="138"/>
      <c r="H71" s="138"/>
      <c r="I71" s="138">
        <f>SUM(I49:I70)</f>
        <v>0</v>
      </c>
      <c r="J71" s="134">
        <f>SUM(J49:J70)</f>
        <v>0</v>
      </c>
    </row>
    <row r="72" spans="1:10" x14ac:dyDescent="0.2">
      <c r="F72" s="87"/>
      <c r="G72" s="87"/>
      <c r="H72" s="87"/>
      <c r="I72" s="87"/>
      <c r="J72" s="88"/>
    </row>
    <row r="73" spans="1:10" x14ac:dyDescent="0.2">
      <c r="F73" s="87"/>
      <c r="G73" s="87"/>
      <c r="H73" s="87"/>
      <c r="I73" s="87"/>
      <c r="J73" s="88"/>
    </row>
    <row r="74" spans="1:10" x14ac:dyDescent="0.2">
      <c r="F74" s="87"/>
      <c r="G74" s="87"/>
      <c r="H74" s="87"/>
      <c r="I74" s="87"/>
      <c r="J7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49" t="s">
        <v>8</v>
      </c>
      <c r="B2" s="48"/>
      <c r="C2" s="240"/>
      <c r="D2" s="240"/>
      <c r="E2" s="240"/>
      <c r="F2" s="240"/>
      <c r="G2" s="241"/>
    </row>
    <row r="3" spans="1:7" ht="24.95" customHeight="1" x14ac:dyDescent="0.2">
      <c r="A3" s="49" t="s">
        <v>9</v>
      </c>
      <c r="B3" s="48"/>
      <c r="C3" s="240"/>
      <c r="D3" s="240"/>
      <c r="E3" s="240"/>
      <c r="F3" s="240"/>
      <c r="G3" s="241"/>
    </row>
    <row r="4" spans="1:7" ht="24.95" customHeight="1" x14ac:dyDescent="0.2">
      <c r="A4" s="49" t="s">
        <v>10</v>
      </c>
      <c r="B4" s="48"/>
      <c r="C4" s="240"/>
      <c r="D4" s="240"/>
      <c r="E4" s="240"/>
      <c r="F4" s="240"/>
      <c r="G4" s="24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4"/>
  <sheetViews>
    <sheetView tabSelected="1" workbookViewId="0">
      <pane ySplit="7" topLeftCell="A8" activePane="bottomLeft" state="frozen"/>
      <selection pane="bottomLeft" activeCell="C220" sqref="C220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111</v>
      </c>
    </row>
    <row r="2" spans="1:60" ht="24.95" customHeight="1" x14ac:dyDescent="0.2">
      <c r="A2" s="140" t="s">
        <v>8</v>
      </c>
      <c r="B2" s="48" t="s">
        <v>49</v>
      </c>
      <c r="C2" s="257" t="s">
        <v>44</v>
      </c>
      <c r="D2" s="258"/>
      <c r="E2" s="258"/>
      <c r="F2" s="258"/>
      <c r="G2" s="259"/>
      <c r="AG2" t="s">
        <v>112</v>
      </c>
    </row>
    <row r="3" spans="1:60" ht="24.95" customHeight="1" x14ac:dyDescent="0.2">
      <c r="A3" s="140" t="s">
        <v>9</v>
      </c>
      <c r="B3" s="48" t="s">
        <v>45</v>
      </c>
      <c r="C3" s="257" t="s">
        <v>44</v>
      </c>
      <c r="D3" s="258"/>
      <c r="E3" s="258"/>
      <c r="F3" s="258"/>
      <c r="G3" s="259"/>
      <c r="AC3" s="122" t="s">
        <v>112</v>
      </c>
      <c r="AG3" t="s">
        <v>113</v>
      </c>
    </row>
    <row r="4" spans="1:60" ht="24.95" customHeight="1" x14ac:dyDescent="0.2">
      <c r="A4" s="141" t="s">
        <v>10</v>
      </c>
      <c r="B4" s="142" t="s">
        <v>43</v>
      </c>
      <c r="C4" s="260" t="s">
        <v>44</v>
      </c>
      <c r="D4" s="261"/>
      <c r="E4" s="261"/>
      <c r="F4" s="261"/>
      <c r="G4" s="262"/>
      <c r="AG4" t="s">
        <v>114</v>
      </c>
    </row>
    <row r="5" spans="1:60" x14ac:dyDescent="0.2">
      <c r="D5" s="10"/>
    </row>
    <row r="6" spans="1:60" ht="38.25" x14ac:dyDescent="0.2">
      <c r="A6" s="144" t="s">
        <v>115</v>
      </c>
      <c r="B6" s="146" t="s">
        <v>116</v>
      </c>
      <c r="C6" s="146" t="s">
        <v>117</v>
      </c>
      <c r="D6" s="145" t="s">
        <v>118</v>
      </c>
      <c r="E6" s="144" t="s">
        <v>119</v>
      </c>
      <c r="F6" s="143" t="s">
        <v>120</v>
      </c>
      <c r="G6" s="144" t="s">
        <v>31</v>
      </c>
      <c r="H6" s="147" t="s">
        <v>32</v>
      </c>
      <c r="I6" s="147" t="s">
        <v>121</v>
      </c>
      <c r="J6" s="147" t="s">
        <v>33</v>
      </c>
      <c r="K6" s="147" t="s">
        <v>122</v>
      </c>
      <c r="L6" s="147" t="s">
        <v>123</v>
      </c>
      <c r="M6" s="147" t="s">
        <v>124</v>
      </c>
      <c r="N6" s="147" t="s">
        <v>125</v>
      </c>
      <c r="O6" s="147" t="s">
        <v>126</v>
      </c>
      <c r="P6" s="147" t="s">
        <v>127</v>
      </c>
      <c r="Q6" s="147" t="s">
        <v>128</v>
      </c>
      <c r="R6" s="147" t="s">
        <v>129</v>
      </c>
      <c r="S6" s="147" t="s">
        <v>130</v>
      </c>
      <c r="T6" s="147" t="s">
        <v>131</v>
      </c>
      <c r="U6" s="147" t="s">
        <v>132</v>
      </c>
      <c r="V6" s="147" t="s">
        <v>133</v>
      </c>
      <c r="W6" s="147" t="s">
        <v>134</v>
      </c>
      <c r="X6" s="147" t="s">
        <v>135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136</v>
      </c>
      <c r="B8" s="162" t="s">
        <v>67</v>
      </c>
      <c r="C8" s="175" t="s">
        <v>68</v>
      </c>
      <c r="D8" s="163"/>
      <c r="E8" s="164"/>
      <c r="F8" s="165"/>
      <c r="G8" s="165">
        <f>SUMIF(AG9:AG16,"&lt;&gt;NOR",G9:G16)</f>
        <v>0</v>
      </c>
      <c r="H8" s="165"/>
      <c r="I8" s="165">
        <f>SUM(I9:I16)</f>
        <v>0</v>
      </c>
      <c r="J8" s="165"/>
      <c r="K8" s="165">
        <f>SUM(K9:K16)</f>
        <v>0</v>
      </c>
      <c r="L8" s="165"/>
      <c r="M8" s="165">
        <f>SUM(M9:M16)</f>
        <v>0</v>
      </c>
      <c r="N8" s="165"/>
      <c r="O8" s="165">
        <f>SUM(O9:O16)</f>
        <v>0.66</v>
      </c>
      <c r="P8" s="165"/>
      <c r="Q8" s="166">
        <f>SUM(Q9:Q16)</f>
        <v>0</v>
      </c>
      <c r="R8" s="160"/>
      <c r="S8" s="160"/>
      <c r="T8" s="160"/>
      <c r="U8" s="160"/>
      <c r="V8" s="160">
        <f>SUM(V9:V16)</f>
        <v>4.25</v>
      </c>
      <c r="W8" s="160"/>
      <c r="X8" s="160"/>
      <c r="AG8" t="s">
        <v>137</v>
      </c>
    </row>
    <row r="9" spans="1:60" ht="22.5" outlineLevel="1" x14ac:dyDescent="0.2">
      <c r="A9" s="167">
        <v>1</v>
      </c>
      <c r="B9" s="168" t="s">
        <v>138</v>
      </c>
      <c r="C9" s="176" t="s">
        <v>139</v>
      </c>
      <c r="D9" s="169" t="s">
        <v>140</v>
      </c>
      <c r="E9" s="170">
        <v>5.3699999999999998E-2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1.0970899999999999</v>
      </c>
      <c r="O9" s="172">
        <f>ROUND(E9*N9,2)</f>
        <v>0.06</v>
      </c>
      <c r="P9" s="172">
        <v>0</v>
      </c>
      <c r="Q9" s="173">
        <f>ROUND(E9*P9,2)</f>
        <v>0</v>
      </c>
      <c r="R9" s="157"/>
      <c r="S9" s="157" t="s">
        <v>141</v>
      </c>
      <c r="T9" s="157" t="s">
        <v>142</v>
      </c>
      <c r="U9" s="157">
        <v>16.582999999999998</v>
      </c>
      <c r="V9" s="157">
        <f>ROUND(E9*U9,2)</f>
        <v>0.89</v>
      </c>
      <c r="W9" s="157"/>
      <c r="X9" s="157" t="s">
        <v>143</v>
      </c>
      <c r="Y9" s="148"/>
      <c r="Z9" s="148"/>
      <c r="AA9" s="148"/>
      <c r="AB9" s="148"/>
      <c r="AC9" s="148"/>
      <c r="AD9" s="148"/>
      <c r="AE9" s="148"/>
      <c r="AF9" s="148"/>
      <c r="AG9" s="148" t="s">
        <v>144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77" t="s">
        <v>145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146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77" t="s">
        <v>147</v>
      </c>
      <c r="D11" s="158"/>
      <c r="E11" s="159">
        <v>5.3699999999999998E-2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146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7">
        <v>2</v>
      </c>
      <c r="B12" s="168" t="s">
        <v>148</v>
      </c>
      <c r="C12" s="176" t="s">
        <v>149</v>
      </c>
      <c r="D12" s="169" t="s">
        <v>150</v>
      </c>
      <c r="E12" s="170">
        <v>4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0.11219</v>
      </c>
      <c r="O12" s="172">
        <f>ROUND(E12*N12,2)</f>
        <v>0.45</v>
      </c>
      <c r="P12" s="172">
        <v>0</v>
      </c>
      <c r="Q12" s="173">
        <f>ROUND(E12*P12,2)</f>
        <v>0</v>
      </c>
      <c r="R12" s="157"/>
      <c r="S12" s="157" t="s">
        <v>141</v>
      </c>
      <c r="T12" s="157" t="s">
        <v>142</v>
      </c>
      <c r="U12" s="157">
        <v>0.55488999999999999</v>
      </c>
      <c r="V12" s="157">
        <f>ROUND(E12*U12,2)</f>
        <v>2.2200000000000002</v>
      </c>
      <c r="W12" s="157"/>
      <c r="X12" s="157" t="s">
        <v>143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144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77" t="s">
        <v>69</v>
      </c>
      <c r="D13" s="158"/>
      <c r="E13" s="159">
        <v>4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146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67">
        <v>3</v>
      </c>
      <c r="B14" s="168" t="s">
        <v>151</v>
      </c>
      <c r="C14" s="176" t="s">
        <v>152</v>
      </c>
      <c r="D14" s="169" t="s">
        <v>150</v>
      </c>
      <c r="E14" s="170">
        <v>0.93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0.1656</v>
      </c>
      <c r="O14" s="172">
        <f>ROUND(E14*N14,2)</f>
        <v>0.15</v>
      </c>
      <c r="P14" s="172">
        <v>0</v>
      </c>
      <c r="Q14" s="173">
        <f>ROUND(E14*P14,2)</f>
        <v>0</v>
      </c>
      <c r="R14" s="157"/>
      <c r="S14" s="157" t="s">
        <v>141</v>
      </c>
      <c r="T14" s="157" t="s">
        <v>142</v>
      </c>
      <c r="U14" s="157">
        <v>1.2225999999999999</v>
      </c>
      <c r="V14" s="157">
        <f>ROUND(E14*U14,2)</f>
        <v>1.1399999999999999</v>
      </c>
      <c r="W14" s="157"/>
      <c r="X14" s="157" t="s">
        <v>143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144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77" t="s">
        <v>153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146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77" t="s">
        <v>154</v>
      </c>
      <c r="D16" s="158"/>
      <c r="E16" s="159">
        <v>0.93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146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1" t="s">
        <v>136</v>
      </c>
      <c r="B17" s="162" t="s">
        <v>69</v>
      </c>
      <c r="C17" s="175" t="s">
        <v>70</v>
      </c>
      <c r="D17" s="163"/>
      <c r="E17" s="164"/>
      <c r="F17" s="165"/>
      <c r="G17" s="165">
        <f>SUMIF(AG18:AG27,"&lt;&gt;NOR",G18:G27)</f>
        <v>0</v>
      </c>
      <c r="H17" s="165"/>
      <c r="I17" s="165">
        <f>SUM(I18:I27)</f>
        <v>0</v>
      </c>
      <c r="J17" s="165"/>
      <c r="K17" s="165">
        <f>SUM(K18:K27)</f>
        <v>0</v>
      </c>
      <c r="L17" s="165"/>
      <c r="M17" s="165">
        <f>SUM(M18:M27)</f>
        <v>0</v>
      </c>
      <c r="N17" s="165"/>
      <c r="O17" s="165">
        <f>SUM(O18:O27)</f>
        <v>0.16</v>
      </c>
      <c r="P17" s="165"/>
      <c r="Q17" s="166">
        <f>SUM(Q18:Q27)</f>
        <v>0</v>
      </c>
      <c r="R17" s="160"/>
      <c r="S17" s="160"/>
      <c r="T17" s="160"/>
      <c r="U17" s="160"/>
      <c r="V17" s="160">
        <f>SUM(V18:V27)</f>
        <v>8.36</v>
      </c>
      <c r="W17" s="160"/>
      <c r="X17" s="160"/>
      <c r="AG17" t="s">
        <v>137</v>
      </c>
    </row>
    <row r="18" spans="1:60" ht="22.5" outlineLevel="1" x14ac:dyDescent="0.2">
      <c r="A18" s="167">
        <v>4</v>
      </c>
      <c r="B18" s="168" t="s">
        <v>155</v>
      </c>
      <c r="C18" s="176" t="s">
        <v>156</v>
      </c>
      <c r="D18" s="169" t="s">
        <v>140</v>
      </c>
      <c r="E18" s="170">
        <v>2.664E-2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1.0579400000000001</v>
      </c>
      <c r="O18" s="172">
        <f>ROUND(E18*N18,2)</f>
        <v>0.03</v>
      </c>
      <c r="P18" s="172">
        <v>0</v>
      </c>
      <c r="Q18" s="173">
        <f>ROUND(E18*P18,2)</f>
        <v>0</v>
      </c>
      <c r="R18" s="157"/>
      <c r="S18" s="157" t="s">
        <v>141</v>
      </c>
      <c r="T18" s="157" t="s">
        <v>142</v>
      </c>
      <c r="U18" s="157">
        <v>22.816500000000001</v>
      </c>
      <c r="V18" s="157">
        <f>ROUND(E18*U18,2)</f>
        <v>0.61</v>
      </c>
      <c r="W18" s="157"/>
      <c r="X18" s="157" t="s">
        <v>143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144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77" t="s">
        <v>157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146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77" t="s">
        <v>158</v>
      </c>
      <c r="D20" s="158"/>
      <c r="E20" s="159">
        <v>2.664E-2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146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5</v>
      </c>
      <c r="B21" s="168" t="s">
        <v>159</v>
      </c>
      <c r="C21" s="176" t="s">
        <v>160</v>
      </c>
      <c r="D21" s="169" t="s">
        <v>161</v>
      </c>
      <c r="E21" s="170">
        <v>0.73272999999999999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0.11369</v>
      </c>
      <c r="O21" s="172">
        <f>ROUND(E21*N21,2)</f>
        <v>0.08</v>
      </c>
      <c r="P21" s="172">
        <v>0</v>
      </c>
      <c r="Q21" s="173">
        <f>ROUND(E21*P21,2)</f>
        <v>0</v>
      </c>
      <c r="R21" s="157"/>
      <c r="S21" s="157" t="s">
        <v>141</v>
      </c>
      <c r="T21" s="157" t="s">
        <v>142</v>
      </c>
      <c r="U21" s="157">
        <v>0.56999999999999995</v>
      </c>
      <c r="V21" s="157">
        <f>ROUND(E21*U21,2)</f>
        <v>0.42</v>
      </c>
      <c r="W21" s="157"/>
      <c r="X21" s="157" t="s">
        <v>143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144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55"/>
      <c r="B22" s="156"/>
      <c r="C22" s="177" t="s">
        <v>162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146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77" t="s">
        <v>163</v>
      </c>
      <c r="D23" s="158"/>
      <c r="E23" s="159">
        <v>0.73272999999999999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146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6</v>
      </c>
      <c r="B24" s="168" t="s">
        <v>164</v>
      </c>
      <c r="C24" s="176" t="s">
        <v>165</v>
      </c>
      <c r="D24" s="169" t="s">
        <v>150</v>
      </c>
      <c r="E24" s="170">
        <v>2.8182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1.8579999999999999E-2</v>
      </c>
      <c r="O24" s="172">
        <f>ROUND(E24*N24,2)</f>
        <v>0.05</v>
      </c>
      <c r="P24" s="172">
        <v>0</v>
      </c>
      <c r="Q24" s="173">
        <f>ROUND(E24*P24,2)</f>
        <v>0</v>
      </c>
      <c r="R24" s="157"/>
      <c r="S24" s="157" t="s">
        <v>141</v>
      </c>
      <c r="T24" s="157" t="s">
        <v>142</v>
      </c>
      <c r="U24" s="157">
        <v>2.3422000000000001</v>
      </c>
      <c r="V24" s="157">
        <f>ROUND(E24*U24,2)</f>
        <v>6.6</v>
      </c>
      <c r="W24" s="157"/>
      <c r="X24" s="157" t="s">
        <v>143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144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77" t="s">
        <v>166</v>
      </c>
      <c r="D25" s="158"/>
      <c r="E25" s="159">
        <v>2.8182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146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7">
        <v>7</v>
      </c>
      <c r="B26" s="168" t="s">
        <v>167</v>
      </c>
      <c r="C26" s="176" t="s">
        <v>168</v>
      </c>
      <c r="D26" s="169" t="s">
        <v>150</v>
      </c>
      <c r="E26" s="170">
        <v>2.8182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3">
        <f>ROUND(E26*P26,2)</f>
        <v>0</v>
      </c>
      <c r="R26" s="157"/>
      <c r="S26" s="157" t="s">
        <v>141</v>
      </c>
      <c r="T26" s="157" t="s">
        <v>142</v>
      </c>
      <c r="U26" s="157">
        <v>0.26</v>
      </c>
      <c r="V26" s="157">
        <f>ROUND(E26*U26,2)</f>
        <v>0.73</v>
      </c>
      <c r="W26" s="157"/>
      <c r="X26" s="157" t="s">
        <v>143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144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77" t="s">
        <v>169</v>
      </c>
      <c r="D27" s="158"/>
      <c r="E27" s="159">
        <v>2.8182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146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1" t="s">
        <v>136</v>
      </c>
      <c r="B28" s="162" t="s">
        <v>71</v>
      </c>
      <c r="C28" s="175" t="s">
        <v>72</v>
      </c>
      <c r="D28" s="163"/>
      <c r="E28" s="164"/>
      <c r="F28" s="165"/>
      <c r="G28" s="165">
        <f>SUMIF(AG29:AG34,"&lt;&gt;NOR",G29:G34)</f>
        <v>0</v>
      </c>
      <c r="H28" s="165"/>
      <c r="I28" s="165">
        <f>SUM(I29:I34)</f>
        <v>0</v>
      </c>
      <c r="J28" s="165"/>
      <c r="K28" s="165">
        <f>SUM(K29:K34)</f>
        <v>0</v>
      </c>
      <c r="L28" s="165"/>
      <c r="M28" s="165">
        <f>SUM(M29:M34)</f>
        <v>0</v>
      </c>
      <c r="N28" s="165"/>
      <c r="O28" s="165">
        <f>SUM(O29:O34)</f>
        <v>0.23</v>
      </c>
      <c r="P28" s="165"/>
      <c r="Q28" s="166">
        <f>SUM(Q29:Q34)</f>
        <v>0</v>
      </c>
      <c r="R28" s="160"/>
      <c r="S28" s="160"/>
      <c r="T28" s="160"/>
      <c r="U28" s="160"/>
      <c r="V28" s="160">
        <f>SUM(V29:V34)</f>
        <v>3.15</v>
      </c>
      <c r="W28" s="160"/>
      <c r="X28" s="160"/>
      <c r="AG28" t="s">
        <v>137</v>
      </c>
    </row>
    <row r="29" spans="1:60" outlineLevel="1" x14ac:dyDescent="0.2">
      <c r="A29" s="167">
        <v>8</v>
      </c>
      <c r="B29" s="168" t="s">
        <v>170</v>
      </c>
      <c r="C29" s="176" t="s">
        <v>171</v>
      </c>
      <c r="D29" s="169" t="s">
        <v>150</v>
      </c>
      <c r="E29" s="170">
        <v>4.8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4.7660000000000001E-2</v>
      </c>
      <c r="O29" s="172">
        <f>ROUND(E29*N29,2)</f>
        <v>0.23</v>
      </c>
      <c r="P29" s="172">
        <v>0</v>
      </c>
      <c r="Q29" s="173">
        <f>ROUND(E29*P29,2)</f>
        <v>0</v>
      </c>
      <c r="R29" s="157"/>
      <c r="S29" s="157" t="s">
        <v>141</v>
      </c>
      <c r="T29" s="157" t="s">
        <v>142</v>
      </c>
      <c r="U29" s="157">
        <v>0.65600000000000003</v>
      </c>
      <c r="V29" s="157">
        <f>ROUND(E29*U29,2)</f>
        <v>3.15</v>
      </c>
      <c r="W29" s="157"/>
      <c r="X29" s="157" t="s">
        <v>143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144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77" t="s">
        <v>172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146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77" t="s">
        <v>173</v>
      </c>
      <c r="D31" s="158"/>
      <c r="E31" s="159">
        <v>4.8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146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9</v>
      </c>
      <c r="B32" s="168" t="s">
        <v>174</v>
      </c>
      <c r="C32" s="176" t="s">
        <v>175</v>
      </c>
      <c r="D32" s="169" t="s">
        <v>176</v>
      </c>
      <c r="E32" s="170">
        <v>1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3">
        <f>ROUND(E32*P32,2)</f>
        <v>0</v>
      </c>
      <c r="R32" s="157"/>
      <c r="S32" s="157" t="s">
        <v>177</v>
      </c>
      <c r="T32" s="157" t="s">
        <v>178</v>
      </c>
      <c r="U32" s="157">
        <v>0</v>
      </c>
      <c r="V32" s="157">
        <f>ROUND(E32*U32,2)</f>
        <v>0</v>
      </c>
      <c r="W32" s="157"/>
      <c r="X32" s="157" t="s">
        <v>143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144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177" t="s">
        <v>179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146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77" t="s">
        <v>43</v>
      </c>
      <c r="D34" s="158"/>
      <c r="E34" s="159">
        <v>1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146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1" t="s">
        <v>136</v>
      </c>
      <c r="B35" s="162" t="s">
        <v>73</v>
      </c>
      <c r="C35" s="175" t="s">
        <v>74</v>
      </c>
      <c r="D35" s="163"/>
      <c r="E35" s="164"/>
      <c r="F35" s="165"/>
      <c r="G35" s="165">
        <f>SUMIF(AG36:AG47,"&lt;&gt;NOR",G36:G47)</f>
        <v>0</v>
      </c>
      <c r="H35" s="165"/>
      <c r="I35" s="165">
        <f>SUM(I36:I47)</f>
        <v>0</v>
      </c>
      <c r="J35" s="165"/>
      <c r="K35" s="165">
        <f>SUM(K36:K47)</f>
        <v>0</v>
      </c>
      <c r="L35" s="165"/>
      <c r="M35" s="165">
        <f>SUM(M36:M47)</f>
        <v>0</v>
      </c>
      <c r="N35" s="165"/>
      <c r="O35" s="165">
        <f>SUM(O36:O47)</f>
        <v>1.01</v>
      </c>
      <c r="P35" s="165"/>
      <c r="Q35" s="166">
        <f>SUM(Q36:Q47)</f>
        <v>0</v>
      </c>
      <c r="R35" s="160"/>
      <c r="S35" s="160"/>
      <c r="T35" s="160"/>
      <c r="U35" s="160"/>
      <c r="V35" s="160">
        <f>SUM(V36:V47)</f>
        <v>5.14</v>
      </c>
      <c r="W35" s="160"/>
      <c r="X35" s="160"/>
      <c r="AG35" t="s">
        <v>137</v>
      </c>
    </row>
    <row r="36" spans="1:60" outlineLevel="1" x14ac:dyDescent="0.2">
      <c r="A36" s="167">
        <v>10</v>
      </c>
      <c r="B36" s="168" t="s">
        <v>180</v>
      </c>
      <c r="C36" s="176" t="s">
        <v>181</v>
      </c>
      <c r="D36" s="169" t="s">
        <v>161</v>
      </c>
      <c r="E36" s="170">
        <v>0.372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2.5249999999999999</v>
      </c>
      <c r="O36" s="172">
        <f>ROUND(E36*N36,2)</f>
        <v>0.94</v>
      </c>
      <c r="P36" s="172">
        <v>0</v>
      </c>
      <c r="Q36" s="173">
        <f>ROUND(E36*P36,2)</f>
        <v>0</v>
      </c>
      <c r="R36" s="157"/>
      <c r="S36" s="157" t="s">
        <v>141</v>
      </c>
      <c r="T36" s="157" t="s">
        <v>142</v>
      </c>
      <c r="U36" s="157">
        <v>3.2130000000000001</v>
      </c>
      <c r="V36" s="157">
        <f>ROUND(E36*U36,2)</f>
        <v>1.2</v>
      </c>
      <c r="W36" s="157"/>
      <c r="X36" s="157" t="s">
        <v>143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144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54" t="s">
        <v>182</v>
      </c>
      <c r="D37" s="255"/>
      <c r="E37" s="255"/>
      <c r="F37" s="255"/>
      <c r="G37" s="25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183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55"/>
      <c r="B38" s="156"/>
      <c r="C38" s="177" t="s">
        <v>184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146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77" t="s">
        <v>185</v>
      </c>
      <c r="D39" s="158"/>
      <c r="E39" s="159">
        <v>0.18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146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77" t="s">
        <v>186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146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77" t="s">
        <v>187</v>
      </c>
      <c r="D41" s="158"/>
      <c r="E41" s="159">
        <v>0.192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146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67">
        <v>11</v>
      </c>
      <c r="B42" s="168" t="s">
        <v>188</v>
      </c>
      <c r="C42" s="176" t="s">
        <v>189</v>
      </c>
      <c r="D42" s="169" t="s">
        <v>150</v>
      </c>
      <c r="E42" s="170">
        <v>11.446999999999999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6.4599999999999996E-3</v>
      </c>
      <c r="O42" s="172">
        <f>ROUND(E42*N42,2)</f>
        <v>7.0000000000000007E-2</v>
      </c>
      <c r="P42" s="172">
        <v>0</v>
      </c>
      <c r="Q42" s="173">
        <f>ROUND(E42*P42,2)</f>
        <v>0</v>
      </c>
      <c r="R42" s="157"/>
      <c r="S42" s="157" t="s">
        <v>141</v>
      </c>
      <c r="T42" s="157" t="s">
        <v>142</v>
      </c>
      <c r="U42" s="157">
        <v>0.34399999999999997</v>
      </c>
      <c r="V42" s="157">
        <f>ROUND(E42*U42,2)</f>
        <v>3.94</v>
      </c>
      <c r="W42" s="157"/>
      <c r="X42" s="157" t="s">
        <v>143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190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77" t="s">
        <v>191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146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77" t="s">
        <v>192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146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77" t="s">
        <v>193</v>
      </c>
      <c r="D45" s="158"/>
      <c r="E45" s="159">
        <v>4.8520000000000003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146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77" t="s">
        <v>194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146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77" t="s">
        <v>195</v>
      </c>
      <c r="D47" s="158"/>
      <c r="E47" s="159">
        <v>6.5949999999999998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146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1" t="s">
        <v>136</v>
      </c>
      <c r="B48" s="162" t="s">
        <v>75</v>
      </c>
      <c r="C48" s="175" t="s">
        <v>76</v>
      </c>
      <c r="D48" s="163"/>
      <c r="E48" s="164"/>
      <c r="F48" s="165"/>
      <c r="G48" s="165">
        <f>SUMIF(AG49:AG58,"&lt;&gt;NOR",G49:G58)</f>
        <v>0</v>
      </c>
      <c r="H48" s="165"/>
      <c r="I48" s="165">
        <f>SUM(I49:I58)</f>
        <v>0</v>
      </c>
      <c r="J48" s="165"/>
      <c r="K48" s="165">
        <f>SUM(K49:K58)</f>
        <v>0</v>
      </c>
      <c r="L48" s="165"/>
      <c r="M48" s="165">
        <f>SUM(M49:M58)</f>
        <v>0</v>
      </c>
      <c r="N48" s="165"/>
      <c r="O48" s="165">
        <f>SUM(O49:O58)</f>
        <v>0.08</v>
      </c>
      <c r="P48" s="165"/>
      <c r="Q48" s="166">
        <f>SUM(Q49:Q58)</f>
        <v>0</v>
      </c>
      <c r="R48" s="160"/>
      <c r="S48" s="160"/>
      <c r="T48" s="160"/>
      <c r="U48" s="160"/>
      <c r="V48" s="160">
        <f>SUM(V49:V58)</f>
        <v>8.7200000000000006</v>
      </c>
      <c r="W48" s="160"/>
      <c r="X48" s="160"/>
      <c r="AG48" t="s">
        <v>137</v>
      </c>
    </row>
    <row r="49" spans="1:60" ht="22.5" outlineLevel="1" x14ac:dyDescent="0.2">
      <c r="A49" s="167">
        <v>12</v>
      </c>
      <c r="B49" s="168" t="s">
        <v>196</v>
      </c>
      <c r="C49" s="176" t="s">
        <v>197</v>
      </c>
      <c r="D49" s="169" t="s">
        <v>198</v>
      </c>
      <c r="E49" s="170">
        <v>1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3.1109999999999999E-2</v>
      </c>
      <c r="O49" s="172">
        <f>ROUND(E49*N49,2)</f>
        <v>0.03</v>
      </c>
      <c r="P49" s="172">
        <v>0</v>
      </c>
      <c r="Q49" s="173">
        <f>ROUND(E49*P49,2)</f>
        <v>0</v>
      </c>
      <c r="R49" s="157"/>
      <c r="S49" s="157" t="s">
        <v>141</v>
      </c>
      <c r="T49" s="157" t="s">
        <v>142</v>
      </c>
      <c r="U49" s="157">
        <v>1.86</v>
      </c>
      <c r="V49" s="157">
        <f>ROUND(E49*U49,2)</f>
        <v>1.86</v>
      </c>
      <c r="W49" s="157"/>
      <c r="X49" s="157" t="s">
        <v>143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144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77" t="s">
        <v>199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146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77" t="s">
        <v>43</v>
      </c>
      <c r="D51" s="158"/>
      <c r="E51" s="159">
        <v>1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146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67">
        <v>13</v>
      </c>
      <c r="B52" s="168" t="s">
        <v>200</v>
      </c>
      <c r="C52" s="176" t="s">
        <v>201</v>
      </c>
      <c r="D52" s="169" t="s">
        <v>198</v>
      </c>
      <c r="E52" s="170">
        <v>1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5.2789999999999997E-2</v>
      </c>
      <c r="O52" s="172">
        <f>ROUND(E52*N52,2)</f>
        <v>0.05</v>
      </c>
      <c r="P52" s="172">
        <v>0</v>
      </c>
      <c r="Q52" s="173">
        <f>ROUND(E52*P52,2)</f>
        <v>0</v>
      </c>
      <c r="R52" s="157"/>
      <c r="S52" s="157" t="s">
        <v>141</v>
      </c>
      <c r="T52" s="157" t="s">
        <v>142</v>
      </c>
      <c r="U52" s="157">
        <v>2.17</v>
      </c>
      <c r="V52" s="157">
        <f>ROUND(E52*U52,2)</f>
        <v>2.17</v>
      </c>
      <c r="W52" s="157"/>
      <c r="X52" s="157" t="s">
        <v>143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144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77" t="s">
        <v>202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146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77" t="s">
        <v>43</v>
      </c>
      <c r="D54" s="158"/>
      <c r="E54" s="159">
        <v>1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146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7">
        <v>14</v>
      </c>
      <c r="B55" s="168" t="s">
        <v>203</v>
      </c>
      <c r="C55" s="176" t="s">
        <v>204</v>
      </c>
      <c r="D55" s="169" t="s">
        <v>198</v>
      </c>
      <c r="E55" s="170">
        <v>1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3">
        <f>ROUND(E55*P55,2)</f>
        <v>0</v>
      </c>
      <c r="R55" s="157"/>
      <c r="S55" s="157" t="s">
        <v>177</v>
      </c>
      <c r="T55" s="157" t="s">
        <v>178</v>
      </c>
      <c r="U55" s="157">
        <v>0</v>
      </c>
      <c r="V55" s="157">
        <f>ROUND(E55*U55,2)</f>
        <v>0</v>
      </c>
      <c r="W55" s="157"/>
      <c r="X55" s="157" t="s">
        <v>143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144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77" t="s">
        <v>43</v>
      </c>
      <c r="D56" s="158"/>
      <c r="E56" s="159">
        <v>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146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15</v>
      </c>
      <c r="B57" s="168" t="s">
        <v>205</v>
      </c>
      <c r="C57" s="176" t="s">
        <v>206</v>
      </c>
      <c r="D57" s="169" t="s">
        <v>207</v>
      </c>
      <c r="E57" s="170">
        <v>6.2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8.0000000000000007E-5</v>
      </c>
      <c r="O57" s="172">
        <f>ROUND(E57*N57,2)</f>
        <v>0</v>
      </c>
      <c r="P57" s="172">
        <v>0</v>
      </c>
      <c r="Q57" s="173">
        <f>ROUND(E57*P57,2)</f>
        <v>0</v>
      </c>
      <c r="R57" s="157"/>
      <c r="S57" s="157" t="s">
        <v>141</v>
      </c>
      <c r="T57" s="157" t="s">
        <v>142</v>
      </c>
      <c r="U57" s="157">
        <v>0.75700000000000001</v>
      </c>
      <c r="V57" s="157">
        <f>ROUND(E57*U57,2)</f>
        <v>4.6900000000000004</v>
      </c>
      <c r="W57" s="157"/>
      <c r="X57" s="157" t="s">
        <v>143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208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77" t="s">
        <v>209</v>
      </c>
      <c r="D58" s="158"/>
      <c r="E58" s="159">
        <v>6.2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146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161" t="s">
        <v>136</v>
      </c>
      <c r="B59" s="162" t="s">
        <v>77</v>
      </c>
      <c r="C59" s="175" t="s">
        <v>78</v>
      </c>
      <c r="D59" s="163"/>
      <c r="E59" s="164"/>
      <c r="F59" s="165"/>
      <c r="G59" s="165">
        <f>SUMIF(AG60:AG70,"&lt;&gt;NOR",G60:G70)</f>
        <v>0</v>
      </c>
      <c r="H59" s="165"/>
      <c r="I59" s="165">
        <f>SUM(I60:I70)</f>
        <v>0</v>
      </c>
      <c r="J59" s="165"/>
      <c r="K59" s="165">
        <f>SUM(K60:K70)</f>
        <v>0</v>
      </c>
      <c r="L59" s="165"/>
      <c r="M59" s="165">
        <f>SUM(M60:M70)</f>
        <v>0</v>
      </c>
      <c r="N59" s="165"/>
      <c r="O59" s="165">
        <f>SUM(O60:O70)</f>
        <v>0.01</v>
      </c>
      <c r="P59" s="165"/>
      <c r="Q59" s="166">
        <f>SUM(Q60:Q70)</f>
        <v>0</v>
      </c>
      <c r="R59" s="160"/>
      <c r="S59" s="160"/>
      <c r="T59" s="160"/>
      <c r="U59" s="160"/>
      <c r="V59" s="160">
        <f>SUM(V60:V70)</f>
        <v>2.5900000000000003</v>
      </c>
      <c r="W59" s="160"/>
      <c r="X59" s="160"/>
      <c r="AG59" t="s">
        <v>137</v>
      </c>
    </row>
    <row r="60" spans="1:60" outlineLevel="1" x14ac:dyDescent="0.2">
      <c r="A60" s="167">
        <v>16</v>
      </c>
      <c r="B60" s="168" t="s">
        <v>210</v>
      </c>
      <c r="C60" s="176" t="s">
        <v>211</v>
      </c>
      <c r="D60" s="169" t="s">
        <v>198</v>
      </c>
      <c r="E60" s="170">
        <v>1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0</v>
      </c>
      <c r="O60" s="172">
        <f>ROUND(E60*N60,2)</f>
        <v>0</v>
      </c>
      <c r="P60" s="172">
        <v>0</v>
      </c>
      <c r="Q60" s="173">
        <f>ROUND(E60*P60,2)</f>
        <v>0</v>
      </c>
      <c r="R60" s="157"/>
      <c r="S60" s="157" t="s">
        <v>141</v>
      </c>
      <c r="T60" s="157" t="s">
        <v>142</v>
      </c>
      <c r="U60" s="157">
        <v>0.2</v>
      </c>
      <c r="V60" s="157">
        <f>ROUND(E60*U60,2)</f>
        <v>0.2</v>
      </c>
      <c r="W60" s="157"/>
      <c r="X60" s="157" t="s">
        <v>143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144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77" t="s">
        <v>212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146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77" t="s">
        <v>43</v>
      </c>
      <c r="D62" s="158"/>
      <c r="E62" s="159">
        <v>1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146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67">
        <v>17</v>
      </c>
      <c r="B63" s="168" t="s">
        <v>213</v>
      </c>
      <c r="C63" s="176" t="s">
        <v>214</v>
      </c>
      <c r="D63" s="169" t="s">
        <v>150</v>
      </c>
      <c r="E63" s="170">
        <v>3.3025000000000002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1.3999999999999999E-4</v>
      </c>
      <c r="O63" s="172">
        <f>ROUND(E63*N63,2)</f>
        <v>0</v>
      </c>
      <c r="P63" s="172">
        <v>0</v>
      </c>
      <c r="Q63" s="173">
        <f>ROUND(E63*P63,2)</f>
        <v>0</v>
      </c>
      <c r="R63" s="157"/>
      <c r="S63" s="157" t="s">
        <v>141</v>
      </c>
      <c r="T63" s="157" t="s">
        <v>142</v>
      </c>
      <c r="U63" s="157">
        <v>0.72299999999999998</v>
      </c>
      <c r="V63" s="157">
        <f>ROUND(E63*U63,2)</f>
        <v>2.39</v>
      </c>
      <c r="W63" s="157"/>
      <c r="X63" s="157" t="s">
        <v>143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144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77" t="s">
        <v>215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146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77" t="s">
        <v>216</v>
      </c>
      <c r="D65" s="158"/>
      <c r="E65" s="159">
        <v>0.7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146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77" t="s">
        <v>217</v>
      </c>
      <c r="D66" s="158"/>
      <c r="E66" s="159">
        <v>0.2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146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77" t="s">
        <v>218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146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77" t="s">
        <v>219</v>
      </c>
      <c r="D68" s="158"/>
      <c r="E68" s="159">
        <v>2.4024999999999999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146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7">
        <v>18</v>
      </c>
      <c r="B69" s="168" t="s">
        <v>220</v>
      </c>
      <c r="C69" s="176" t="s">
        <v>221</v>
      </c>
      <c r="D69" s="169" t="s">
        <v>198</v>
      </c>
      <c r="E69" s="170">
        <v>1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5.1000000000000004E-3</v>
      </c>
      <c r="O69" s="172">
        <f>ROUND(E69*N69,2)</f>
        <v>0.01</v>
      </c>
      <c r="P69" s="172">
        <v>0</v>
      </c>
      <c r="Q69" s="173">
        <f>ROUND(E69*P69,2)</f>
        <v>0</v>
      </c>
      <c r="R69" s="157" t="s">
        <v>222</v>
      </c>
      <c r="S69" s="157" t="s">
        <v>141</v>
      </c>
      <c r="T69" s="157" t="s">
        <v>142</v>
      </c>
      <c r="U69" s="157">
        <v>0</v>
      </c>
      <c r="V69" s="157">
        <f>ROUND(E69*U69,2)</f>
        <v>0</v>
      </c>
      <c r="W69" s="157"/>
      <c r="X69" s="157" t="s">
        <v>223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224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77" t="s">
        <v>43</v>
      </c>
      <c r="D70" s="158"/>
      <c r="E70" s="159">
        <v>1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146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5.5" x14ac:dyDescent="0.2">
      <c r="A71" s="161" t="s">
        <v>136</v>
      </c>
      <c r="B71" s="162" t="s">
        <v>79</v>
      </c>
      <c r="C71" s="175" t="s">
        <v>80</v>
      </c>
      <c r="D71" s="163"/>
      <c r="E71" s="164"/>
      <c r="F71" s="165"/>
      <c r="G71" s="165">
        <f>SUMIF(AG72:AG75,"&lt;&gt;NOR",G72:G75)</f>
        <v>0</v>
      </c>
      <c r="H71" s="165"/>
      <c r="I71" s="165">
        <f>SUM(I72:I75)</f>
        <v>0</v>
      </c>
      <c r="J71" s="165"/>
      <c r="K71" s="165">
        <f>SUM(K72:K75)</f>
        <v>0</v>
      </c>
      <c r="L71" s="165"/>
      <c r="M71" s="165">
        <f>SUM(M72:M75)</f>
        <v>0</v>
      </c>
      <c r="N71" s="165"/>
      <c r="O71" s="165">
        <f>SUM(O72:O75)</f>
        <v>0</v>
      </c>
      <c r="P71" s="165"/>
      <c r="Q71" s="166">
        <f>SUM(Q72:Q75)</f>
        <v>0</v>
      </c>
      <c r="R71" s="160"/>
      <c r="S71" s="160"/>
      <c r="T71" s="160"/>
      <c r="U71" s="160"/>
      <c r="V71" s="160">
        <f>SUM(V72:V75)</f>
        <v>24.64</v>
      </c>
      <c r="W71" s="160"/>
      <c r="X71" s="160"/>
      <c r="AG71" t="s">
        <v>137</v>
      </c>
    </row>
    <row r="72" spans="1:60" outlineLevel="1" x14ac:dyDescent="0.2">
      <c r="A72" s="167">
        <v>19</v>
      </c>
      <c r="B72" s="168" t="s">
        <v>225</v>
      </c>
      <c r="C72" s="176" t="s">
        <v>226</v>
      </c>
      <c r="D72" s="169" t="s">
        <v>150</v>
      </c>
      <c r="E72" s="170">
        <v>80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4.0000000000000003E-5</v>
      </c>
      <c r="O72" s="172">
        <f>ROUND(E72*N72,2)</f>
        <v>0</v>
      </c>
      <c r="P72" s="172">
        <v>0</v>
      </c>
      <c r="Q72" s="173">
        <f>ROUND(E72*P72,2)</f>
        <v>0</v>
      </c>
      <c r="R72" s="157"/>
      <c r="S72" s="157" t="s">
        <v>141</v>
      </c>
      <c r="T72" s="157" t="s">
        <v>142</v>
      </c>
      <c r="U72" s="157">
        <v>0.308</v>
      </c>
      <c r="V72" s="157">
        <f>ROUND(E72*U72,2)</f>
        <v>24.64</v>
      </c>
      <c r="W72" s="157"/>
      <c r="X72" s="157" t="s">
        <v>143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190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55"/>
      <c r="B73" s="156"/>
      <c r="C73" s="177" t="s">
        <v>227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146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77" t="s">
        <v>228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146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77" t="s">
        <v>229</v>
      </c>
      <c r="D75" s="158"/>
      <c r="E75" s="159">
        <v>80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146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1" t="s">
        <v>136</v>
      </c>
      <c r="B76" s="162" t="s">
        <v>81</v>
      </c>
      <c r="C76" s="175" t="s">
        <v>82</v>
      </c>
      <c r="D76" s="163"/>
      <c r="E76" s="164"/>
      <c r="F76" s="165"/>
      <c r="G76" s="165">
        <f>SUMIF(AG77:AG112,"&lt;&gt;NOR",G77:G112)</f>
        <v>0</v>
      </c>
      <c r="H76" s="165"/>
      <c r="I76" s="165">
        <f>SUM(I77:I112)</f>
        <v>0</v>
      </c>
      <c r="J76" s="165"/>
      <c r="K76" s="165">
        <f>SUM(K77:K112)</f>
        <v>0</v>
      </c>
      <c r="L76" s="165"/>
      <c r="M76" s="165">
        <f>SUM(M77:M112)</f>
        <v>0</v>
      </c>
      <c r="N76" s="165"/>
      <c r="O76" s="165">
        <f>SUM(O77:O112)</f>
        <v>0.01</v>
      </c>
      <c r="P76" s="165"/>
      <c r="Q76" s="166">
        <f>SUM(Q77:Q112)</f>
        <v>13.45</v>
      </c>
      <c r="R76" s="160"/>
      <c r="S76" s="160"/>
      <c r="T76" s="160"/>
      <c r="U76" s="160"/>
      <c r="V76" s="160">
        <f>SUM(V77:V112)</f>
        <v>28.22</v>
      </c>
      <c r="W76" s="160"/>
      <c r="X76" s="160"/>
      <c r="AG76" t="s">
        <v>137</v>
      </c>
    </row>
    <row r="77" spans="1:60" outlineLevel="1" x14ac:dyDescent="0.2">
      <c r="A77" s="167">
        <v>20</v>
      </c>
      <c r="B77" s="168" t="s">
        <v>230</v>
      </c>
      <c r="C77" s="176" t="s">
        <v>231</v>
      </c>
      <c r="D77" s="169" t="s">
        <v>161</v>
      </c>
      <c r="E77" s="170">
        <v>1.5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2">
        <v>0</v>
      </c>
      <c r="O77" s="172">
        <f>ROUND(E77*N77,2)</f>
        <v>0</v>
      </c>
      <c r="P77" s="172">
        <v>2</v>
      </c>
      <c r="Q77" s="173">
        <f>ROUND(E77*P77,2)</f>
        <v>3</v>
      </c>
      <c r="R77" s="157"/>
      <c r="S77" s="157" t="s">
        <v>141</v>
      </c>
      <c r="T77" s="157" t="s">
        <v>142</v>
      </c>
      <c r="U77" s="157">
        <v>6.4359999999999999</v>
      </c>
      <c r="V77" s="157">
        <f>ROUND(E77*U77,2)</f>
        <v>9.65</v>
      </c>
      <c r="W77" s="157"/>
      <c r="X77" s="157" t="s">
        <v>143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144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55"/>
      <c r="B78" s="156"/>
      <c r="C78" s="177" t="s">
        <v>232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146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77" t="s">
        <v>233</v>
      </c>
      <c r="D79" s="158"/>
      <c r="E79" s="159">
        <v>1.5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146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67">
        <v>21</v>
      </c>
      <c r="B80" s="168" t="s">
        <v>234</v>
      </c>
      <c r="C80" s="176" t="s">
        <v>235</v>
      </c>
      <c r="D80" s="169" t="s">
        <v>150</v>
      </c>
      <c r="E80" s="170">
        <v>5.25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72">
        <v>6.7000000000000002E-4</v>
      </c>
      <c r="O80" s="172">
        <f>ROUND(E80*N80,2)</f>
        <v>0</v>
      </c>
      <c r="P80" s="172">
        <v>0.13100000000000001</v>
      </c>
      <c r="Q80" s="173">
        <f>ROUND(E80*P80,2)</f>
        <v>0.69</v>
      </c>
      <c r="R80" s="157"/>
      <c r="S80" s="157" t="s">
        <v>142</v>
      </c>
      <c r="T80" s="157" t="s">
        <v>142</v>
      </c>
      <c r="U80" s="157">
        <v>0.20699999999999999</v>
      </c>
      <c r="V80" s="157">
        <f>ROUND(E80*U80,2)</f>
        <v>1.0900000000000001</v>
      </c>
      <c r="W80" s="157"/>
      <c r="X80" s="157" t="s">
        <v>143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144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55"/>
      <c r="B81" s="156"/>
      <c r="C81" s="177" t="s">
        <v>236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146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77" t="s">
        <v>237</v>
      </c>
      <c r="D82" s="158"/>
      <c r="E82" s="159">
        <v>5.25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146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7">
        <v>22</v>
      </c>
      <c r="B83" s="168" t="s">
        <v>238</v>
      </c>
      <c r="C83" s="176" t="s">
        <v>239</v>
      </c>
      <c r="D83" s="169" t="s">
        <v>161</v>
      </c>
      <c r="E83" s="170">
        <v>4.4581499999999998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2">
        <v>1.2800000000000001E-3</v>
      </c>
      <c r="O83" s="172">
        <f>ROUND(E83*N83,2)</f>
        <v>0.01</v>
      </c>
      <c r="P83" s="172">
        <v>1.8</v>
      </c>
      <c r="Q83" s="173">
        <f>ROUND(E83*P83,2)</f>
        <v>8.02</v>
      </c>
      <c r="R83" s="157"/>
      <c r="S83" s="157" t="s">
        <v>141</v>
      </c>
      <c r="T83" s="157" t="s">
        <v>142</v>
      </c>
      <c r="U83" s="157">
        <v>1.52</v>
      </c>
      <c r="V83" s="157">
        <f>ROUND(E83*U83,2)</f>
        <v>6.78</v>
      </c>
      <c r="W83" s="157"/>
      <c r="X83" s="157" t="s">
        <v>143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144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77" t="s">
        <v>240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146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77" t="s">
        <v>241</v>
      </c>
      <c r="D85" s="158"/>
      <c r="E85" s="159">
        <v>0.18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146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77" t="s">
        <v>242</v>
      </c>
      <c r="D86" s="158"/>
      <c r="E86" s="159">
        <v>5.1749999999999997E-2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146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55"/>
      <c r="B87" s="156"/>
      <c r="C87" s="177" t="s">
        <v>243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146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77" t="s">
        <v>244</v>
      </c>
      <c r="D88" s="158"/>
      <c r="E88" s="159">
        <v>4.2263999999999999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146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67">
        <v>23</v>
      </c>
      <c r="B89" s="168" t="s">
        <v>245</v>
      </c>
      <c r="C89" s="176" t="s">
        <v>246</v>
      </c>
      <c r="D89" s="169" t="s">
        <v>150</v>
      </c>
      <c r="E89" s="170">
        <v>11.446999999999999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21</v>
      </c>
      <c r="M89" s="172">
        <f>G89*(1+L89/100)</f>
        <v>0</v>
      </c>
      <c r="N89" s="172">
        <v>0</v>
      </c>
      <c r="O89" s="172">
        <f>ROUND(E89*N89,2)</f>
        <v>0</v>
      </c>
      <c r="P89" s="172">
        <v>0.02</v>
      </c>
      <c r="Q89" s="173">
        <f>ROUND(E89*P89,2)</f>
        <v>0.23</v>
      </c>
      <c r="R89" s="157"/>
      <c r="S89" s="157" t="s">
        <v>141</v>
      </c>
      <c r="T89" s="157" t="s">
        <v>142</v>
      </c>
      <c r="U89" s="157">
        <v>7.8E-2</v>
      </c>
      <c r="V89" s="157">
        <f>ROUND(E89*U89,2)</f>
        <v>0.89</v>
      </c>
      <c r="W89" s="157"/>
      <c r="X89" s="157" t="s">
        <v>143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144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77" t="s">
        <v>192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146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77" t="s">
        <v>193</v>
      </c>
      <c r="D91" s="158"/>
      <c r="E91" s="159">
        <v>4.8520000000000003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146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77" t="s">
        <v>247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146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77" t="s">
        <v>195</v>
      </c>
      <c r="D93" s="158"/>
      <c r="E93" s="159">
        <v>6.5949999999999998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146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67">
        <v>24</v>
      </c>
      <c r="B94" s="168" t="s">
        <v>248</v>
      </c>
      <c r="C94" s="176" t="s">
        <v>249</v>
      </c>
      <c r="D94" s="169" t="s">
        <v>198</v>
      </c>
      <c r="E94" s="170">
        <v>3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2">
        <v>0</v>
      </c>
      <c r="O94" s="172">
        <f>ROUND(E94*N94,2)</f>
        <v>0</v>
      </c>
      <c r="P94" s="172">
        <v>0</v>
      </c>
      <c r="Q94" s="173">
        <f>ROUND(E94*P94,2)</f>
        <v>0</v>
      </c>
      <c r="R94" s="157"/>
      <c r="S94" s="157" t="s">
        <v>141</v>
      </c>
      <c r="T94" s="157" t="s">
        <v>142</v>
      </c>
      <c r="U94" s="157">
        <v>0.05</v>
      </c>
      <c r="V94" s="157">
        <f>ROUND(E94*U94,2)</f>
        <v>0.15</v>
      </c>
      <c r="W94" s="157"/>
      <c r="X94" s="157" t="s">
        <v>143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144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77" t="s">
        <v>250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146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77" t="s">
        <v>43</v>
      </c>
      <c r="D96" s="158"/>
      <c r="E96" s="159">
        <v>1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146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77" t="s">
        <v>251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146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77" t="s">
        <v>252</v>
      </c>
      <c r="D98" s="158"/>
      <c r="E98" s="159">
        <v>2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146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67">
        <v>25</v>
      </c>
      <c r="B99" s="168" t="s">
        <v>253</v>
      </c>
      <c r="C99" s="176" t="s">
        <v>254</v>
      </c>
      <c r="D99" s="169" t="s">
        <v>150</v>
      </c>
      <c r="E99" s="170">
        <v>1.4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2">
        <v>1.17E-3</v>
      </c>
      <c r="O99" s="172">
        <f>ROUND(E99*N99,2)</f>
        <v>0</v>
      </c>
      <c r="P99" s="172">
        <v>7.5999999999999998E-2</v>
      </c>
      <c r="Q99" s="173">
        <f>ROUND(E99*P99,2)</f>
        <v>0.11</v>
      </c>
      <c r="R99" s="157"/>
      <c r="S99" s="157" t="s">
        <v>141</v>
      </c>
      <c r="T99" s="157" t="s">
        <v>142</v>
      </c>
      <c r="U99" s="157">
        <v>0.93899999999999995</v>
      </c>
      <c r="V99" s="157">
        <f>ROUND(E99*U99,2)</f>
        <v>1.31</v>
      </c>
      <c r="W99" s="157"/>
      <c r="X99" s="157" t="s">
        <v>143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144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77" t="s">
        <v>255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146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77" t="s">
        <v>256</v>
      </c>
      <c r="D101" s="158"/>
      <c r="E101" s="159">
        <v>1.4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146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67">
        <v>26</v>
      </c>
      <c r="B102" s="168" t="s">
        <v>257</v>
      </c>
      <c r="C102" s="176" t="s">
        <v>258</v>
      </c>
      <c r="D102" s="169" t="s">
        <v>150</v>
      </c>
      <c r="E102" s="170">
        <v>3.2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2">
        <v>1E-3</v>
      </c>
      <c r="O102" s="172">
        <f>ROUND(E102*N102,2)</f>
        <v>0</v>
      </c>
      <c r="P102" s="172">
        <v>6.3E-2</v>
      </c>
      <c r="Q102" s="173">
        <f>ROUND(E102*P102,2)</f>
        <v>0.2</v>
      </c>
      <c r="R102" s="157"/>
      <c r="S102" s="157" t="s">
        <v>141</v>
      </c>
      <c r="T102" s="157" t="s">
        <v>142</v>
      </c>
      <c r="U102" s="157">
        <v>0.71799999999999997</v>
      </c>
      <c r="V102" s="157">
        <f>ROUND(E102*U102,2)</f>
        <v>2.2999999999999998</v>
      </c>
      <c r="W102" s="157"/>
      <c r="X102" s="157" t="s">
        <v>143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144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77" t="s">
        <v>259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77" t="s">
        <v>260</v>
      </c>
      <c r="D104" s="158"/>
      <c r="E104" s="159">
        <v>3.2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146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67">
        <v>27</v>
      </c>
      <c r="B105" s="168" t="s">
        <v>261</v>
      </c>
      <c r="C105" s="176" t="s">
        <v>262</v>
      </c>
      <c r="D105" s="169" t="s">
        <v>150</v>
      </c>
      <c r="E105" s="170">
        <v>2.2000000000000002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2">
        <v>1E-3</v>
      </c>
      <c r="O105" s="172">
        <f>ROUND(E105*N105,2)</f>
        <v>0</v>
      </c>
      <c r="P105" s="172">
        <v>3.7199999999999997E-2</v>
      </c>
      <c r="Q105" s="173">
        <f>ROUND(E105*P105,2)</f>
        <v>0.08</v>
      </c>
      <c r="R105" s="157"/>
      <c r="S105" s="157" t="s">
        <v>141</v>
      </c>
      <c r="T105" s="157" t="s">
        <v>142</v>
      </c>
      <c r="U105" s="157">
        <v>0.498</v>
      </c>
      <c r="V105" s="157">
        <f>ROUND(E105*U105,2)</f>
        <v>1.1000000000000001</v>
      </c>
      <c r="W105" s="157"/>
      <c r="X105" s="157" t="s">
        <v>143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144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77" t="s">
        <v>263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77" t="s">
        <v>264</v>
      </c>
      <c r="D107" s="158"/>
      <c r="E107" s="159">
        <v>2.2000000000000002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146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67">
        <v>28</v>
      </c>
      <c r="B108" s="168" t="s">
        <v>265</v>
      </c>
      <c r="C108" s="176" t="s">
        <v>266</v>
      </c>
      <c r="D108" s="169" t="s">
        <v>150</v>
      </c>
      <c r="E108" s="170">
        <v>16.5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0</v>
      </c>
      <c r="O108" s="172">
        <f>ROUND(E108*N108,2)</f>
        <v>0</v>
      </c>
      <c r="P108" s="172">
        <v>6.8000000000000005E-2</v>
      </c>
      <c r="Q108" s="173">
        <f>ROUND(E108*P108,2)</f>
        <v>1.1200000000000001</v>
      </c>
      <c r="R108" s="157"/>
      <c r="S108" s="157" t="s">
        <v>141</v>
      </c>
      <c r="T108" s="157" t="s">
        <v>142</v>
      </c>
      <c r="U108" s="157">
        <v>0.3</v>
      </c>
      <c r="V108" s="157">
        <f>ROUND(E108*U108,2)</f>
        <v>4.95</v>
      </c>
      <c r="W108" s="157"/>
      <c r="X108" s="157" t="s">
        <v>143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144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77" t="s">
        <v>267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146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77" t="s">
        <v>268</v>
      </c>
      <c r="D110" s="158"/>
      <c r="E110" s="159">
        <v>16.5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67">
        <v>29</v>
      </c>
      <c r="B111" s="168" t="s">
        <v>269</v>
      </c>
      <c r="C111" s="176" t="s">
        <v>270</v>
      </c>
      <c r="D111" s="169" t="s">
        <v>176</v>
      </c>
      <c r="E111" s="170">
        <v>1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0</v>
      </c>
      <c r="O111" s="172">
        <f>ROUND(E111*N111,2)</f>
        <v>0</v>
      </c>
      <c r="P111" s="172">
        <v>0</v>
      </c>
      <c r="Q111" s="173">
        <f>ROUND(E111*P111,2)</f>
        <v>0</v>
      </c>
      <c r="R111" s="157"/>
      <c r="S111" s="157" t="s">
        <v>177</v>
      </c>
      <c r="T111" s="157" t="s">
        <v>178</v>
      </c>
      <c r="U111" s="157">
        <v>0</v>
      </c>
      <c r="V111" s="157">
        <f>ROUND(E111*U111,2)</f>
        <v>0</v>
      </c>
      <c r="W111" s="157"/>
      <c r="X111" s="157" t="s">
        <v>143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144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77" t="s">
        <v>43</v>
      </c>
      <c r="D112" s="158"/>
      <c r="E112" s="159">
        <v>1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146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x14ac:dyDescent="0.2">
      <c r="A113" s="161" t="s">
        <v>136</v>
      </c>
      <c r="B113" s="162" t="s">
        <v>83</v>
      </c>
      <c r="C113" s="175" t="s">
        <v>84</v>
      </c>
      <c r="D113" s="163"/>
      <c r="E113" s="164"/>
      <c r="F113" s="165"/>
      <c r="G113" s="165">
        <f>SUMIF(AG114:AG134,"&lt;&gt;NOR",G114:G134)</f>
        <v>0</v>
      </c>
      <c r="H113" s="165"/>
      <c r="I113" s="165">
        <f>SUM(I114:I134)</f>
        <v>0</v>
      </c>
      <c r="J113" s="165"/>
      <c r="K113" s="165">
        <f>SUM(K114:K134)</f>
        <v>0</v>
      </c>
      <c r="L113" s="165"/>
      <c r="M113" s="165">
        <f>SUM(M114:M134)</f>
        <v>0</v>
      </c>
      <c r="N113" s="165"/>
      <c r="O113" s="165">
        <f>SUM(O114:O134)</f>
        <v>0</v>
      </c>
      <c r="P113" s="165"/>
      <c r="Q113" s="166">
        <f>SUM(Q114:Q134)</f>
        <v>0</v>
      </c>
      <c r="R113" s="160"/>
      <c r="S113" s="160"/>
      <c r="T113" s="160"/>
      <c r="U113" s="160"/>
      <c r="V113" s="160">
        <f>SUM(V114:V134)</f>
        <v>24.36</v>
      </c>
      <c r="W113" s="160"/>
      <c r="X113" s="160"/>
      <c r="AG113" t="s">
        <v>137</v>
      </c>
    </row>
    <row r="114" spans="1:60" outlineLevel="1" x14ac:dyDescent="0.2">
      <c r="A114" s="167">
        <v>30</v>
      </c>
      <c r="B114" s="168" t="s">
        <v>271</v>
      </c>
      <c r="C114" s="176" t="s">
        <v>272</v>
      </c>
      <c r="D114" s="169" t="s">
        <v>140</v>
      </c>
      <c r="E114" s="170">
        <v>2.4289999999999998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3">
        <f>ROUND(E114*P114,2)</f>
        <v>0</v>
      </c>
      <c r="R114" s="157"/>
      <c r="S114" s="157" t="s">
        <v>141</v>
      </c>
      <c r="T114" s="157" t="s">
        <v>142</v>
      </c>
      <c r="U114" s="157">
        <v>0.93300000000000005</v>
      </c>
      <c r="V114" s="157">
        <f>ROUND(E114*U114,2)</f>
        <v>2.27</v>
      </c>
      <c r="W114" s="157"/>
      <c r="X114" s="157" t="s">
        <v>143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144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77" t="s">
        <v>273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146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77" t="s">
        <v>274</v>
      </c>
      <c r="D116" s="158"/>
      <c r="E116" s="159">
        <v>1.1870000000000001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146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77" t="s">
        <v>275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146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77" t="s">
        <v>276</v>
      </c>
      <c r="D118" s="158"/>
      <c r="E118" s="159">
        <v>0.12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146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77" t="s">
        <v>277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146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77" t="s">
        <v>278</v>
      </c>
      <c r="D120" s="158"/>
      <c r="E120" s="159">
        <v>1.1220000000000001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67">
        <v>31</v>
      </c>
      <c r="B121" s="168" t="s">
        <v>279</v>
      </c>
      <c r="C121" s="176" t="s">
        <v>280</v>
      </c>
      <c r="D121" s="169" t="s">
        <v>140</v>
      </c>
      <c r="E121" s="170">
        <v>13.452999999999999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2">
        <v>0</v>
      </c>
      <c r="O121" s="172">
        <f>ROUND(E121*N121,2)</f>
        <v>0</v>
      </c>
      <c r="P121" s="172">
        <v>0</v>
      </c>
      <c r="Q121" s="173">
        <f>ROUND(E121*P121,2)</f>
        <v>0</v>
      </c>
      <c r="R121" s="157"/>
      <c r="S121" s="157" t="s">
        <v>141</v>
      </c>
      <c r="T121" s="157" t="s">
        <v>142</v>
      </c>
      <c r="U121" s="157">
        <v>0.49</v>
      </c>
      <c r="V121" s="157">
        <f>ROUND(E121*U121,2)</f>
        <v>6.59</v>
      </c>
      <c r="W121" s="157"/>
      <c r="X121" s="157" t="s">
        <v>143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144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77" t="s">
        <v>281</v>
      </c>
      <c r="D122" s="158"/>
      <c r="E122" s="159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146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77" t="s">
        <v>282</v>
      </c>
      <c r="D123" s="158"/>
      <c r="E123" s="159">
        <v>13.452999999999999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146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32</v>
      </c>
      <c r="B124" s="168" t="s">
        <v>283</v>
      </c>
      <c r="C124" s="176" t="s">
        <v>284</v>
      </c>
      <c r="D124" s="169" t="s">
        <v>140</v>
      </c>
      <c r="E124" s="170">
        <v>121.077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3">
        <f>ROUND(E124*P124,2)</f>
        <v>0</v>
      </c>
      <c r="R124" s="157"/>
      <c r="S124" s="157" t="s">
        <v>141</v>
      </c>
      <c r="T124" s="157" t="s">
        <v>142</v>
      </c>
      <c r="U124" s="157">
        <v>0</v>
      </c>
      <c r="V124" s="157">
        <f>ROUND(E124*U124,2)</f>
        <v>0</v>
      </c>
      <c r="W124" s="157"/>
      <c r="X124" s="157" t="s">
        <v>143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144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77" t="s">
        <v>285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146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77" t="s">
        <v>286</v>
      </c>
      <c r="D126" s="158"/>
      <c r="E126" s="159">
        <v>121.077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146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67">
        <v>33</v>
      </c>
      <c r="B127" s="168" t="s">
        <v>287</v>
      </c>
      <c r="C127" s="176" t="s">
        <v>288</v>
      </c>
      <c r="D127" s="169" t="s">
        <v>140</v>
      </c>
      <c r="E127" s="170">
        <v>13.452999999999999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2">
        <v>0</v>
      </c>
      <c r="O127" s="172">
        <f>ROUND(E127*N127,2)</f>
        <v>0</v>
      </c>
      <c r="P127" s="172">
        <v>0</v>
      </c>
      <c r="Q127" s="173">
        <f>ROUND(E127*P127,2)</f>
        <v>0</v>
      </c>
      <c r="R127" s="157"/>
      <c r="S127" s="157" t="s">
        <v>141</v>
      </c>
      <c r="T127" s="157" t="s">
        <v>142</v>
      </c>
      <c r="U127" s="157">
        <v>0.94199999999999995</v>
      </c>
      <c r="V127" s="157">
        <f>ROUND(E127*U127,2)</f>
        <v>12.67</v>
      </c>
      <c r="W127" s="157"/>
      <c r="X127" s="157" t="s">
        <v>143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144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77" t="s">
        <v>282</v>
      </c>
      <c r="D128" s="158"/>
      <c r="E128" s="159">
        <v>13.452999999999999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146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7">
        <v>34</v>
      </c>
      <c r="B129" s="168" t="s">
        <v>289</v>
      </c>
      <c r="C129" s="176" t="s">
        <v>290</v>
      </c>
      <c r="D129" s="169" t="s">
        <v>140</v>
      </c>
      <c r="E129" s="170">
        <v>26.905999999999999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3">
        <f>ROUND(E129*P129,2)</f>
        <v>0</v>
      </c>
      <c r="R129" s="157"/>
      <c r="S129" s="157" t="s">
        <v>141</v>
      </c>
      <c r="T129" s="157" t="s">
        <v>142</v>
      </c>
      <c r="U129" s="157">
        <v>0.105</v>
      </c>
      <c r="V129" s="157">
        <f>ROUND(E129*U129,2)</f>
        <v>2.83</v>
      </c>
      <c r="W129" s="157"/>
      <c r="X129" s="157" t="s">
        <v>143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144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1" x14ac:dyDescent="0.2">
      <c r="A130" s="155"/>
      <c r="B130" s="156"/>
      <c r="C130" s="177" t="s">
        <v>291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146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77" t="s">
        <v>292</v>
      </c>
      <c r="D131" s="158"/>
      <c r="E131" s="159">
        <v>26.905999999999999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146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67">
        <v>35</v>
      </c>
      <c r="B132" s="168" t="s">
        <v>293</v>
      </c>
      <c r="C132" s="176" t="s">
        <v>294</v>
      </c>
      <c r="D132" s="169" t="s">
        <v>140</v>
      </c>
      <c r="E132" s="170">
        <v>13.452999999999999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0</v>
      </c>
      <c r="O132" s="172">
        <f>ROUND(E132*N132,2)</f>
        <v>0</v>
      </c>
      <c r="P132" s="172">
        <v>0</v>
      </c>
      <c r="Q132" s="173">
        <f>ROUND(E132*P132,2)</f>
        <v>0</v>
      </c>
      <c r="R132" s="157"/>
      <c r="S132" s="157" t="s">
        <v>141</v>
      </c>
      <c r="T132" s="157" t="s">
        <v>295</v>
      </c>
      <c r="U132" s="157">
        <v>0</v>
      </c>
      <c r="V132" s="157">
        <f>ROUND(E132*U132,2)</f>
        <v>0</v>
      </c>
      <c r="W132" s="157"/>
      <c r="X132" s="157" t="s">
        <v>143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144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55"/>
      <c r="B133" s="156"/>
      <c r="C133" s="177" t="s">
        <v>296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146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77" t="s">
        <v>282</v>
      </c>
      <c r="D134" s="158"/>
      <c r="E134" s="159">
        <v>13.452999999999999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146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1" t="s">
        <v>136</v>
      </c>
      <c r="B135" s="162" t="s">
        <v>85</v>
      </c>
      <c r="C135" s="175" t="s">
        <v>86</v>
      </c>
      <c r="D135" s="163"/>
      <c r="E135" s="164"/>
      <c r="F135" s="165"/>
      <c r="G135" s="165">
        <f>SUMIF(AG136:AG140,"&lt;&gt;NOR",G136:G140)</f>
        <v>0</v>
      </c>
      <c r="H135" s="165"/>
      <c r="I135" s="165">
        <f>SUM(I136:I140)</f>
        <v>0</v>
      </c>
      <c r="J135" s="165"/>
      <c r="K135" s="165">
        <f>SUM(K136:K140)</f>
        <v>0</v>
      </c>
      <c r="L135" s="165"/>
      <c r="M135" s="165">
        <f>SUM(M136:M140)</f>
        <v>0</v>
      </c>
      <c r="N135" s="165"/>
      <c r="O135" s="165">
        <f>SUM(O136:O140)</f>
        <v>0</v>
      </c>
      <c r="P135" s="165"/>
      <c r="Q135" s="166">
        <f>SUM(Q136:Q140)</f>
        <v>0</v>
      </c>
      <c r="R135" s="160"/>
      <c r="S135" s="160"/>
      <c r="T135" s="160"/>
      <c r="U135" s="160"/>
      <c r="V135" s="160">
        <f>SUM(V136:V140)</f>
        <v>1.86</v>
      </c>
      <c r="W135" s="160"/>
      <c r="X135" s="160"/>
      <c r="AG135" t="s">
        <v>137</v>
      </c>
    </row>
    <row r="136" spans="1:60" outlineLevel="1" x14ac:dyDescent="0.2">
      <c r="A136" s="167">
        <v>36</v>
      </c>
      <c r="B136" s="168" t="s">
        <v>297</v>
      </c>
      <c r="C136" s="176" t="s">
        <v>298</v>
      </c>
      <c r="D136" s="169" t="s">
        <v>140</v>
      </c>
      <c r="E136" s="170">
        <v>2.1779999999999999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0</v>
      </c>
      <c r="O136" s="172">
        <f>ROUND(E136*N136,2)</f>
        <v>0</v>
      </c>
      <c r="P136" s="172">
        <v>0</v>
      </c>
      <c r="Q136" s="173">
        <f>ROUND(E136*P136,2)</f>
        <v>0</v>
      </c>
      <c r="R136" s="157"/>
      <c r="S136" s="157" t="s">
        <v>141</v>
      </c>
      <c r="T136" s="157" t="s">
        <v>142</v>
      </c>
      <c r="U136" s="157">
        <v>0.85199999999999998</v>
      </c>
      <c r="V136" s="157">
        <f>ROUND(E136*U136,2)</f>
        <v>1.86</v>
      </c>
      <c r="W136" s="157"/>
      <c r="X136" s="157" t="s">
        <v>143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299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77" t="s">
        <v>300</v>
      </c>
      <c r="D137" s="158"/>
      <c r="E137" s="159">
        <v>2.1779999999999999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146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67">
        <v>37</v>
      </c>
      <c r="B138" s="168" t="s">
        <v>301</v>
      </c>
      <c r="C138" s="176" t="s">
        <v>302</v>
      </c>
      <c r="D138" s="169" t="s">
        <v>303</v>
      </c>
      <c r="E138" s="170">
        <v>15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2">
        <v>0</v>
      </c>
      <c r="O138" s="172">
        <f>ROUND(E138*N138,2)</f>
        <v>0</v>
      </c>
      <c r="P138" s="172">
        <v>0</v>
      </c>
      <c r="Q138" s="173">
        <f>ROUND(E138*P138,2)</f>
        <v>0</v>
      </c>
      <c r="R138" s="157"/>
      <c r="S138" s="157" t="s">
        <v>177</v>
      </c>
      <c r="T138" s="157" t="s">
        <v>178</v>
      </c>
      <c r="U138" s="157">
        <v>0</v>
      </c>
      <c r="V138" s="157">
        <f>ROUND(E138*U138,2)</f>
        <v>0</v>
      </c>
      <c r="W138" s="157"/>
      <c r="X138" s="157" t="s">
        <v>143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190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77" t="s">
        <v>304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146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77" t="s">
        <v>305</v>
      </c>
      <c r="D140" s="158"/>
      <c r="E140" s="159">
        <v>15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146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x14ac:dyDescent="0.2">
      <c r="A141" s="161" t="s">
        <v>136</v>
      </c>
      <c r="B141" s="162" t="s">
        <v>87</v>
      </c>
      <c r="C141" s="175" t="s">
        <v>88</v>
      </c>
      <c r="D141" s="163"/>
      <c r="E141" s="164"/>
      <c r="F141" s="165"/>
      <c r="G141" s="165">
        <f>SUMIF(AG142:AG147,"&lt;&gt;NOR",G142:G147)</f>
        <v>0</v>
      </c>
      <c r="H141" s="165"/>
      <c r="I141" s="165">
        <f>SUM(I142:I147)</f>
        <v>0</v>
      </c>
      <c r="J141" s="165"/>
      <c r="K141" s="165">
        <f>SUM(K142:K147)</f>
        <v>0</v>
      </c>
      <c r="L141" s="165"/>
      <c r="M141" s="165">
        <f>SUM(M142:M147)</f>
        <v>0</v>
      </c>
      <c r="N141" s="165"/>
      <c r="O141" s="165">
        <f>SUM(O142:O147)</f>
        <v>0.01</v>
      </c>
      <c r="P141" s="165"/>
      <c r="Q141" s="166">
        <f>SUM(Q142:Q147)</f>
        <v>0</v>
      </c>
      <c r="R141" s="160"/>
      <c r="S141" s="160"/>
      <c r="T141" s="160"/>
      <c r="U141" s="160"/>
      <c r="V141" s="160">
        <f>SUM(V142:V147)</f>
        <v>2.15</v>
      </c>
      <c r="W141" s="160"/>
      <c r="X141" s="160"/>
      <c r="AG141" t="s">
        <v>137</v>
      </c>
    </row>
    <row r="142" spans="1:60" ht="22.5" outlineLevel="1" x14ac:dyDescent="0.2">
      <c r="A142" s="167">
        <v>38</v>
      </c>
      <c r="B142" s="168" t="s">
        <v>306</v>
      </c>
      <c r="C142" s="176" t="s">
        <v>307</v>
      </c>
      <c r="D142" s="169" t="s">
        <v>150</v>
      </c>
      <c r="E142" s="170">
        <v>8.8849999999999998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2">
        <v>1.2600000000000001E-3</v>
      </c>
      <c r="O142" s="172">
        <f>ROUND(E142*N142,2)</f>
        <v>0.01</v>
      </c>
      <c r="P142" s="172">
        <v>0</v>
      </c>
      <c r="Q142" s="173">
        <f>ROUND(E142*P142,2)</f>
        <v>0</v>
      </c>
      <c r="R142" s="157"/>
      <c r="S142" s="157" t="s">
        <v>141</v>
      </c>
      <c r="T142" s="157" t="s">
        <v>142</v>
      </c>
      <c r="U142" s="157">
        <v>0.24</v>
      </c>
      <c r="V142" s="157">
        <f>ROUND(E142*U142,2)</f>
        <v>2.13</v>
      </c>
      <c r="W142" s="157"/>
      <c r="X142" s="157" t="s">
        <v>143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144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77" t="s">
        <v>308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146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77" t="s">
        <v>195</v>
      </c>
      <c r="D144" s="158"/>
      <c r="E144" s="159">
        <v>6.5949999999999998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146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77" t="s">
        <v>309</v>
      </c>
      <c r="D145" s="158"/>
      <c r="E145" s="159">
        <v>2.29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146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67">
        <v>39</v>
      </c>
      <c r="B146" s="168" t="s">
        <v>310</v>
      </c>
      <c r="C146" s="176" t="s">
        <v>311</v>
      </c>
      <c r="D146" s="169" t="s">
        <v>140</v>
      </c>
      <c r="E146" s="170">
        <v>1.0999999999999999E-2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0</v>
      </c>
      <c r="O146" s="172">
        <f>ROUND(E146*N146,2)</f>
        <v>0</v>
      </c>
      <c r="P146" s="172">
        <v>0</v>
      </c>
      <c r="Q146" s="173">
        <f>ROUND(E146*P146,2)</f>
        <v>0</v>
      </c>
      <c r="R146" s="157"/>
      <c r="S146" s="157" t="s">
        <v>141</v>
      </c>
      <c r="T146" s="157" t="s">
        <v>142</v>
      </c>
      <c r="U146" s="157">
        <v>1.5669999999999999</v>
      </c>
      <c r="V146" s="157">
        <f>ROUND(E146*U146,2)</f>
        <v>0.02</v>
      </c>
      <c r="W146" s="157"/>
      <c r="X146" s="157" t="s">
        <v>143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144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77" t="s">
        <v>312</v>
      </c>
      <c r="D147" s="158"/>
      <c r="E147" s="159">
        <v>1.0999999999999999E-2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146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x14ac:dyDescent="0.2">
      <c r="A148" s="161" t="s">
        <v>136</v>
      </c>
      <c r="B148" s="162" t="s">
        <v>89</v>
      </c>
      <c r="C148" s="175" t="s">
        <v>90</v>
      </c>
      <c r="D148" s="163"/>
      <c r="E148" s="164"/>
      <c r="F148" s="165"/>
      <c r="G148" s="165">
        <f>SUMIF(AG149:AG161,"&lt;&gt;NOR",G149:G161)</f>
        <v>0</v>
      </c>
      <c r="H148" s="165"/>
      <c r="I148" s="165">
        <f>SUM(I149:I161)</f>
        <v>0</v>
      </c>
      <c r="J148" s="165"/>
      <c r="K148" s="165">
        <f>SUM(K149:K161)</f>
        <v>0</v>
      </c>
      <c r="L148" s="165"/>
      <c r="M148" s="165">
        <f>SUM(M149:M161)</f>
        <v>0</v>
      </c>
      <c r="N148" s="165"/>
      <c r="O148" s="165">
        <f>SUM(O149:O161)</f>
        <v>0</v>
      </c>
      <c r="P148" s="165"/>
      <c r="Q148" s="166">
        <f>SUM(Q149:Q161)</f>
        <v>0</v>
      </c>
      <c r="R148" s="160"/>
      <c r="S148" s="160"/>
      <c r="T148" s="160"/>
      <c r="U148" s="160"/>
      <c r="V148" s="160">
        <f>SUM(V149:V161)</f>
        <v>0</v>
      </c>
      <c r="W148" s="160"/>
      <c r="X148" s="160"/>
      <c r="AG148" t="s">
        <v>137</v>
      </c>
    </row>
    <row r="149" spans="1:60" ht="33.75" outlineLevel="1" x14ac:dyDescent="0.2">
      <c r="A149" s="167">
        <v>40</v>
      </c>
      <c r="B149" s="168" t="s">
        <v>313</v>
      </c>
      <c r="C149" s="176" t="s">
        <v>314</v>
      </c>
      <c r="D149" s="169" t="s">
        <v>176</v>
      </c>
      <c r="E149" s="170">
        <v>1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72">
        <v>0</v>
      </c>
      <c r="O149" s="172">
        <f>ROUND(E149*N149,2)</f>
        <v>0</v>
      </c>
      <c r="P149" s="172">
        <v>0</v>
      </c>
      <c r="Q149" s="173">
        <f>ROUND(E149*P149,2)</f>
        <v>0</v>
      </c>
      <c r="R149" s="157"/>
      <c r="S149" s="157" t="s">
        <v>177</v>
      </c>
      <c r="T149" s="157" t="s">
        <v>178</v>
      </c>
      <c r="U149" s="157">
        <v>0</v>
      </c>
      <c r="V149" s="157">
        <f>ROUND(E149*U149,2)</f>
        <v>0</v>
      </c>
      <c r="W149" s="157"/>
      <c r="X149" s="157" t="s">
        <v>143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144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55"/>
      <c r="B150" s="156"/>
      <c r="C150" s="177" t="s">
        <v>315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146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55"/>
      <c r="B151" s="156"/>
      <c r="C151" s="177" t="s">
        <v>316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146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55"/>
      <c r="B152" s="156"/>
      <c r="C152" s="177" t="s">
        <v>317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146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outlineLevel="1" x14ac:dyDescent="0.2">
      <c r="A153" s="155"/>
      <c r="B153" s="156"/>
      <c r="C153" s="177" t="s">
        <v>318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146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77" t="s">
        <v>319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146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55"/>
      <c r="B155" s="156"/>
      <c r="C155" s="177" t="s">
        <v>320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146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55"/>
      <c r="B156" s="156"/>
      <c r="C156" s="177" t="s">
        <v>321</v>
      </c>
      <c r="D156" s="158"/>
      <c r="E156" s="159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146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55"/>
      <c r="B157" s="156"/>
      <c r="C157" s="177" t="s">
        <v>322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146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55"/>
      <c r="B158" s="156"/>
      <c r="C158" s="177" t="s">
        <v>323</v>
      </c>
      <c r="D158" s="158"/>
      <c r="E158" s="159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146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22.5" outlineLevel="1" x14ac:dyDescent="0.2">
      <c r="A159" s="155"/>
      <c r="B159" s="156"/>
      <c r="C159" s="177" t="s">
        <v>324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146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77" t="s">
        <v>325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146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77" t="s">
        <v>43</v>
      </c>
      <c r="D161" s="158"/>
      <c r="E161" s="159">
        <v>1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146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161" t="s">
        <v>136</v>
      </c>
      <c r="B162" s="162" t="s">
        <v>91</v>
      </c>
      <c r="C162" s="175" t="s">
        <v>92</v>
      </c>
      <c r="D162" s="163"/>
      <c r="E162" s="164"/>
      <c r="F162" s="165"/>
      <c r="G162" s="165">
        <f>SUMIF(AG163:AG173,"&lt;&gt;NOR",G163:G173)</f>
        <v>0</v>
      </c>
      <c r="H162" s="165"/>
      <c r="I162" s="165">
        <f>SUM(I163:I173)</f>
        <v>0</v>
      </c>
      <c r="J162" s="165"/>
      <c r="K162" s="165">
        <f>SUM(K163:K173)</f>
        <v>0</v>
      </c>
      <c r="L162" s="165"/>
      <c r="M162" s="165">
        <f>SUM(M163:M173)</f>
        <v>0</v>
      </c>
      <c r="N162" s="165"/>
      <c r="O162" s="165">
        <f>SUM(O163:O173)</f>
        <v>0.04</v>
      </c>
      <c r="P162" s="165"/>
      <c r="Q162" s="166">
        <f>SUM(Q163:Q173)</f>
        <v>0</v>
      </c>
      <c r="R162" s="160"/>
      <c r="S162" s="160"/>
      <c r="T162" s="160"/>
      <c r="U162" s="160"/>
      <c r="V162" s="160">
        <f>SUM(V163:V173)</f>
        <v>3.03</v>
      </c>
      <c r="W162" s="160"/>
      <c r="X162" s="160"/>
      <c r="AG162" t="s">
        <v>137</v>
      </c>
    </row>
    <row r="163" spans="1:60" outlineLevel="1" x14ac:dyDescent="0.2">
      <c r="A163" s="167">
        <v>41</v>
      </c>
      <c r="B163" s="168" t="s">
        <v>326</v>
      </c>
      <c r="C163" s="176" t="s">
        <v>327</v>
      </c>
      <c r="D163" s="169" t="s">
        <v>328</v>
      </c>
      <c r="E163" s="170">
        <v>1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1.8890000000000001E-2</v>
      </c>
      <c r="O163" s="172">
        <f>ROUND(E163*N163,2)</f>
        <v>0.02</v>
      </c>
      <c r="P163" s="172">
        <v>0</v>
      </c>
      <c r="Q163" s="173">
        <f>ROUND(E163*P163,2)</f>
        <v>0</v>
      </c>
      <c r="R163" s="157"/>
      <c r="S163" s="157" t="s">
        <v>141</v>
      </c>
      <c r="T163" s="157" t="s">
        <v>142</v>
      </c>
      <c r="U163" s="157">
        <v>0.97299999999999998</v>
      </c>
      <c r="V163" s="157">
        <f>ROUND(E163*U163,2)</f>
        <v>0.97</v>
      </c>
      <c r="W163" s="157"/>
      <c r="X163" s="157" t="s">
        <v>143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144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77" t="s">
        <v>43</v>
      </c>
      <c r="D164" s="158"/>
      <c r="E164" s="159">
        <v>1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146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67">
        <v>42</v>
      </c>
      <c r="B165" s="168" t="s">
        <v>329</v>
      </c>
      <c r="C165" s="176" t="s">
        <v>330</v>
      </c>
      <c r="D165" s="169" t="s">
        <v>328</v>
      </c>
      <c r="E165" s="170">
        <v>1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1.7010000000000001E-2</v>
      </c>
      <c r="O165" s="172">
        <f>ROUND(E165*N165,2)</f>
        <v>0.02</v>
      </c>
      <c r="P165" s="172">
        <v>0</v>
      </c>
      <c r="Q165" s="173">
        <f>ROUND(E165*P165,2)</f>
        <v>0</v>
      </c>
      <c r="R165" s="157"/>
      <c r="S165" s="157" t="s">
        <v>141</v>
      </c>
      <c r="T165" s="157" t="s">
        <v>142</v>
      </c>
      <c r="U165" s="157">
        <v>1.2529999999999999</v>
      </c>
      <c r="V165" s="157">
        <f>ROUND(E165*U165,2)</f>
        <v>1.25</v>
      </c>
      <c r="W165" s="157"/>
      <c r="X165" s="157" t="s">
        <v>143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144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77" t="s">
        <v>43</v>
      </c>
      <c r="D166" s="158"/>
      <c r="E166" s="159">
        <v>1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146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67">
        <v>43</v>
      </c>
      <c r="B167" s="168" t="s">
        <v>331</v>
      </c>
      <c r="C167" s="176" t="s">
        <v>332</v>
      </c>
      <c r="D167" s="169" t="s">
        <v>198</v>
      </c>
      <c r="E167" s="170">
        <v>1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2.8999999999999998E-3</v>
      </c>
      <c r="O167" s="172">
        <f>ROUND(E167*N167,2)</f>
        <v>0</v>
      </c>
      <c r="P167" s="172">
        <v>0</v>
      </c>
      <c r="Q167" s="173">
        <f>ROUND(E167*P167,2)</f>
        <v>0</v>
      </c>
      <c r="R167" s="157"/>
      <c r="S167" s="157" t="s">
        <v>141</v>
      </c>
      <c r="T167" s="157" t="s">
        <v>142</v>
      </c>
      <c r="U167" s="157">
        <v>0.55500000000000005</v>
      </c>
      <c r="V167" s="157">
        <f>ROUND(E167*U167,2)</f>
        <v>0.56000000000000005</v>
      </c>
      <c r="W167" s="157"/>
      <c r="X167" s="157" t="s">
        <v>143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144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77" t="s">
        <v>43</v>
      </c>
      <c r="D168" s="158"/>
      <c r="E168" s="159">
        <v>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146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67">
        <v>44</v>
      </c>
      <c r="B169" s="168" t="s">
        <v>333</v>
      </c>
      <c r="C169" s="176" t="s">
        <v>334</v>
      </c>
      <c r="D169" s="169" t="s">
        <v>198</v>
      </c>
      <c r="E169" s="170">
        <v>1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72">
        <v>2.2000000000000001E-4</v>
      </c>
      <c r="O169" s="172">
        <f>ROUND(E169*N169,2)</f>
        <v>0</v>
      </c>
      <c r="P169" s="172">
        <v>0</v>
      </c>
      <c r="Q169" s="173">
        <f>ROUND(E169*P169,2)</f>
        <v>0</v>
      </c>
      <c r="R169" s="157"/>
      <c r="S169" s="157" t="s">
        <v>141</v>
      </c>
      <c r="T169" s="157" t="s">
        <v>142</v>
      </c>
      <c r="U169" s="157">
        <v>0.246</v>
      </c>
      <c r="V169" s="157">
        <f>ROUND(E169*U169,2)</f>
        <v>0.25</v>
      </c>
      <c r="W169" s="157"/>
      <c r="X169" s="157" t="s">
        <v>143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208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77" t="s">
        <v>43</v>
      </c>
      <c r="D170" s="158"/>
      <c r="E170" s="159">
        <v>1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146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67">
        <v>45</v>
      </c>
      <c r="B171" s="168" t="s">
        <v>335</v>
      </c>
      <c r="C171" s="176" t="s">
        <v>336</v>
      </c>
      <c r="D171" s="169" t="s">
        <v>328</v>
      </c>
      <c r="E171" s="170">
        <v>1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3">
        <f>ROUND(E171*P171,2)</f>
        <v>0</v>
      </c>
      <c r="R171" s="157"/>
      <c r="S171" s="157" t="s">
        <v>177</v>
      </c>
      <c r="T171" s="157" t="s">
        <v>178</v>
      </c>
      <c r="U171" s="157">
        <v>0</v>
      </c>
      <c r="V171" s="157">
        <f>ROUND(E171*U171,2)</f>
        <v>0</v>
      </c>
      <c r="W171" s="157"/>
      <c r="X171" s="157" t="s">
        <v>143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144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77" t="s">
        <v>337</v>
      </c>
      <c r="D172" s="158"/>
      <c r="E172" s="159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146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77" t="s">
        <v>43</v>
      </c>
      <c r="D173" s="158"/>
      <c r="E173" s="159">
        <v>1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146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x14ac:dyDescent="0.2">
      <c r="A174" s="161" t="s">
        <v>136</v>
      </c>
      <c r="B174" s="162" t="s">
        <v>93</v>
      </c>
      <c r="C174" s="175" t="s">
        <v>94</v>
      </c>
      <c r="D174" s="163"/>
      <c r="E174" s="164"/>
      <c r="F174" s="165"/>
      <c r="G174" s="165">
        <f>SUMIF(AG175:AG198,"&lt;&gt;NOR",G175:G198)</f>
        <v>0</v>
      </c>
      <c r="H174" s="165"/>
      <c r="I174" s="165">
        <f>SUM(I175:I198)</f>
        <v>0</v>
      </c>
      <c r="J174" s="165"/>
      <c r="K174" s="165">
        <f>SUM(K175:K198)</f>
        <v>0</v>
      </c>
      <c r="L174" s="165"/>
      <c r="M174" s="165">
        <f>SUM(M175:M198)</f>
        <v>0</v>
      </c>
      <c r="N174" s="165"/>
      <c r="O174" s="165">
        <f>SUM(O175:O198)</f>
        <v>7.0000000000000007E-2</v>
      </c>
      <c r="P174" s="165"/>
      <c r="Q174" s="166">
        <f>SUM(Q175:Q198)</f>
        <v>0</v>
      </c>
      <c r="R174" s="160"/>
      <c r="S174" s="160"/>
      <c r="T174" s="160"/>
      <c r="U174" s="160"/>
      <c r="V174" s="160">
        <f>SUM(V175:V198)</f>
        <v>8</v>
      </c>
      <c r="W174" s="160"/>
      <c r="X174" s="160"/>
      <c r="AG174" t="s">
        <v>137</v>
      </c>
    </row>
    <row r="175" spans="1:60" outlineLevel="1" x14ac:dyDescent="0.2">
      <c r="A175" s="167">
        <v>46</v>
      </c>
      <c r="B175" s="168" t="s">
        <v>338</v>
      </c>
      <c r="C175" s="176" t="s">
        <v>339</v>
      </c>
      <c r="D175" s="169" t="s">
        <v>198</v>
      </c>
      <c r="E175" s="170">
        <v>2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21</v>
      </c>
      <c r="M175" s="172">
        <f>G175*(1+L175/100)</f>
        <v>0</v>
      </c>
      <c r="N175" s="172">
        <v>0</v>
      </c>
      <c r="O175" s="172">
        <f>ROUND(E175*N175,2)</f>
        <v>0</v>
      </c>
      <c r="P175" s="172">
        <v>0</v>
      </c>
      <c r="Q175" s="173">
        <f>ROUND(E175*P175,2)</f>
        <v>0</v>
      </c>
      <c r="R175" s="157"/>
      <c r="S175" s="157" t="s">
        <v>141</v>
      </c>
      <c r="T175" s="157" t="s">
        <v>142</v>
      </c>
      <c r="U175" s="157">
        <v>1.5</v>
      </c>
      <c r="V175" s="157">
        <f>ROUND(E175*U175,2)</f>
        <v>3</v>
      </c>
      <c r="W175" s="157"/>
      <c r="X175" s="157" t="s">
        <v>143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144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77" t="s">
        <v>340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146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77" t="s">
        <v>43</v>
      </c>
      <c r="D177" s="158"/>
      <c r="E177" s="159">
        <v>1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146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77" t="s">
        <v>341</v>
      </c>
      <c r="D178" s="158"/>
      <c r="E178" s="159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146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77" t="s">
        <v>43</v>
      </c>
      <c r="D179" s="158"/>
      <c r="E179" s="159">
        <v>1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146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67">
        <v>47</v>
      </c>
      <c r="B180" s="168" t="s">
        <v>342</v>
      </c>
      <c r="C180" s="176" t="s">
        <v>343</v>
      </c>
      <c r="D180" s="169" t="s">
        <v>198</v>
      </c>
      <c r="E180" s="170">
        <v>1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2">
        <v>0</v>
      </c>
      <c r="O180" s="172">
        <f>ROUND(E180*N180,2)</f>
        <v>0</v>
      </c>
      <c r="P180" s="172">
        <v>0</v>
      </c>
      <c r="Q180" s="173">
        <f>ROUND(E180*P180,2)</f>
        <v>0</v>
      </c>
      <c r="R180" s="157"/>
      <c r="S180" s="157" t="s">
        <v>141</v>
      </c>
      <c r="T180" s="157" t="s">
        <v>142</v>
      </c>
      <c r="U180" s="157">
        <v>2.5</v>
      </c>
      <c r="V180" s="157">
        <f>ROUND(E180*U180,2)</f>
        <v>2.5</v>
      </c>
      <c r="W180" s="157"/>
      <c r="X180" s="157" t="s">
        <v>143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144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77" t="s">
        <v>344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146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77" t="s">
        <v>43</v>
      </c>
      <c r="D182" s="158"/>
      <c r="E182" s="159">
        <v>1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146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67">
        <v>48</v>
      </c>
      <c r="B183" s="168" t="s">
        <v>345</v>
      </c>
      <c r="C183" s="176" t="s">
        <v>346</v>
      </c>
      <c r="D183" s="169" t="s">
        <v>140</v>
      </c>
      <c r="E183" s="170">
        <v>7.4999999999999997E-2</v>
      </c>
      <c r="F183" s="171"/>
      <c r="G183" s="172">
        <f>ROUND(E183*F183,2)</f>
        <v>0</v>
      </c>
      <c r="H183" s="171"/>
      <c r="I183" s="172">
        <f>ROUND(E183*H183,2)</f>
        <v>0</v>
      </c>
      <c r="J183" s="171"/>
      <c r="K183" s="172">
        <f>ROUND(E183*J183,2)</f>
        <v>0</v>
      </c>
      <c r="L183" s="172">
        <v>21</v>
      </c>
      <c r="M183" s="172">
        <f>G183*(1+L183/100)</f>
        <v>0</v>
      </c>
      <c r="N183" s="172">
        <v>0</v>
      </c>
      <c r="O183" s="172">
        <f>ROUND(E183*N183,2)</f>
        <v>0</v>
      </c>
      <c r="P183" s="172">
        <v>0</v>
      </c>
      <c r="Q183" s="173">
        <f>ROUND(E183*P183,2)</f>
        <v>0</v>
      </c>
      <c r="R183" s="157"/>
      <c r="S183" s="157" t="s">
        <v>141</v>
      </c>
      <c r="T183" s="157" t="s">
        <v>142</v>
      </c>
      <c r="U183" s="157">
        <v>2.2549999999999999</v>
      </c>
      <c r="V183" s="157">
        <f>ROUND(E183*U183,2)</f>
        <v>0.17</v>
      </c>
      <c r="W183" s="157"/>
      <c r="X183" s="157" t="s">
        <v>143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144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77" t="s">
        <v>347</v>
      </c>
      <c r="D184" s="158"/>
      <c r="E184" s="159">
        <v>7.4999999999999997E-2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146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67">
        <v>49</v>
      </c>
      <c r="B185" s="168" t="s">
        <v>348</v>
      </c>
      <c r="C185" s="176" t="s">
        <v>349</v>
      </c>
      <c r="D185" s="169" t="s">
        <v>198</v>
      </c>
      <c r="E185" s="170">
        <v>3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0</v>
      </c>
      <c r="O185" s="172">
        <f>ROUND(E185*N185,2)</f>
        <v>0</v>
      </c>
      <c r="P185" s="172">
        <v>0</v>
      </c>
      <c r="Q185" s="173">
        <f>ROUND(E185*P185,2)</f>
        <v>0</v>
      </c>
      <c r="R185" s="157"/>
      <c r="S185" s="157" t="s">
        <v>141</v>
      </c>
      <c r="T185" s="157" t="s">
        <v>142</v>
      </c>
      <c r="U185" s="157">
        <v>0.77500000000000002</v>
      </c>
      <c r="V185" s="157">
        <f>ROUND(E185*U185,2)</f>
        <v>2.33</v>
      </c>
      <c r="W185" s="157"/>
      <c r="X185" s="157" t="s">
        <v>143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208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77" t="s">
        <v>67</v>
      </c>
      <c r="D186" s="158"/>
      <c r="E186" s="159">
        <v>3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146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67">
        <v>50</v>
      </c>
      <c r="B187" s="168" t="s">
        <v>350</v>
      </c>
      <c r="C187" s="176" t="s">
        <v>351</v>
      </c>
      <c r="D187" s="169" t="s">
        <v>198</v>
      </c>
      <c r="E187" s="170">
        <v>3</v>
      </c>
      <c r="F187" s="171"/>
      <c r="G187" s="172">
        <f>ROUND(E187*F187,2)</f>
        <v>0</v>
      </c>
      <c r="H187" s="171"/>
      <c r="I187" s="172">
        <f>ROUND(E187*H187,2)</f>
        <v>0</v>
      </c>
      <c r="J187" s="171"/>
      <c r="K187" s="172">
        <f>ROUND(E187*J187,2)</f>
        <v>0</v>
      </c>
      <c r="L187" s="172">
        <v>21</v>
      </c>
      <c r="M187" s="172">
        <f>G187*(1+L187/100)</f>
        <v>0</v>
      </c>
      <c r="N187" s="172">
        <v>7.5000000000000002E-4</v>
      </c>
      <c r="O187" s="172">
        <f>ROUND(E187*N187,2)</f>
        <v>0</v>
      </c>
      <c r="P187" s="172">
        <v>0</v>
      </c>
      <c r="Q187" s="173">
        <f>ROUND(E187*P187,2)</f>
        <v>0</v>
      </c>
      <c r="R187" s="157" t="s">
        <v>222</v>
      </c>
      <c r="S187" s="157" t="s">
        <v>141</v>
      </c>
      <c r="T187" s="157" t="s">
        <v>142</v>
      </c>
      <c r="U187" s="157">
        <v>0</v>
      </c>
      <c r="V187" s="157">
        <f>ROUND(E187*U187,2)</f>
        <v>0</v>
      </c>
      <c r="W187" s="157"/>
      <c r="X187" s="157" t="s">
        <v>223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352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77" t="s">
        <v>67</v>
      </c>
      <c r="D188" s="158"/>
      <c r="E188" s="159">
        <v>3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146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67">
        <v>51</v>
      </c>
      <c r="B189" s="168" t="s">
        <v>353</v>
      </c>
      <c r="C189" s="176" t="s">
        <v>354</v>
      </c>
      <c r="D189" s="169" t="s">
        <v>198</v>
      </c>
      <c r="E189" s="170">
        <v>3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3.6000000000000002E-4</v>
      </c>
      <c r="O189" s="172">
        <f>ROUND(E189*N189,2)</f>
        <v>0</v>
      </c>
      <c r="P189" s="172">
        <v>0</v>
      </c>
      <c r="Q189" s="173">
        <f>ROUND(E189*P189,2)</f>
        <v>0</v>
      </c>
      <c r="R189" s="157" t="s">
        <v>222</v>
      </c>
      <c r="S189" s="157" t="s">
        <v>141</v>
      </c>
      <c r="T189" s="157" t="s">
        <v>142</v>
      </c>
      <c r="U189" s="157">
        <v>0</v>
      </c>
      <c r="V189" s="157">
        <f>ROUND(E189*U189,2)</f>
        <v>0</v>
      </c>
      <c r="W189" s="157"/>
      <c r="X189" s="157" t="s">
        <v>223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352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77" t="s">
        <v>67</v>
      </c>
      <c r="D190" s="158"/>
      <c r="E190" s="159">
        <v>3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146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67">
        <v>52</v>
      </c>
      <c r="B191" s="168" t="s">
        <v>355</v>
      </c>
      <c r="C191" s="176" t="s">
        <v>356</v>
      </c>
      <c r="D191" s="169" t="s">
        <v>198</v>
      </c>
      <c r="E191" s="170">
        <v>1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2">
        <v>3.2000000000000001E-2</v>
      </c>
      <c r="O191" s="172">
        <f>ROUND(E191*N191,2)</f>
        <v>0.03</v>
      </c>
      <c r="P191" s="172">
        <v>0</v>
      </c>
      <c r="Q191" s="173">
        <f>ROUND(E191*P191,2)</f>
        <v>0</v>
      </c>
      <c r="R191" s="157" t="s">
        <v>222</v>
      </c>
      <c r="S191" s="157" t="s">
        <v>141</v>
      </c>
      <c r="T191" s="157" t="s">
        <v>142</v>
      </c>
      <c r="U191" s="157">
        <v>0</v>
      </c>
      <c r="V191" s="157">
        <f>ROUND(E191*U191,2)</f>
        <v>0</v>
      </c>
      <c r="W191" s="157"/>
      <c r="X191" s="157" t="s">
        <v>223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224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77" t="s">
        <v>43</v>
      </c>
      <c r="D192" s="158"/>
      <c r="E192" s="159">
        <v>1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146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67">
        <v>53</v>
      </c>
      <c r="B193" s="168" t="s">
        <v>357</v>
      </c>
      <c r="C193" s="176" t="s">
        <v>358</v>
      </c>
      <c r="D193" s="169" t="s">
        <v>198</v>
      </c>
      <c r="E193" s="170">
        <v>1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1.9E-2</v>
      </c>
      <c r="O193" s="172">
        <f>ROUND(E193*N193,2)</f>
        <v>0.02</v>
      </c>
      <c r="P193" s="172">
        <v>0</v>
      </c>
      <c r="Q193" s="173">
        <f>ROUND(E193*P193,2)</f>
        <v>0</v>
      </c>
      <c r="R193" s="157" t="s">
        <v>222</v>
      </c>
      <c r="S193" s="157" t="s">
        <v>141</v>
      </c>
      <c r="T193" s="157" t="s">
        <v>142</v>
      </c>
      <c r="U193" s="157">
        <v>0</v>
      </c>
      <c r="V193" s="157">
        <f>ROUND(E193*U193,2)</f>
        <v>0</v>
      </c>
      <c r="W193" s="157"/>
      <c r="X193" s="157" t="s">
        <v>223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224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77" t="s">
        <v>359</v>
      </c>
      <c r="D194" s="158"/>
      <c r="E194" s="159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146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77" t="s">
        <v>43</v>
      </c>
      <c r="D195" s="158"/>
      <c r="E195" s="159">
        <v>1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146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 x14ac:dyDescent="0.2">
      <c r="A196" s="167">
        <v>54</v>
      </c>
      <c r="B196" s="168" t="s">
        <v>360</v>
      </c>
      <c r="C196" s="176" t="s">
        <v>361</v>
      </c>
      <c r="D196" s="169" t="s">
        <v>198</v>
      </c>
      <c r="E196" s="170">
        <v>1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2.1000000000000001E-2</v>
      </c>
      <c r="O196" s="172">
        <f>ROUND(E196*N196,2)</f>
        <v>0.02</v>
      </c>
      <c r="P196" s="172">
        <v>0</v>
      </c>
      <c r="Q196" s="173">
        <f>ROUND(E196*P196,2)</f>
        <v>0</v>
      </c>
      <c r="R196" s="157" t="s">
        <v>222</v>
      </c>
      <c r="S196" s="157" t="s">
        <v>141</v>
      </c>
      <c r="T196" s="157" t="s">
        <v>142</v>
      </c>
      <c r="U196" s="157">
        <v>0</v>
      </c>
      <c r="V196" s="157">
        <f>ROUND(E196*U196,2)</f>
        <v>0</v>
      </c>
      <c r="W196" s="157"/>
      <c r="X196" s="157" t="s">
        <v>223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224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77" t="s">
        <v>255</v>
      </c>
      <c r="D197" s="158"/>
      <c r="E197" s="159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146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77" t="s">
        <v>43</v>
      </c>
      <c r="D198" s="158"/>
      <c r="E198" s="159">
        <v>1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146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x14ac:dyDescent="0.2">
      <c r="A199" s="161" t="s">
        <v>136</v>
      </c>
      <c r="B199" s="162" t="s">
        <v>95</v>
      </c>
      <c r="C199" s="175" t="s">
        <v>96</v>
      </c>
      <c r="D199" s="163"/>
      <c r="E199" s="164"/>
      <c r="F199" s="165"/>
      <c r="G199" s="165">
        <f>SUMIF(AG200:AG214,"&lt;&gt;NOR",G200:G214)</f>
        <v>0</v>
      </c>
      <c r="H199" s="165"/>
      <c r="I199" s="165">
        <f>SUM(I200:I214)</f>
        <v>0</v>
      </c>
      <c r="J199" s="165"/>
      <c r="K199" s="165">
        <f>SUM(K200:K214)</f>
        <v>0</v>
      </c>
      <c r="L199" s="165"/>
      <c r="M199" s="165">
        <f>SUM(M200:M214)</f>
        <v>0</v>
      </c>
      <c r="N199" s="165"/>
      <c r="O199" s="165">
        <f>SUM(O200:O214)</f>
        <v>0.27</v>
      </c>
      <c r="P199" s="165"/>
      <c r="Q199" s="166">
        <f>SUM(Q200:Q214)</f>
        <v>0</v>
      </c>
      <c r="R199" s="160"/>
      <c r="S199" s="160"/>
      <c r="T199" s="160"/>
      <c r="U199" s="160"/>
      <c r="V199" s="160">
        <f>SUM(V200:V214)</f>
        <v>11.549999999999999</v>
      </c>
      <c r="W199" s="160"/>
      <c r="X199" s="160"/>
      <c r="AG199" t="s">
        <v>137</v>
      </c>
    </row>
    <row r="200" spans="1:60" ht="22.5" outlineLevel="1" x14ac:dyDescent="0.2">
      <c r="A200" s="167">
        <v>55</v>
      </c>
      <c r="B200" s="168" t="s">
        <v>362</v>
      </c>
      <c r="C200" s="176" t="s">
        <v>363</v>
      </c>
      <c r="D200" s="169" t="s">
        <v>150</v>
      </c>
      <c r="E200" s="170">
        <v>11.446999999999999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2">
        <v>0</v>
      </c>
      <c r="O200" s="172">
        <f>ROUND(E200*N200,2)</f>
        <v>0</v>
      </c>
      <c r="P200" s="172">
        <v>0</v>
      </c>
      <c r="Q200" s="173">
        <f>ROUND(E200*P200,2)</f>
        <v>0</v>
      </c>
      <c r="R200" s="157"/>
      <c r="S200" s="157" t="s">
        <v>141</v>
      </c>
      <c r="T200" s="157" t="s">
        <v>142</v>
      </c>
      <c r="U200" s="157">
        <v>0.97799999999999998</v>
      </c>
      <c r="V200" s="157">
        <f>ROUND(E200*U200,2)</f>
        <v>11.2</v>
      </c>
      <c r="W200" s="157"/>
      <c r="X200" s="157" t="s">
        <v>143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208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77" t="s">
        <v>192</v>
      </c>
      <c r="D201" s="158"/>
      <c r="E201" s="159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146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77" t="s">
        <v>193</v>
      </c>
      <c r="D202" s="158"/>
      <c r="E202" s="159">
        <v>4.8520000000000003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146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77" t="s">
        <v>364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146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77" t="s">
        <v>195</v>
      </c>
      <c r="D204" s="158"/>
      <c r="E204" s="159">
        <v>6.5949999999999998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146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67">
        <v>56</v>
      </c>
      <c r="B205" s="168" t="s">
        <v>365</v>
      </c>
      <c r="C205" s="176" t="s">
        <v>366</v>
      </c>
      <c r="D205" s="169" t="s">
        <v>140</v>
      </c>
      <c r="E205" s="170">
        <v>0.27600000000000002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0</v>
      </c>
      <c r="O205" s="172">
        <f>ROUND(E205*N205,2)</f>
        <v>0</v>
      </c>
      <c r="P205" s="172">
        <v>0</v>
      </c>
      <c r="Q205" s="173">
        <f>ROUND(E205*P205,2)</f>
        <v>0</v>
      </c>
      <c r="R205" s="157"/>
      <c r="S205" s="157" t="s">
        <v>141</v>
      </c>
      <c r="T205" s="157" t="s">
        <v>142</v>
      </c>
      <c r="U205" s="157">
        <v>1.2649999999999999</v>
      </c>
      <c r="V205" s="157">
        <f>ROUND(E205*U205,2)</f>
        <v>0.35</v>
      </c>
      <c r="W205" s="157"/>
      <c r="X205" s="157" t="s">
        <v>143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367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77" t="s">
        <v>368</v>
      </c>
      <c r="D206" s="158"/>
      <c r="E206" s="159">
        <v>0.27600000000000002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146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67">
        <v>57</v>
      </c>
      <c r="B207" s="168" t="s">
        <v>369</v>
      </c>
      <c r="C207" s="176" t="s">
        <v>370</v>
      </c>
      <c r="D207" s="169" t="s">
        <v>371</v>
      </c>
      <c r="E207" s="170">
        <v>34.32</v>
      </c>
      <c r="F207" s="171"/>
      <c r="G207" s="172">
        <f>ROUND(E207*F207,2)</f>
        <v>0</v>
      </c>
      <c r="H207" s="171"/>
      <c r="I207" s="172">
        <f>ROUND(E207*H207,2)</f>
        <v>0</v>
      </c>
      <c r="J207" s="171"/>
      <c r="K207" s="172">
        <f>ROUND(E207*J207,2)</f>
        <v>0</v>
      </c>
      <c r="L207" s="172">
        <v>21</v>
      </c>
      <c r="M207" s="172">
        <f>G207*(1+L207/100)</f>
        <v>0</v>
      </c>
      <c r="N207" s="172">
        <v>1E-3</v>
      </c>
      <c r="O207" s="172">
        <f>ROUND(E207*N207,2)</f>
        <v>0.03</v>
      </c>
      <c r="P207" s="172">
        <v>0</v>
      </c>
      <c r="Q207" s="173">
        <f>ROUND(E207*P207,2)</f>
        <v>0</v>
      </c>
      <c r="R207" s="157" t="s">
        <v>222</v>
      </c>
      <c r="S207" s="157" t="s">
        <v>372</v>
      </c>
      <c r="T207" s="157" t="s">
        <v>372</v>
      </c>
      <c r="U207" s="157">
        <v>0</v>
      </c>
      <c r="V207" s="157">
        <f>ROUND(E207*U207,2)</f>
        <v>0</v>
      </c>
      <c r="W207" s="157"/>
      <c r="X207" s="157" t="s">
        <v>223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373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77" t="s">
        <v>374</v>
      </c>
      <c r="D208" s="158"/>
      <c r="E208" s="159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146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77" t="s">
        <v>375</v>
      </c>
      <c r="D209" s="158"/>
      <c r="E209" s="159">
        <v>34.32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146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67">
        <v>58</v>
      </c>
      <c r="B210" s="168" t="s">
        <v>376</v>
      </c>
      <c r="C210" s="176" t="s">
        <v>377</v>
      </c>
      <c r="D210" s="169" t="s">
        <v>150</v>
      </c>
      <c r="E210" s="170">
        <v>12.591699999999999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21</v>
      </c>
      <c r="M210" s="172">
        <f>G210*(1+L210/100)</f>
        <v>0</v>
      </c>
      <c r="N210" s="172">
        <v>1.9199999999999998E-2</v>
      </c>
      <c r="O210" s="172">
        <f>ROUND(E210*N210,2)</f>
        <v>0.24</v>
      </c>
      <c r="P210" s="172">
        <v>0</v>
      </c>
      <c r="Q210" s="173">
        <f>ROUND(E210*P210,2)</f>
        <v>0</v>
      </c>
      <c r="R210" s="157" t="s">
        <v>222</v>
      </c>
      <c r="S210" s="157" t="s">
        <v>141</v>
      </c>
      <c r="T210" s="157" t="s">
        <v>142</v>
      </c>
      <c r="U210" s="157">
        <v>0</v>
      </c>
      <c r="V210" s="157">
        <f>ROUND(E210*U210,2)</f>
        <v>0</v>
      </c>
      <c r="W210" s="157"/>
      <c r="X210" s="157" t="s">
        <v>223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352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77" t="s">
        <v>378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146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77" t="s">
        <v>379</v>
      </c>
      <c r="D212" s="158"/>
      <c r="E212" s="159">
        <v>5.3372000000000002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146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77" t="s">
        <v>364</v>
      </c>
      <c r="D213" s="158"/>
      <c r="E213" s="159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146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77" t="s">
        <v>380</v>
      </c>
      <c r="D214" s="158"/>
      <c r="E214" s="159">
        <v>7.2545000000000002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146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x14ac:dyDescent="0.2">
      <c r="A215" s="161" t="s">
        <v>136</v>
      </c>
      <c r="B215" s="162" t="s">
        <v>97</v>
      </c>
      <c r="C215" s="175" t="s">
        <v>98</v>
      </c>
      <c r="D215" s="163"/>
      <c r="E215" s="164"/>
      <c r="F215" s="165"/>
      <c r="G215" s="165">
        <f>SUMIF(AG216:AG229,"&lt;&gt;NOR",G216:G229)</f>
        <v>0</v>
      </c>
      <c r="H215" s="165"/>
      <c r="I215" s="165">
        <f>SUM(I216:I229)</f>
        <v>0</v>
      </c>
      <c r="J215" s="165"/>
      <c r="K215" s="165">
        <f>SUM(K216:K229)</f>
        <v>0</v>
      </c>
      <c r="L215" s="165"/>
      <c r="M215" s="165">
        <f>SUM(M216:M229)</f>
        <v>0</v>
      </c>
      <c r="N215" s="165"/>
      <c r="O215" s="165">
        <f>SUM(O216:O229)</f>
        <v>0.4</v>
      </c>
      <c r="P215" s="165"/>
      <c r="Q215" s="166">
        <f>SUM(Q216:Q229)</f>
        <v>0</v>
      </c>
      <c r="R215" s="160"/>
      <c r="S215" s="160"/>
      <c r="T215" s="160"/>
      <c r="U215" s="160"/>
      <c r="V215" s="160">
        <f>SUM(V216:V229)</f>
        <v>29.48</v>
      </c>
      <c r="W215" s="160"/>
      <c r="X215" s="160"/>
      <c r="AG215" t="s">
        <v>137</v>
      </c>
    </row>
    <row r="216" spans="1:60" outlineLevel="1" x14ac:dyDescent="0.2">
      <c r="A216" s="167">
        <v>59</v>
      </c>
      <c r="B216" s="168" t="s">
        <v>381</v>
      </c>
      <c r="C216" s="176" t="s">
        <v>382</v>
      </c>
      <c r="D216" s="169" t="s">
        <v>150</v>
      </c>
      <c r="E216" s="170">
        <v>21.1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72">
        <v>2.9999999999999997E-4</v>
      </c>
      <c r="O216" s="172">
        <f>ROUND(E216*N216,2)</f>
        <v>0.01</v>
      </c>
      <c r="P216" s="172">
        <v>0</v>
      </c>
      <c r="Q216" s="173">
        <f>ROUND(E216*P216,2)</f>
        <v>0</v>
      </c>
      <c r="R216" s="157"/>
      <c r="S216" s="157" t="s">
        <v>141</v>
      </c>
      <c r="T216" s="157" t="s">
        <v>142</v>
      </c>
      <c r="U216" s="157">
        <v>0</v>
      </c>
      <c r="V216" s="157">
        <f>ROUND(E216*U216,2)</f>
        <v>0</v>
      </c>
      <c r="W216" s="157"/>
      <c r="X216" s="157" t="s">
        <v>143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208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77" t="s">
        <v>383</v>
      </c>
      <c r="D217" s="158"/>
      <c r="E217" s="159">
        <v>21.1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146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ht="22.5" outlineLevel="1" x14ac:dyDescent="0.2">
      <c r="A218" s="167">
        <v>60</v>
      </c>
      <c r="B218" s="168" t="s">
        <v>384</v>
      </c>
      <c r="C218" s="176" t="s">
        <v>385</v>
      </c>
      <c r="D218" s="169" t="s">
        <v>150</v>
      </c>
      <c r="E218" s="170">
        <v>21.1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4.7299999999999998E-3</v>
      </c>
      <c r="O218" s="172">
        <f>ROUND(E218*N218,2)</f>
        <v>0.1</v>
      </c>
      <c r="P218" s="172">
        <v>0</v>
      </c>
      <c r="Q218" s="173">
        <f>ROUND(E218*P218,2)</f>
        <v>0</v>
      </c>
      <c r="R218" s="157"/>
      <c r="S218" s="157" t="s">
        <v>141</v>
      </c>
      <c r="T218" s="157" t="s">
        <v>142</v>
      </c>
      <c r="U218" s="157">
        <v>1.242</v>
      </c>
      <c r="V218" s="157">
        <f>ROUND(E218*U218,2)</f>
        <v>26.21</v>
      </c>
      <c r="W218" s="157"/>
      <c r="X218" s="157" t="s">
        <v>143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208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77" t="s">
        <v>386</v>
      </c>
      <c r="D219" s="158"/>
      <c r="E219" s="159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146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77" t="s">
        <v>387</v>
      </c>
      <c r="D220" s="158"/>
      <c r="E220" s="159">
        <v>21.1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146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ht="22.5" outlineLevel="1" x14ac:dyDescent="0.2">
      <c r="A221" s="167">
        <v>61</v>
      </c>
      <c r="B221" s="168" t="s">
        <v>388</v>
      </c>
      <c r="C221" s="176" t="s">
        <v>389</v>
      </c>
      <c r="D221" s="169" t="s">
        <v>207</v>
      </c>
      <c r="E221" s="170">
        <v>22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2">
        <v>0</v>
      </c>
      <c r="O221" s="172">
        <f>ROUND(E221*N221,2)</f>
        <v>0</v>
      </c>
      <c r="P221" s="172">
        <v>0</v>
      </c>
      <c r="Q221" s="173">
        <f>ROUND(E221*P221,2)</f>
        <v>0</v>
      </c>
      <c r="R221" s="157"/>
      <c r="S221" s="157" t="s">
        <v>141</v>
      </c>
      <c r="T221" s="157" t="s">
        <v>142</v>
      </c>
      <c r="U221" s="157">
        <v>0.12</v>
      </c>
      <c r="V221" s="157">
        <f>ROUND(E221*U221,2)</f>
        <v>2.64</v>
      </c>
      <c r="W221" s="157"/>
      <c r="X221" s="157" t="s">
        <v>143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208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77" t="s">
        <v>390</v>
      </c>
      <c r="D222" s="158"/>
      <c r="E222" s="159">
        <v>22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146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67">
        <v>62</v>
      </c>
      <c r="B223" s="168" t="s">
        <v>391</v>
      </c>
      <c r="C223" s="176" t="s">
        <v>392</v>
      </c>
      <c r="D223" s="169" t="s">
        <v>140</v>
      </c>
      <c r="E223" s="170">
        <v>0.39500000000000002</v>
      </c>
      <c r="F223" s="171"/>
      <c r="G223" s="172">
        <f>ROUND(E223*F223,2)</f>
        <v>0</v>
      </c>
      <c r="H223" s="171"/>
      <c r="I223" s="172">
        <f>ROUND(E223*H223,2)</f>
        <v>0</v>
      </c>
      <c r="J223" s="171"/>
      <c r="K223" s="172">
        <f>ROUND(E223*J223,2)</f>
        <v>0</v>
      </c>
      <c r="L223" s="172">
        <v>21</v>
      </c>
      <c r="M223" s="172">
        <f>G223*(1+L223/100)</f>
        <v>0</v>
      </c>
      <c r="N223" s="172">
        <v>0</v>
      </c>
      <c r="O223" s="172">
        <f>ROUND(E223*N223,2)</f>
        <v>0</v>
      </c>
      <c r="P223" s="172">
        <v>0</v>
      </c>
      <c r="Q223" s="173">
        <f>ROUND(E223*P223,2)</f>
        <v>0</v>
      </c>
      <c r="R223" s="157"/>
      <c r="S223" s="157" t="s">
        <v>141</v>
      </c>
      <c r="T223" s="157" t="s">
        <v>142</v>
      </c>
      <c r="U223" s="157">
        <v>1.5980000000000001</v>
      </c>
      <c r="V223" s="157">
        <f>ROUND(E223*U223,2)</f>
        <v>0.63</v>
      </c>
      <c r="W223" s="157"/>
      <c r="X223" s="157" t="s">
        <v>143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208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77" t="s">
        <v>393</v>
      </c>
      <c r="D224" s="158"/>
      <c r="E224" s="159">
        <v>0.39500000000000002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146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67">
        <v>63</v>
      </c>
      <c r="B225" s="168" t="s">
        <v>394</v>
      </c>
      <c r="C225" s="176" t="s">
        <v>395</v>
      </c>
      <c r="D225" s="169" t="s">
        <v>207</v>
      </c>
      <c r="E225" s="170">
        <v>24.2</v>
      </c>
      <c r="F225" s="171"/>
      <c r="G225" s="172">
        <f>ROUND(E225*F225,2)</f>
        <v>0</v>
      </c>
      <c r="H225" s="171"/>
      <c r="I225" s="172">
        <f>ROUND(E225*H225,2)</f>
        <v>0</v>
      </c>
      <c r="J225" s="171"/>
      <c r="K225" s="172">
        <f>ROUND(E225*J225,2)</f>
        <v>0</v>
      </c>
      <c r="L225" s="172">
        <v>21</v>
      </c>
      <c r="M225" s="172">
        <f>G225*(1+L225/100)</f>
        <v>0</v>
      </c>
      <c r="N225" s="172">
        <v>2.2000000000000001E-4</v>
      </c>
      <c r="O225" s="172">
        <f>ROUND(E225*N225,2)</f>
        <v>0.01</v>
      </c>
      <c r="P225" s="172">
        <v>0</v>
      </c>
      <c r="Q225" s="173">
        <f>ROUND(E225*P225,2)</f>
        <v>0</v>
      </c>
      <c r="R225" s="157" t="s">
        <v>222</v>
      </c>
      <c r="S225" s="157" t="s">
        <v>141</v>
      </c>
      <c r="T225" s="157" t="s">
        <v>142</v>
      </c>
      <c r="U225" s="157">
        <v>0</v>
      </c>
      <c r="V225" s="157">
        <f>ROUND(E225*U225,2)</f>
        <v>0</v>
      </c>
      <c r="W225" s="157"/>
      <c r="X225" s="157" t="s">
        <v>223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373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77" t="s">
        <v>396</v>
      </c>
      <c r="D226" s="158"/>
      <c r="E226" s="159">
        <v>24.2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146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67">
        <v>64</v>
      </c>
      <c r="B227" s="168" t="s">
        <v>397</v>
      </c>
      <c r="C227" s="176" t="s">
        <v>398</v>
      </c>
      <c r="D227" s="169" t="s">
        <v>150</v>
      </c>
      <c r="E227" s="170">
        <v>23.21</v>
      </c>
      <c r="F227" s="171"/>
      <c r="G227" s="172">
        <f>ROUND(E227*F227,2)</f>
        <v>0</v>
      </c>
      <c r="H227" s="171"/>
      <c r="I227" s="172">
        <f>ROUND(E227*H227,2)</f>
        <v>0</v>
      </c>
      <c r="J227" s="171"/>
      <c r="K227" s="172">
        <f>ROUND(E227*J227,2)</f>
        <v>0</v>
      </c>
      <c r="L227" s="172">
        <v>21</v>
      </c>
      <c r="M227" s="172">
        <f>G227*(1+L227/100)</f>
        <v>0</v>
      </c>
      <c r="N227" s="172">
        <v>1.2200000000000001E-2</v>
      </c>
      <c r="O227" s="172">
        <f>ROUND(E227*N227,2)</f>
        <v>0.28000000000000003</v>
      </c>
      <c r="P227" s="172">
        <v>0</v>
      </c>
      <c r="Q227" s="173">
        <f>ROUND(E227*P227,2)</f>
        <v>0</v>
      </c>
      <c r="R227" s="157" t="s">
        <v>222</v>
      </c>
      <c r="S227" s="157" t="s">
        <v>141</v>
      </c>
      <c r="T227" s="157" t="s">
        <v>142</v>
      </c>
      <c r="U227" s="157">
        <v>0</v>
      </c>
      <c r="V227" s="157">
        <f>ROUND(E227*U227,2)</f>
        <v>0</v>
      </c>
      <c r="W227" s="157"/>
      <c r="X227" s="157" t="s">
        <v>223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373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77" t="s">
        <v>386</v>
      </c>
      <c r="D228" s="158"/>
      <c r="E228" s="159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146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77" t="s">
        <v>399</v>
      </c>
      <c r="D229" s="158"/>
      <c r="E229" s="159">
        <v>23.21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146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x14ac:dyDescent="0.2">
      <c r="A230" s="161" t="s">
        <v>136</v>
      </c>
      <c r="B230" s="162" t="s">
        <v>99</v>
      </c>
      <c r="C230" s="175" t="s">
        <v>100</v>
      </c>
      <c r="D230" s="163"/>
      <c r="E230" s="164"/>
      <c r="F230" s="165"/>
      <c r="G230" s="165">
        <f>SUMIF(AG231:AG235,"&lt;&gt;NOR",G231:G235)</f>
        <v>0</v>
      </c>
      <c r="H230" s="165"/>
      <c r="I230" s="165">
        <f>SUM(I231:I235)</f>
        <v>0</v>
      </c>
      <c r="J230" s="165"/>
      <c r="K230" s="165">
        <f>SUM(K231:K235)</f>
        <v>0</v>
      </c>
      <c r="L230" s="165"/>
      <c r="M230" s="165">
        <f>SUM(M231:M235)</f>
        <v>0</v>
      </c>
      <c r="N230" s="165"/>
      <c r="O230" s="165">
        <f>SUM(O231:O235)</f>
        <v>0</v>
      </c>
      <c r="P230" s="165"/>
      <c r="Q230" s="166">
        <f>SUM(Q231:Q235)</f>
        <v>0</v>
      </c>
      <c r="R230" s="160"/>
      <c r="S230" s="160"/>
      <c r="T230" s="160"/>
      <c r="U230" s="160"/>
      <c r="V230" s="160">
        <f>SUM(V231:V235)</f>
        <v>1.35</v>
      </c>
      <c r="W230" s="160"/>
      <c r="X230" s="160"/>
      <c r="AG230" t="s">
        <v>137</v>
      </c>
    </row>
    <row r="231" spans="1:60" outlineLevel="1" x14ac:dyDescent="0.2">
      <c r="A231" s="167">
        <v>65</v>
      </c>
      <c r="B231" s="168" t="s">
        <v>400</v>
      </c>
      <c r="C231" s="176" t="s">
        <v>401</v>
      </c>
      <c r="D231" s="169" t="s">
        <v>150</v>
      </c>
      <c r="E231" s="170">
        <v>4.29</v>
      </c>
      <c r="F231" s="171"/>
      <c r="G231" s="172">
        <f>ROUND(E231*F231,2)</f>
        <v>0</v>
      </c>
      <c r="H231" s="171"/>
      <c r="I231" s="172">
        <f>ROUND(E231*H231,2)</f>
        <v>0</v>
      </c>
      <c r="J231" s="171"/>
      <c r="K231" s="172">
        <f>ROUND(E231*J231,2)</f>
        <v>0</v>
      </c>
      <c r="L231" s="172">
        <v>21</v>
      </c>
      <c r="M231" s="172">
        <f>G231*(1+L231/100)</f>
        <v>0</v>
      </c>
      <c r="N231" s="172">
        <v>4.0000000000000002E-4</v>
      </c>
      <c r="O231" s="172">
        <f>ROUND(E231*N231,2)</f>
        <v>0</v>
      </c>
      <c r="P231" s="172">
        <v>0</v>
      </c>
      <c r="Q231" s="173">
        <f>ROUND(E231*P231,2)</f>
        <v>0</v>
      </c>
      <c r="R231" s="157"/>
      <c r="S231" s="157" t="s">
        <v>141</v>
      </c>
      <c r="T231" s="157" t="s">
        <v>142</v>
      </c>
      <c r="U231" s="157">
        <v>0.315</v>
      </c>
      <c r="V231" s="157">
        <f>ROUND(E231*U231,2)</f>
        <v>1.35</v>
      </c>
      <c r="W231" s="157"/>
      <c r="X231" s="157" t="s">
        <v>143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144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77" t="s">
        <v>402</v>
      </c>
      <c r="D232" s="158"/>
      <c r="E232" s="159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146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77" t="s">
        <v>403</v>
      </c>
      <c r="D233" s="158"/>
      <c r="E233" s="159">
        <v>4.29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146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67">
        <v>66</v>
      </c>
      <c r="B234" s="168" t="s">
        <v>43</v>
      </c>
      <c r="C234" s="176" t="s">
        <v>404</v>
      </c>
      <c r="D234" s="169" t="s">
        <v>198</v>
      </c>
      <c r="E234" s="170">
        <v>2</v>
      </c>
      <c r="F234" s="171"/>
      <c r="G234" s="172">
        <f>ROUND(E234*F234,2)</f>
        <v>0</v>
      </c>
      <c r="H234" s="171"/>
      <c r="I234" s="172">
        <f>ROUND(E234*H234,2)</f>
        <v>0</v>
      </c>
      <c r="J234" s="171"/>
      <c r="K234" s="172">
        <f>ROUND(E234*J234,2)</f>
        <v>0</v>
      </c>
      <c r="L234" s="172">
        <v>21</v>
      </c>
      <c r="M234" s="172">
        <f>G234*(1+L234/100)</f>
        <v>0</v>
      </c>
      <c r="N234" s="172">
        <v>0</v>
      </c>
      <c r="O234" s="172">
        <f>ROUND(E234*N234,2)</f>
        <v>0</v>
      </c>
      <c r="P234" s="172">
        <v>0</v>
      </c>
      <c r="Q234" s="173">
        <f>ROUND(E234*P234,2)</f>
        <v>0</v>
      </c>
      <c r="R234" s="157"/>
      <c r="S234" s="157" t="s">
        <v>177</v>
      </c>
      <c r="T234" s="157" t="s">
        <v>178</v>
      </c>
      <c r="U234" s="157">
        <v>0</v>
      </c>
      <c r="V234" s="157">
        <f>ROUND(E234*U234,2)</f>
        <v>0</v>
      </c>
      <c r="W234" s="157"/>
      <c r="X234" s="157" t="s">
        <v>143</v>
      </c>
      <c r="Y234" s="148"/>
      <c r="Z234" s="148"/>
      <c r="AA234" s="148"/>
      <c r="AB234" s="148"/>
      <c r="AC234" s="148"/>
      <c r="AD234" s="148"/>
      <c r="AE234" s="148"/>
      <c r="AF234" s="148"/>
      <c r="AG234" s="148" t="s">
        <v>144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77" t="s">
        <v>269</v>
      </c>
      <c r="D235" s="158"/>
      <c r="E235" s="159">
        <v>2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146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x14ac:dyDescent="0.2">
      <c r="A236" s="161" t="s">
        <v>136</v>
      </c>
      <c r="B236" s="162" t="s">
        <v>101</v>
      </c>
      <c r="C236" s="175" t="s">
        <v>102</v>
      </c>
      <c r="D236" s="163"/>
      <c r="E236" s="164"/>
      <c r="F236" s="165"/>
      <c r="G236" s="165">
        <f>SUMIF(AG237:AG242,"&lt;&gt;NOR",G237:G242)</f>
        <v>0</v>
      </c>
      <c r="H236" s="165"/>
      <c r="I236" s="165">
        <f>SUM(I237:I242)</f>
        <v>0</v>
      </c>
      <c r="J236" s="165"/>
      <c r="K236" s="165">
        <f>SUM(K237:K242)</f>
        <v>0</v>
      </c>
      <c r="L236" s="165"/>
      <c r="M236" s="165">
        <f>SUM(M237:M242)</f>
        <v>0</v>
      </c>
      <c r="N236" s="165"/>
      <c r="O236" s="165">
        <f>SUM(O237:O242)</f>
        <v>0</v>
      </c>
      <c r="P236" s="165"/>
      <c r="Q236" s="166">
        <f>SUM(Q237:Q242)</f>
        <v>0</v>
      </c>
      <c r="R236" s="160"/>
      <c r="S236" s="160"/>
      <c r="T236" s="160"/>
      <c r="U236" s="160"/>
      <c r="V236" s="160">
        <f>SUM(V237:V242)</f>
        <v>0.65</v>
      </c>
      <c r="W236" s="160"/>
      <c r="X236" s="160"/>
      <c r="AG236" t="s">
        <v>137</v>
      </c>
    </row>
    <row r="237" spans="1:60" outlineLevel="1" x14ac:dyDescent="0.2">
      <c r="A237" s="167">
        <v>67</v>
      </c>
      <c r="B237" s="168" t="s">
        <v>405</v>
      </c>
      <c r="C237" s="176" t="s">
        <v>406</v>
      </c>
      <c r="D237" s="169" t="s">
        <v>150</v>
      </c>
      <c r="E237" s="170">
        <v>4.8</v>
      </c>
      <c r="F237" s="171"/>
      <c r="G237" s="172">
        <f>ROUND(E237*F237,2)</f>
        <v>0</v>
      </c>
      <c r="H237" s="171"/>
      <c r="I237" s="172">
        <f>ROUND(E237*H237,2)</f>
        <v>0</v>
      </c>
      <c r="J237" s="171"/>
      <c r="K237" s="172">
        <f>ROUND(E237*J237,2)</f>
        <v>0</v>
      </c>
      <c r="L237" s="172">
        <v>21</v>
      </c>
      <c r="M237" s="172">
        <f>G237*(1+L237/100)</f>
        <v>0</v>
      </c>
      <c r="N237" s="172">
        <v>1.7000000000000001E-4</v>
      </c>
      <c r="O237" s="172">
        <f>ROUND(E237*N237,2)</f>
        <v>0</v>
      </c>
      <c r="P237" s="172">
        <v>0</v>
      </c>
      <c r="Q237" s="173">
        <f>ROUND(E237*P237,2)</f>
        <v>0</v>
      </c>
      <c r="R237" s="157"/>
      <c r="S237" s="157" t="s">
        <v>141</v>
      </c>
      <c r="T237" s="157" t="s">
        <v>142</v>
      </c>
      <c r="U237" s="157">
        <v>3.2480000000000002E-2</v>
      </c>
      <c r="V237" s="157">
        <f>ROUND(E237*U237,2)</f>
        <v>0.16</v>
      </c>
      <c r="W237" s="157"/>
      <c r="X237" s="157" t="s">
        <v>143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144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77" t="s">
        <v>172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146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77" t="s">
        <v>173</v>
      </c>
      <c r="D239" s="158"/>
      <c r="E239" s="159">
        <v>4.8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146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67">
        <v>68</v>
      </c>
      <c r="B240" s="168" t="s">
        <v>407</v>
      </c>
      <c r="C240" s="176" t="s">
        <v>408</v>
      </c>
      <c r="D240" s="169" t="s">
        <v>150</v>
      </c>
      <c r="E240" s="170">
        <v>4.8</v>
      </c>
      <c r="F240" s="171"/>
      <c r="G240" s="172">
        <f>ROUND(E240*F240,2)</f>
        <v>0</v>
      </c>
      <c r="H240" s="171"/>
      <c r="I240" s="172">
        <f>ROUND(E240*H240,2)</f>
        <v>0</v>
      </c>
      <c r="J240" s="171"/>
      <c r="K240" s="172">
        <f>ROUND(E240*J240,2)</f>
        <v>0</v>
      </c>
      <c r="L240" s="172">
        <v>21</v>
      </c>
      <c r="M240" s="172">
        <f>G240*(1+L240/100)</f>
        <v>0</v>
      </c>
      <c r="N240" s="172">
        <v>2.1000000000000001E-4</v>
      </c>
      <c r="O240" s="172">
        <f>ROUND(E240*N240,2)</f>
        <v>0</v>
      </c>
      <c r="P240" s="172">
        <v>0</v>
      </c>
      <c r="Q240" s="173">
        <f>ROUND(E240*P240,2)</f>
        <v>0</v>
      </c>
      <c r="R240" s="157"/>
      <c r="S240" s="157" t="s">
        <v>141</v>
      </c>
      <c r="T240" s="157" t="s">
        <v>142</v>
      </c>
      <c r="U240" s="157">
        <v>0.10191</v>
      </c>
      <c r="V240" s="157">
        <f>ROUND(E240*U240,2)</f>
        <v>0.49</v>
      </c>
      <c r="W240" s="157"/>
      <c r="X240" s="157" t="s">
        <v>143</v>
      </c>
      <c r="Y240" s="148"/>
      <c r="Z240" s="148"/>
      <c r="AA240" s="148"/>
      <c r="AB240" s="148"/>
      <c r="AC240" s="148"/>
      <c r="AD240" s="148"/>
      <c r="AE240" s="148"/>
      <c r="AF240" s="148"/>
      <c r="AG240" s="148" t="s">
        <v>144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77" t="s">
        <v>172</v>
      </c>
      <c r="D241" s="158"/>
      <c r="E241" s="159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146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77" t="s">
        <v>173</v>
      </c>
      <c r="D242" s="158"/>
      <c r="E242" s="159">
        <v>4.8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146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x14ac:dyDescent="0.2">
      <c r="A243" s="161" t="s">
        <v>136</v>
      </c>
      <c r="B243" s="162" t="s">
        <v>103</v>
      </c>
      <c r="C243" s="175" t="s">
        <v>104</v>
      </c>
      <c r="D243" s="163"/>
      <c r="E243" s="164"/>
      <c r="F243" s="165"/>
      <c r="G243" s="165">
        <f>SUMIF(AG244:AG256,"&lt;&gt;NOR",G244:G256)</f>
        <v>0</v>
      </c>
      <c r="H243" s="165"/>
      <c r="I243" s="165">
        <f>SUM(I244:I256)</f>
        <v>0</v>
      </c>
      <c r="J243" s="165"/>
      <c r="K243" s="165">
        <f>SUM(K244:K256)</f>
        <v>0</v>
      </c>
      <c r="L243" s="165"/>
      <c r="M243" s="165">
        <f>SUM(M244:M256)</f>
        <v>0</v>
      </c>
      <c r="N243" s="165"/>
      <c r="O243" s="165">
        <f>SUM(O244:O256)</f>
        <v>0</v>
      </c>
      <c r="P243" s="165"/>
      <c r="Q243" s="166">
        <f>SUM(Q244:Q256)</f>
        <v>0</v>
      </c>
      <c r="R243" s="160"/>
      <c r="S243" s="160"/>
      <c r="T243" s="160"/>
      <c r="U243" s="160"/>
      <c r="V243" s="160">
        <f>SUM(V244:V256)</f>
        <v>0</v>
      </c>
      <c r="W243" s="160"/>
      <c r="X243" s="160"/>
      <c r="AG243" t="s">
        <v>137</v>
      </c>
    </row>
    <row r="244" spans="1:60" outlineLevel="1" x14ac:dyDescent="0.2">
      <c r="A244" s="167">
        <v>69</v>
      </c>
      <c r="B244" s="168" t="s">
        <v>409</v>
      </c>
      <c r="C244" s="176" t="s">
        <v>410</v>
      </c>
      <c r="D244" s="169" t="s">
        <v>176</v>
      </c>
      <c r="E244" s="170">
        <v>1</v>
      </c>
      <c r="F244" s="171"/>
      <c r="G244" s="172">
        <f>ROUND(E244*F244,2)</f>
        <v>0</v>
      </c>
      <c r="H244" s="171"/>
      <c r="I244" s="172">
        <f>ROUND(E244*H244,2)</f>
        <v>0</v>
      </c>
      <c r="J244" s="171"/>
      <c r="K244" s="172">
        <f>ROUND(E244*J244,2)</f>
        <v>0</v>
      </c>
      <c r="L244" s="172">
        <v>21</v>
      </c>
      <c r="M244" s="172">
        <f>G244*(1+L244/100)</f>
        <v>0</v>
      </c>
      <c r="N244" s="172">
        <v>0</v>
      </c>
      <c r="O244" s="172">
        <f>ROUND(E244*N244,2)</f>
        <v>0</v>
      </c>
      <c r="P244" s="172">
        <v>0</v>
      </c>
      <c r="Q244" s="173">
        <f>ROUND(E244*P244,2)</f>
        <v>0</v>
      </c>
      <c r="R244" s="157"/>
      <c r="S244" s="157" t="s">
        <v>177</v>
      </c>
      <c r="T244" s="157" t="s">
        <v>178</v>
      </c>
      <c r="U244" s="157">
        <v>0</v>
      </c>
      <c r="V244" s="157">
        <f>ROUND(E244*U244,2)</f>
        <v>0</v>
      </c>
      <c r="W244" s="157"/>
      <c r="X244" s="157" t="s">
        <v>143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144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77" t="s">
        <v>411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146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 x14ac:dyDescent="0.2">
      <c r="A246" s="155"/>
      <c r="B246" s="156"/>
      <c r="C246" s="181" t="s">
        <v>443</v>
      </c>
      <c r="D246" s="158"/>
      <c r="E246" s="159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82" t="s">
        <v>444</v>
      </c>
      <c r="D247" s="158"/>
      <c r="E247" s="159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3" t="s">
        <v>445</v>
      </c>
      <c r="D248" s="158"/>
      <c r="E248" s="159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ht="33.75" outlineLevel="1" x14ac:dyDescent="0.2">
      <c r="A249" s="155"/>
      <c r="B249" s="156"/>
      <c r="C249" s="184" t="s">
        <v>446</v>
      </c>
      <c r="D249" s="158"/>
      <c r="E249" s="159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77" t="s">
        <v>43</v>
      </c>
      <c r="D250" s="158"/>
      <c r="E250" s="159">
        <v>1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146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67">
        <v>70</v>
      </c>
      <c r="B251" s="168" t="s">
        <v>412</v>
      </c>
      <c r="C251" s="176" t="s">
        <v>413</v>
      </c>
      <c r="D251" s="169" t="s">
        <v>328</v>
      </c>
      <c r="E251" s="170">
        <v>1</v>
      </c>
      <c r="F251" s="171"/>
      <c r="G251" s="172">
        <f>ROUND(E251*F251,2)</f>
        <v>0</v>
      </c>
      <c r="H251" s="171"/>
      <c r="I251" s="172">
        <f>ROUND(E251*H251,2)</f>
        <v>0</v>
      </c>
      <c r="J251" s="171"/>
      <c r="K251" s="172">
        <f>ROUND(E251*J251,2)</f>
        <v>0</v>
      </c>
      <c r="L251" s="172">
        <v>21</v>
      </c>
      <c r="M251" s="172">
        <f>G251*(1+L251/100)</f>
        <v>0</v>
      </c>
      <c r="N251" s="172">
        <v>0</v>
      </c>
      <c r="O251" s="172">
        <f>ROUND(E251*N251,2)</f>
        <v>0</v>
      </c>
      <c r="P251" s="172">
        <v>0</v>
      </c>
      <c r="Q251" s="173">
        <f>ROUND(E251*P251,2)</f>
        <v>0</v>
      </c>
      <c r="R251" s="157"/>
      <c r="S251" s="157" t="s">
        <v>177</v>
      </c>
      <c r="T251" s="157" t="s">
        <v>178</v>
      </c>
      <c r="U251" s="157">
        <v>0</v>
      </c>
      <c r="V251" s="157">
        <f>ROUND(E251*U251,2)</f>
        <v>0</v>
      </c>
      <c r="W251" s="157"/>
      <c r="X251" s="157" t="s">
        <v>143</v>
      </c>
      <c r="Y251" s="148"/>
      <c r="Z251" s="148"/>
      <c r="AA251" s="148"/>
      <c r="AB251" s="148"/>
      <c r="AC251" s="148"/>
      <c r="AD251" s="148"/>
      <c r="AE251" s="148"/>
      <c r="AF251" s="148"/>
      <c r="AG251" s="148" t="s">
        <v>144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77" t="s">
        <v>43</v>
      </c>
      <c r="D252" s="158"/>
      <c r="E252" s="159">
        <v>1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146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67">
        <v>71</v>
      </c>
      <c r="B253" s="168" t="s">
        <v>414</v>
      </c>
      <c r="C253" s="176" t="s">
        <v>415</v>
      </c>
      <c r="D253" s="169" t="s">
        <v>416</v>
      </c>
      <c r="E253" s="170">
        <v>5</v>
      </c>
      <c r="F253" s="171"/>
      <c r="G253" s="172">
        <f>ROUND(E253*F253,2)</f>
        <v>0</v>
      </c>
      <c r="H253" s="171"/>
      <c r="I253" s="172">
        <f>ROUND(E253*H253,2)</f>
        <v>0</v>
      </c>
      <c r="J253" s="171"/>
      <c r="K253" s="172">
        <f>ROUND(E253*J253,2)</f>
        <v>0</v>
      </c>
      <c r="L253" s="172">
        <v>21</v>
      </c>
      <c r="M253" s="172">
        <f>G253*(1+L253/100)</f>
        <v>0</v>
      </c>
      <c r="N253" s="172">
        <v>0</v>
      </c>
      <c r="O253" s="172">
        <f>ROUND(E253*N253,2)</f>
        <v>0</v>
      </c>
      <c r="P253" s="172">
        <v>0</v>
      </c>
      <c r="Q253" s="173">
        <f>ROUND(E253*P253,2)</f>
        <v>0</v>
      </c>
      <c r="R253" s="157"/>
      <c r="S253" s="157" t="s">
        <v>177</v>
      </c>
      <c r="T253" s="157" t="s">
        <v>178</v>
      </c>
      <c r="U253" s="157">
        <v>0</v>
      </c>
      <c r="V253" s="157">
        <f>ROUND(E253*U253,2)</f>
        <v>0</v>
      </c>
      <c r="W253" s="157"/>
      <c r="X253" s="157" t="s">
        <v>143</v>
      </c>
      <c r="Y253" s="148"/>
      <c r="Z253" s="148"/>
      <c r="AA253" s="148"/>
      <c r="AB253" s="148"/>
      <c r="AC253" s="148"/>
      <c r="AD253" s="148"/>
      <c r="AE253" s="148"/>
      <c r="AF253" s="148"/>
      <c r="AG253" s="148" t="s">
        <v>144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77" t="s">
        <v>417</v>
      </c>
      <c r="D254" s="158"/>
      <c r="E254" s="159">
        <v>5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146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67">
        <v>72</v>
      </c>
      <c r="B255" s="168" t="s">
        <v>418</v>
      </c>
      <c r="C255" s="176" t="s">
        <v>419</v>
      </c>
      <c r="D255" s="169" t="s">
        <v>207</v>
      </c>
      <c r="E255" s="170">
        <v>4</v>
      </c>
      <c r="F255" s="171"/>
      <c r="G255" s="172">
        <f>ROUND(E255*F255,2)</f>
        <v>0</v>
      </c>
      <c r="H255" s="171"/>
      <c r="I255" s="172">
        <f>ROUND(E255*H255,2)</f>
        <v>0</v>
      </c>
      <c r="J255" s="171"/>
      <c r="K255" s="172">
        <f>ROUND(E255*J255,2)</f>
        <v>0</v>
      </c>
      <c r="L255" s="172">
        <v>21</v>
      </c>
      <c r="M255" s="172">
        <f>G255*(1+L255/100)</f>
        <v>0</v>
      </c>
      <c r="N255" s="172">
        <v>0</v>
      </c>
      <c r="O255" s="172">
        <f>ROUND(E255*N255,2)</f>
        <v>0</v>
      </c>
      <c r="P255" s="172">
        <v>0</v>
      </c>
      <c r="Q255" s="173">
        <f>ROUND(E255*P255,2)</f>
        <v>0</v>
      </c>
      <c r="R255" s="157"/>
      <c r="S255" s="157" t="s">
        <v>177</v>
      </c>
      <c r="T255" s="157" t="s">
        <v>178</v>
      </c>
      <c r="U255" s="157">
        <v>0</v>
      </c>
      <c r="V255" s="157">
        <f>ROUND(E255*U255,2)</f>
        <v>0</v>
      </c>
      <c r="W255" s="157"/>
      <c r="X255" s="157" t="s">
        <v>143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144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77" t="s">
        <v>69</v>
      </c>
      <c r="D256" s="158"/>
      <c r="E256" s="159">
        <v>4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146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x14ac:dyDescent="0.2">
      <c r="A257" s="161" t="s">
        <v>136</v>
      </c>
      <c r="B257" s="162" t="s">
        <v>105</v>
      </c>
      <c r="C257" s="175" t="s">
        <v>106</v>
      </c>
      <c r="D257" s="163"/>
      <c r="E257" s="164"/>
      <c r="F257" s="165"/>
      <c r="G257" s="165">
        <f>SUMIF(AG258:AG265,"&lt;&gt;NOR",G258:G265)</f>
        <v>0</v>
      </c>
      <c r="H257" s="165"/>
      <c r="I257" s="165">
        <f>SUM(I258:I265)</f>
        <v>0</v>
      </c>
      <c r="J257" s="165"/>
      <c r="K257" s="165">
        <f>SUM(K258:K265)</f>
        <v>0</v>
      </c>
      <c r="L257" s="165"/>
      <c r="M257" s="165">
        <f>SUM(M258:M265)</f>
        <v>0</v>
      </c>
      <c r="N257" s="165"/>
      <c r="O257" s="165">
        <f>SUM(O258:O265)</f>
        <v>0</v>
      </c>
      <c r="P257" s="165"/>
      <c r="Q257" s="166">
        <f>SUM(Q258:Q265)</f>
        <v>0</v>
      </c>
      <c r="R257" s="160"/>
      <c r="S257" s="160"/>
      <c r="T257" s="160"/>
      <c r="U257" s="160"/>
      <c r="V257" s="160">
        <f>SUM(V258:V265)</f>
        <v>0</v>
      </c>
      <c r="W257" s="160"/>
      <c r="X257" s="160"/>
      <c r="AG257" t="s">
        <v>137</v>
      </c>
    </row>
    <row r="258" spans="1:60" outlineLevel="1" x14ac:dyDescent="0.2">
      <c r="A258" s="167">
        <v>73</v>
      </c>
      <c r="B258" s="168" t="s">
        <v>420</v>
      </c>
      <c r="C258" s="176" t="s">
        <v>421</v>
      </c>
      <c r="D258" s="169" t="s">
        <v>176</v>
      </c>
      <c r="E258" s="170">
        <v>1</v>
      </c>
      <c r="F258" s="171"/>
      <c r="G258" s="172">
        <f>ROUND(E258*F258,2)</f>
        <v>0</v>
      </c>
      <c r="H258" s="171"/>
      <c r="I258" s="172">
        <f>ROUND(E258*H258,2)</f>
        <v>0</v>
      </c>
      <c r="J258" s="171"/>
      <c r="K258" s="172">
        <f>ROUND(E258*J258,2)</f>
        <v>0</v>
      </c>
      <c r="L258" s="172">
        <v>21</v>
      </c>
      <c r="M258" s="172">
        <f>G258*(1+L258/100)</f>
        <v>0</v>
      </c>
      <c r="N258" s="172">
        <v>0</v>
      </c>
      <c r="O258" s="172">
        <f>ROUND(E258*N258,2)</f>
        <v>0</v>
      </c>
      <c r="P258" s="172">
        <v>0</v>
      </c>
      <c r="Q258" s="173">
        <f>ROUND(E258*P258,2)</f>
        <v>0</v>
      </c>
      <c r="R258" s="157"/>
      <c r="S258" s="157" t="s">
        <v>177</v>
      </c>
      <c r="T258" s="157" t="s">
        <v>178</v>
      </c>
      <c r="U258" s="157">
        <v>0</v>
      </c>
      <c r="V258" s="157">
        <f>ROUND(E258*U258,2)</f>
        <v>0</v>
      </c>
      <c r="W258" s="157"/>
      <c r="X258" s="157" t="s">
        <v>143</v>
      </c>
      <c r="Y258" s="148"/>
      <c r="Z258" s="148"/>
      <c r="AA258" s="148"/>
      <c r="AB258" s="148"/>
      <c r="AC258" s="148"/>
      <c r="AD258" s="148"/>
      <c r="AE258" s="148"/>
      <c r="AF258" s="148"/>
      <c r="AG258" s="148" t="s">
        <v>144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77" t="s">
        <v>422</v>
      </c>
      <c r="D259" s="158"/>
      <c r="E259" s="159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146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ht="33.75" outlineLevel="1" x14ac:dyDescent="0.2">
      <c r="A260" s="155"/>
      <c r="B260" s="156"/>
      <c r="C260" s="177" t="s">
        <v>423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146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77" t="s">
        <v>424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146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ht="22.5" outlineLevel="1" x14ac:dyDescent="0.2">
      <c r="A262" s="155"/>
      <c r="B262" s="156"/>
      <c r="C262" s="177" t="s">
        <v>425</v>
      </c>
      <c r="D262" s="158"/>
      <c r="E262" s="159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146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77" t="s">
        <v>426</v>
      </c>
      <c r="D263" s="158"/>
      <c r="E263" s="159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146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77" t="s">
        <v>427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146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77" t="s">
        <v>43</v>
      </c>
      <c r="D265" s="158"/>
      <c r="E265" s="159">
        <v>1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146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ht="25.5" x14ac:dyDescent="0.2">
      <c r="A266" s="161" t="s">
        <v>136</v>
      </c>
      <c r="B266" s="162" t="s">
        <v>107</v>
      </c>
      <c r="C266" s="175" t="s">
        <v>108</v>
      </c>
      <c r="D266" s="163"/>
      <c r="E266" s="164"/>
      <c r="F266" s="165"/>
      <c r="G266" s="165">
        <f>SUMIF(AG267:AG269,"&lt;&gt;NOR",G267:G269)</f>
        <v>0</v>
      </c>
      <c r="H266" s="165"/>
      <c r="I266" s="165">
        <f>SUM(I267:I269)</f>
        <v>0</v>
      </c>
      <c r="J266" s="165"/>
      <c r="K266" s="165">
        <f>SUM(K267:K269)</f>
        <v>0</v>
      </c>
      <c r="L266" s="165"/>
      <c r="M266" s="165">
        <f>SUM(M267:M269)</f>
        <v>0</v>
      </c>
      <c r="N266" s="165"/>
      <c r="O266" s="165">
        <f>SUM(O267:O269)</f>
        <v>2.4500000000000002</v>
      </c>
      <c r="P266" s="165"/>
      <c r="Q266" s="166">
        <f>SUM(Q267:Q269)</f>
        <v>0</v>
      </c>
      <c r="R266" s="160"/>
      <c r="S266" s="160"/>
      <c r="T266" s="160"/>
      <c r="U266" s="160"/>
      <c r="V266" s="160">
        <f>SUM(V267:V269)</f>
        <v>0</v>
      </c>
      <c r="W266" s="160"/>
      <c r="X266" s="160"/>
      <c r="AG266" t="s">
        <v>137</v>
      </c>
    </row>
    <row r="267" spans="1:60" ht="22.5" outlineLevel="1" x14ac:dyDescent="0.2">
      <c r="A267" s="167">
        <v>74</v>
      </c>
      <c r="B267" s="168" t="s">
        <v>428</v>
      </c>
      <c r="C267" s="176" t="s">
        <v>429</v>
      </c>
      <c r="D267" s="169" t="s">
        <v>198</v>
      </c>
      <c r="E267" s="170">
        <v>1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21</v>
      </c>
      <c r="M267" s="172">
        <f>G267*(1+L267/100)</f>
        <v>0</v>
      </c>
      <c r="N267" s="172">
        <v>2.4500000000000002</v>
      </c>
      <c r="O267" s="172">
        <f>ROUND(E267*N267,2)</f>
        <v>2.4500000000000002</v>
      </c>
      <c r="P267" s="172">
        <v>0</v>
      </c>
      <c r="Q267" s="173">
        <f>ROUND(E267*P267,2)</f>
        <v>0</v>
      </c>
      <c r="R267" s="157" t="s">
        <v>222</v>
      </c>
      <c r="S267" s="157" t="s">
        <v>141</v>
      </c>
      <c r="T267" s="157" t="s">
        <v>142</v>
      </c>
      <c r="U267" s="157">
        <v>0</v>
      </c>
      <c r="V267" s="157">
        <f>ROUND(E267*U267,2)</f>
        <v>0</v>
      </c>
      <c r="W267" s="157"/>
      <c r="X267" s="157" t="s">
        <v>223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224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ht="22.5" outlineLevel="1" x14ac:dyDescent="0.2">
      <c r="A268" s="155"/>
      <c r="B268" s="156"/>
      <c r="C268" s="177" t="s">
        <v>430</v>
      </c>
      <c r="D268" s="158"/>
      <c r="E268" s="159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146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77" t="s">
        <v>43</v>
      </c>
      <c r="D269" s="158"/>
      <c r="E269" s="159">
        <v>1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146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x14ac:dyDescent="0.2">
      <c r="A270" s="161" t="s">
        <v>136</v>
      </c>
      <c r="B270" s="162" t="s">
        <v>109</v>
      </c>
      <c r="C270" s="175" t="s">
        <v>29</v>
      </c>
      <c r="D270" s="163"/>
      <c r="E270" s="164"/>
      <c r="F270" s="165"/>
      <c r="G270" s="165">
        <f>SUMIF(AG271:AG275,"&lt;&gt;NOR",G271:G275)</f>
        <v>0</v>
      </c>
      <c r="H270" s="165"/>
      <c r="I270" s="165">
        <f>SUM(I271:I275)</f>
        <v>0</v>
      </c>
      <c r="J270" s="165"/>
      <c r="K270" s="165">
        <f>SUM(K271:K275)</f>
        <v>0</v>
      </c>
      <c r="L270" s="165"/>
      <c r="M270" s="165">
        <f>SUM(M271:M275)</f>
        <v>0</v>
      </c>
      <c r="N270" s="165"/>
      <c r="O270" s="165">
        <f>SUM(O271:O275)</f>
        <v>0</v>
      </c>
      <c r="P270" s="165"/>
      <c r="Q270" s="166">
        <f>SUM(Q271:Q275)</f>
        <v>0</v>
      </c>
      <c r="R270" s="160"/>
      <c r="S270" s="160"/>
      <c r="T270" s="160"/>
      <c r="U270" s="160"/>
      <c r="V270" s="160">
        <f>SUM(V271:V275)</f>
        <v>0</v>
      </c>
      <c r="W270" s="160"/>
      <c r="X270" s="160"/>
      <c r="AG270" t="s">
        <v>137</v>
      </c>
    </row>
    <row r="271" spans="1:60" outlineLevel="1" x14ac:dyDescent="0.2">
      <c r="A271" s="167">
        <v>75</v>
      </c>
      <c r="B271" s="168" t="s">
        <v>431</v>
      </c>
      <c r="C271" s="176" t="s">
        <v>432</v>
      </c>
      <c r="D271" s="169" t="s">
        <v>433</v>
      </c>
      <c r="E271" s="170">
        <v>1</v>
      </c>
      <c r="F271" s="171"/>
      <c r="G271" s="172">
        <f>ROUND(E271*F271,2)</f>
        <v>0</v>
      </c>
      <c r="H271" s="171"/>
      <c r="I271" s="172">
        <f>ROUND(E271*H271,2)</f>
        <v>0</v>
      </c>
      <c r="J271" s="171"/>
      <c r="K271" s="172">
        <f>ROUND(E271*J271,2)</f>
        <v>0</v>
      </c>
      <c r="L271" s="172">
        <v>21</v>
      </c>
      <c r="M271" s="172">
        <f>G271*(1+L271/100)</f>
        <v>0</v>
      </c>
      <c r="N271" s="172">
        <v>0</v>
      </c>
      <c r="O271" s="172">
        <f>ROUND(E271*N271,2)</f>
        <v>0</v>
      </c>
      <c r="P271" s="172">
        <v>0</v>
      </c>
      <c r="Q271" s="173">
        <f>ROUND(E271*P271,2)</f>
        <v>0</v>
      </c>
      <c r="R271" s="157"/>
      <c r="S271" s="157" t="s">
        <v>141</v>
      </c>
      <c r="T271" s="157" t="s">
        <v>178</v>
      </c>
      <c r="U271" s="157">
        <v>0</v>
      </c>
      <c r="V271" s="157">
        <f>ROUND(E271*U271,2)</f>
        <v>0</v>
      </c>
      <c r="W271" s="157"/>
      <c r="X271" s="157" t="s">
        <v>434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435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254" t="s">
        <v>436</v>
      </c>
      <c r="D272" s="255"/>
      <c r="E272" s="255"/>
      <c r="F272" s="255"/>
      <c r="G272" s="255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183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77" t="s">
        <v>43</v>
      </c>
      <c r="D273" s="158"/>
      <c r="E273" s="159">
        <v>1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146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67">
        <v>76</v>
      </c>
      <c r="B274" s="168" t="s">
        <v>437</v>
      </c>
      <c r="C274" s="176" t="s">
        <v>438</v>
      </c>
      <c r="D274" s="169" t="s">
        <v>433</v>
      </c>
      <c r="E274" s="170">
        <v>1</v>
      </c>
      <c r="F274" s="171"/>
      <c r="G274" s="172">
        <f>ROUND(E274*F274,2)</f>
        <v>0</v>
      </c>
      <c r="H274" s="171"/>
      <c r="I274" s="172">
        <f>ROUND(E274*H274,2)</f>
        <v>0</v>
      </c>
      <c r="J274" s="171"/>
      <c r="K274" s="172">
        <f>ROUND(E274*J274,2)</f>
        <v>0</v>
      </c>
      <c r="L274" s="172">
        <v>21</v>
      </c>
      <c r="M274" s="172">
        <f>G274*(1+L274/100)</f>
        <v>0</v>
      </c>
      <c r="N274" s="172">
        <v>0</v>
      </c>
      <c r="O274" s="172">
        <f>ROUND(E274*N274,2)</f>
        <v>0</v>
      </c>
      <c r="P274" s="172">
        <v>0</v>
      </c>
      <c r="Q274" s="173">
        <f>ROUND(E274*P274,2)</f>
        <v>0</v>
      </c>
      <c r="R274" s="157"/>
      <c r="S274" s="157" t="s">
        <v>177</v>
      </c>
      <c r="T274" s="157" t="s">
        <v>178</v>
      </c>
      <c r="U274" s="157">
        <v>0</v>
      </c>
      <c r="V274" s="157">
        <f>ROUND(E274*U274,2)</f>
        <v>0</v>
      </c>
      <c r="W274" s="157"/>
      <c r="X274" s="157" t="s">
        <v>434</v>
      </c>
      <c r="Y274" s="148"/>
      <c r="Z274" s="148"/>
      <c r="AA274" s="148"/>
      <c r="AB274" s="148"/>
      <c r="AC274" s="148"/>
      <c r="AD274" s="148"/>
      <c r="AE274" s="148"/>
      <c r="AF274" s="148"/>
      <c r="AG274" s="148" t="s">
        <v>435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77" t="s">
        <v>43</v>
      </c>
      <c r="D275" s="158"/>
      <c r="E275" s="159">
        <v>1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146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x14ac:dyDescent="0.2">
      <c r="A276" s="3"/>
      <c r="B276" s="4"/>
      <c r="C276" s="178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AE276">
        <v>15</v>
      </c>
      <c r="AF276">
        <v>21</v>
      </c>
      <c r="AG276" t="s">
        <v>123</v>
      </c>
    </row>
    <row r="277" spans="1:60" x14ac:dyDescent="0.2">
      <c r="A277" s="151"/>
      <c r="B277" s="152" t="s">
        <v>31</v>
      </c>
      <c r="C277" s="179"/>
      <c r="D277" s="153"/>
      <c r="E277" s="154"/>
      <c r="F277" s="154"/>
      <c r="G277" s="174">
        <f>G8+G17+G28+G35+G48+G59+G71+G76+G113+G135+G141+G148+G162+G174+G199+G215+G230+G236+G243+G257+G266+G270</f>
        <v>0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AE277">
        <f>SUMIF(L7:L275,AE276,G7:G275)</f>
        <v>0</v>
      </c>
      <c r="AF277">
        <f>SUMIF(L7:L275,AF276,G7:G275)</f>
        <v>0</v>
      </c>
      <c r="AG277" t="s">
        <v>439</v>
      </c>
    </row>
    <row r="278" spans="1:60" x14ac:dyDescent="0.2">
      <c r="A278" s="3"/>
      <c r="B278" s="4"/>
      <c r="C278" s="178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60" x14ac:dyDescent="0.2">
      <c r="A279" s="3"/>
      <c r="B279" s="4"/>
      <c r="C279" s="178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60" x14ac:dyDescent="0.2">
      <c r="A280" s="263" t="s">
        <v>440</v>
      </c>
      <c r="B280" s="263"/>
      <c r="C280" s="264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60" x14ac:dyDescent="0.2">
      <c r="A281" s="242"/>
      <c r="B281" s="243"/>
      <c r="C281" s="244"/>
      <c r="D281" s="243"/>
      <c r="E281" s="243"/>
      <c r="F281" s="243"/>
      <c r="G281" s="24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AG281" t="s">
        <v>441</v>
      </c>
    </row>
    <row r="282" spans="1:60" x14ac:dyDescent="0.2">
      <c r="A282" s="246"/>
      <c r="B282" s="247"/>
      <c r="C282" s="248"/>
      <c r="D282" s="247"/>
      <c r="E282" s="247"/>
      <c r="F282" s="247"/>
      <c r="G282" s="249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60" x14ac:dyDescent="0.2">
      <c r="A283" s="246"/>
      <c r="B283" s="247"/>
      <c r="C283" s="248"/>
      <c r="D283" s="247"/>
      <c r="E283" s="247"/>
      <c r="F283" s="247"/>
      <c r="G283" s="249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60" x14ac:dyDescent="0.2">
      <c r="A284" s="246"/>
      <c r="B284" s="247"/>
      <c r="C284" s="248"/>
      <c r="D284" s="247"/>
      <c r="E284" s="247"/>
      <c r="F284" s="247"/>
      <c r="G284" s="249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60" x14ac:dyDescent="0.2">
      <c r="A285" s="250"/>
      <c r="B285" s="251"/>
      <c r="C285" s="252"/>
      <c r="D285" s="251"/>
      <c r="E285" s="251"/>
      <c r="F285" s="251"/>
      <c r="G285" s="25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60" x14ac:dyDescent="0.2">
      <c r="A286" s="3"/>
      <c r="B286" s="4"/>
      <c r="C286" s="178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60" x14ac:dyDescent="0.2">
      <c r="C287" s="180"/>
      <c r="D287" s="10"/>
      <c r="AG287" t="s">
        <v>442</v>
      </c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</sheetData>
  <mergeCells count="8">
    <mergeCell ref="A281:G285"/>
    <mergeCell ref="C37:G37"/>
    <mergeCell ref="C272:G272"/>
    <mergeCell ref="A1:G1"/>
    <mergeCell ref="C2:G2"/>
    <mergeCell ref="C3:G3"/>
    <mergeCell ref="C4:G4"/>
    <mergeCell ref="A280:C280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Šivrová Petra</cp:lastModifiedBy>
  <cp:lastPrinted>2019-03-19T12:27:02Z</cp:lastPrinted>
  <dcterms:created xsi:type="dcterms:W3CDTF">2009-04-08T07:15:50Z</dcterms:created>
  <dcterms:modified xsi:type="dcterms:W3CDTF">2020-01-31T07:51:06Z</dcterms:modified>
</cp:coreProperties>
</file>