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151" sheetId="2" r:id="rId2"/>
    <sheet name="SO 201" sheetId="3" r:id="rId3"/>
  </sheets>
  <definedNames/>
  <calcPr fullCalcOnLoad="1"/>
</workbook>
</file>

<file path=xl/sharedStrings.xml><?xml version="1.0" encoding="utf-8"?>
<sst xmlns="http://schemas.openxmlformats.org/spreadsheetml/2006/main" count="1371" uniqueCount="552">
  <si>
    <t>Soupis objektů s DPH</t>
  </si>
  <si>
    <t>Stavba: 2017-079 - ZPRACOVÁNÍ PD, OPRAVA MOSTNÍHO SVRŠKU DC-008L, UL. NA VÝŠINÁCH</t>
  </si>
  <si>
    <t xml:space="preserve">Varianta:  - 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</si>
  <si>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</si>
  <si>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</si>
  <si>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</si>
  <si>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</si>
  <si>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</si>
  <si>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</si>
  <si>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</si>
  <si>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</si>
  <si>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</si>
  <si>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</si>
  <si>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</si>
  <si>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2017-079</t>
  </si>
  <si>
    <t>ZPRACOVÁNÍ PD, OPRAVA MOSTNÍHO SVRŠKU DC-008L, UL. NA VÝŠINÁCH</t>
  </si>
  <si>
    <t>O</t>
  </si>
  <si>
    <t>Rozpočet:</t>
  </si>
  <si>
    <t>0,00</t>
  </si>
  <si>
    <t>15,00</t>
  </si>
  <si>
    <t>21,00</t>
  </si>
  <si>
    <t>3</t>
  </si>
  <si>
    <t>2</t>
  </si>
  <si>
    <t>SO 151</t>
  </si>
  <si>
    <t>DOPRAVNĚ INŽENÝRSKÁ OPATŘENÍ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</si>
  <si>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</si>
  <si>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</si>
  <si>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</si>
  <si>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</si>
  <si>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</si>
  <si>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</si>
  <si>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</si>
  <si>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</si>
  <si>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</si>
  <si>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</si>
  <si>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</si>
  <si>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</si>
  <si>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</si>
  <si>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</si>
  <si>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</si>
  <si>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</si>
  <si>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</si>
  <si>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</si>
  <si>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</si>
  <si>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</si>
  <si>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02720</t>
  </si>
  <si>
    <t/>
  </si>
  <si>
    <t>POMOC PRÁCE ZŘÍZ NEBO ZAJIŠŤ REGULACI A OCHRANU DOPRAVY</t>
  </si>
  <si>
    <t>KČ</t>
  </si>
  <si>
    <t>PP</t>
  </si>
  <si>
    <t>Dopravně inženýrská opatření v průběhu celé stavby (dle TP66 a DI PČR), zahrnuje osazení, přesuny a odvoz provizorního dopravního značení. Zahrnuje dočasné dopravní značení,  dopravní zařízení (např. světelné výstražné zařízení atd.),  oplocení a všechny související práce po dobu trvání stavby. Součástí položky je i údržba a péče o dopravně inženýrská opatření v průběhu celé stavby.</t>
  </si>
  <si>
    <t>VV</t>
  </si>
  <si>
    <t>TS</t>
  </si>
  <si>
    <t>zahrnuje veškeré náklady spojené s objednatelem požadovanými zařízeními</t>
  </si>
  <si>
    <t>SO 201</t>
  </si>
  <si>
    <t>OPRAVA MOSTNÍHO SVRŠKU DC-008L</t>
  </si>
  <si>
    <t>014102.a</t>
  </si>
  <si>
    <t>POPLATKY ZA SKLÁDKU</t>
  </si>
  <si>
    <t>T</t>
  </si>
  <si>
    <t>z pol. č. 17120: 48,44m3*1,8t/m3=87,1920 [A]t</t>
  </si>
  <si>
    <t>zahrnuje veškeré poplatky provozovateli skládky související s uložením odpadu na skládce.</t>
  </si>
  <si>
    <t>014102.b</t>
  </si>
  <si>
    <t>STÁVAJÍCÍ VOZOVKOVÉ PODKLADNÍ VRSTVY</t>
  </si>
  <si>
    <t>z pol. č. 11332: 110,64m3*2,2t/m3=243,4080 [A]t</t>
  </si>
  <si>
    <t>014102.c</t>
  </si>
  <si>
    <t>PROSTÝ BETON</t>
  </si>
  <si>
    <t>z pol. č. 96615: 136,866m3*2,2t/m3=301,1052 [A]t</t>
  </si>
  <si>
    <t>014102.d</t>
  </si>
  <si>
    <t>ŽELEZOBETON</t>
  </si>
  <si>
    <t>z pol. č. 96616: 26,82m3*2,5t/m3=67,0500 [A]t</t>
  </si>
  <si>
    <t>014102.e</t>
  </si>
  <si>
    <t>IZOLACE</t>
  </si>
  <si>
    <t>z pol. č. 97817: 531,33m2*0,0043t/m3=2,2847 [A]t</t>
  </si>
  <si>
    <t>014211</t>
  </si>
  <si>
    <t>POPLATKY ZA ZEMNÍK - ORNICE</t>
  </si>
  <si>
    <t>M3</t>
  </si>
  <si>
    <t>z pol. č. 12573: 7,14m3=7,1400 [A]m3</t>
  </si>
  <si>
    <t>zahrnuje veškeré poplatky majiteli zemníku související s nákupem zeminy (nikoliv s otvírkou zemníku)</t>
  </si>
  <si>
    <t>7</t>
  </si>
  <si>
    <t>02730</t>
  </si>
  <si>
    <t>POMOC PRÁCE ZŘÍZ NEBO ZAJIŠŤ OCHRANU INŽENÝRSKÝCH SÍTÍ</t>
  </si>
  <si>
    <t>8</t>
  </si>
  <si>
    <t>02911a</t>
  </si>
  <si>
    <t>OSTATNÍ POŽADAVKY - GEODETICKÉ ZAMĚŘENÍ</t>
  </si>
  <si>
    <t>GEODETICKÉ PRÁCE BĚHEM VÝSTAVBY</t>
  </si>
  <si>
    <t>zahrnuje veškeré náklady spojené s objednatelem požadovanými pracemi</t>
  </si>
  <si>
    <t>029412</t>
  </si>
  <si>
    <t>OSTATNÍ POŽADAVKY - VYPRACOVÁNÍ MOSTNÍHO LISTU</t>
  </si>
  <si>
    <t>KUS</t>
  </si>
  <si>
    <t>02943</t>
  </si>
  <si>
    <t>OSTATNÍ POŽADAVKY - VYPRACOVÁNÍ RDS</t>
  </si>
  <si>
    <t>REALIZAČNÍ DOKUMENTACE STAVBY</t>
  </si>
  <si>
    <t>11</t>
  </si>
  <si>
    <t>02944</t>
  </si>
  <si>
    <t>OSTAT POŽADAVKY - DOKUMENTACE SKUTEČ PROVEDENÍ V DIGIT FORMĚ</t>
  </si>
  <si>
    <t>DOKUMENTACE SKUTEČNÉHO PROVEDENÍ V TIŠTĚNÉ I DIGITÁLNÍ FORMĚ</t>
  </si>
  <si>
    <t>12</t>
  </si>
  <si>
    <t>02945</t>
  </si>
  <si>
    <t>OSTAT POŽADAVKY - GEOMETRICKÝ PLÁN</t>
  </si>
  <si>
    <t>GEOMETRICKÝ PLÁN SKUTEČNÉHO PROVEDENÍ STAVBY</t>
  </si>
  <si>
    <t>položka zahrnuje:  
- přípravu podkladů, podání žádosti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</si>
  <si>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13</t>
  </si>
  <si>
    <t>02950</t>
  </si>
  <si>
    <t>OSTATNÍ POŽADAVKY - POSUDKY, KONTROLY, REVIZNÍ ZPRÁVY</t>
  </si>
  <si>
    <t>PASPORT A MONITORING DOTČENÝCH KOMUNIKACÍ PŘED A PO STAVBĚ</t>
  </si>
  <si>
    <t>14</t>
  </si>
  <si>
    <t>02953</t>
  </si>
  <si>
    <t>OSTATNÍ POŽADAVKY - HLAVNÍ MOSTNÍ PROHLÍDKA</t>
  </si>
  <si>
    <t>PROVEDENÍ 1. HMP</t>
  </si>
  <si>
    <t>položka zahrnuje : 
- úkony dle ČSN 73 6221 
- provedení hlavní mostní prohlídky oprávněnou fyzickou nebo právnickou osobou 
- vyhotovení záznamu (protokolu), který jednoznačně definuje stav mostu</t>
  </si>
  <si>
    <t>Zemní práce</t>
  </si>
  <si>
    <t>15</t>
  </si>
  <si>
    <t>11332</t>
  </si>
  <si>
    <t>ODSTRANĚNÍ PODKLADŮ ZPEVNĚNÝCH PLOCH Z KAMENIVA NESTMELENÉHO</t>
  </si>
  <si>
    <t>VČETNĚ ODVOZU A ULOŽENÍ NA SKLÁDKU, POPLATEK ZA SKLÁDKU UVEDEN V POLOŽCE 014102.b</t>
  </si>
  <si>
    <t>odměřeno digitálně ze situace 
na předpolích: (68,3m2+162,2m2)*0,48m=110,6400 [A]m3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</si>
  <si>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</si>
  <si>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16</t>
  </si>
  <si>
    <t>11372</t>
  </si>
  <si>
    <t>FRÉZOVÁNÍ ZPEVNĚNÝCH PLOCH ASFALTOVÝCH</t>
  </si>
  <si>
    <t>V TL. 100 MM, POVINNÝ ODKUP MATERIÁLU ZHOTOVITELEM</t>
  </si>
  <si>
    <t>odměřeno digitálně ze situace 
592,0m2*0,1m=59,2000 [A]m3</t>
  </si>
  <si>
    <t>17</t>
  </si>
  <si>
    <t>12273</t>
  </si>
  <si>
    <t>ODKOPÁVKY A PROKOPÁVKY OBECNÉ TŘ. I</t>
  </si>
  <si>
    <t>VČETNĚ NALOŽENÍ A ODVOZU NA SKLÁDKU, POPLATEK ZA SKLÁDKU UVEDEN V POLOŽCE 014102.a</t>
  </si>
  <si>
    <t>svahové kužele - odstranění kompostu: 4,2m2*6,7m+2,6m2*5,5m=42,4400 [A]m3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</si>
  <si>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</si>
  <si>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18</t>
  </si>
  <si>
    <t>12573</t>
  </si>
  <si>
    <t>VYKOPÁVKY ZE ZEMNÍKŮ A SKLÁDEK TŘ. I</t>
  </si>
  <si>
    <t>natěžení a dovoz chybějící ornice pro pol. č. 18230: 28,74m3=28,7400 [A]m3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</si>
  <si>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</si>
  <si>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19</t>
  </si>
  <si>
    <t>12993</t>
  </si>
  <si>
    <t>ČIŠTĚNÍ POTRUBÍ DN DO 200MM</t>
  </si>
  <si>
    <t>M</t>
  </si>
  <si>
    <t>VČETNĚ POPLATKU ZA SKLÁDKU</t>
  </si>
  <si>
    <t>pročištění potrubí tlakovou vodou: 6,2m=6,2000 [A]m</t>
  </si>
  <si>
    <t>- vodorovná a svislá doprava, přemístění, přeložení, manipulace s výkopkem a uložení na skládku (bez poplatku)</t>
  </si>
  <si>
    <t>20</t>
  </si>
  <si>
    <t>13273</t>
  </si>
  <si>
    <t>HLOUBENÍ RÝH ŠÍŘ DO 2M PAŽ I NEPAŽ TŘ. I</t>
  </si>
  <si>
    <t>pro odvod žlab na předpolí mostu: 2*0,5m2*6,0m=6,0000 [A]m3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</si>
  <si>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</si>
  <si>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21</t>
  </si>
  <si>
    <t>17120</t>
  </si>
  <si>
    <t>ULOŽENÍ SYPANINY DO NÁSYPŮ A NA SKLÁDKY BEZ ZHUTNĚNÍ</t>
  </si>
  <si>
    <t>ULOŽENÍ NA TRVALOU SKLÁDKU</t>
  </si>
  <si>
    <t>z pol. č. 12273: 42,44m3=42,4400 [A]m3 
z pol. č. 13273: 6,0m3=6,0000 [B]m3 
Celkem: A+B=48,4400 [C]m3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</si>
  <si>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</si>
  <si>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22</t>
  </si>
  <si>
    <t>17180</t>
  </si>
  <si>
    <t>ULOŽENÍ SYPANINY DO NÁSYPŮ Z NAKUPOVANÝCH MATERIÁLŮ</t>
  </si>
  <si>
    <t>dosypání svahových kuželů: (21,5m2+38,0m2)*1,2koef.*0,3m=21,4200 [A]m3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</si>
  <si>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</si>
  <si>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23</t>
  </si>
  <si>
    <t>18110</t>
  </si>
  <si>
    <t>ÚPRAVA PLÁNĚ SE ZHUTNĚNÍM V HORNINĚ TŘ. I</t>
  </si>
  <si>
    <t>M2</t>
  </si>
  <si>
    <t>odměřeno digitálně ze situace 
na předpolích: 68,3m2+162,2m2=230,5000 [A]m2</t>
  </si>
  <si>
    <t>položka zahrnuje úpravu pláně včetně vyrovnání výškových rozdílů. Míru zhutnění určuje projekt.</t>
  </si>
  <si>
    <t>24</t>
  </si>
  <si>
    <t>18220</t>
  </si>
  <si>
    <t>ROZPROSTŘENÍ ORNICE VE SVAHU</t>
  </si>
  <si>
    <t>TL. 100 MM</t>
  </si>
  <si>
    <t>(21,5m2+38,0m2)*1,2koef.*0,1m=7,1400 [A]m3</t>
  </si>
  <si>
    <t>položka zahrnuje: 
nutné přemístění ornice z dočasných skládek vzdálených do 50m 
rozprostření ornice v předepsané tloušťce ve svahu přes 1:5</t>
  </si>
  <si>
    <t>25</t>
  </si>
  <si>
    <t>18241</t>
  </si>
  <si>
    <t>ZALOŽENÍ TRÁVNÍKU RUČNÍM VÝSEVEM</t>
  </si>
  <si>
    <t>(21,5m2+38,0m2)*1,2koef.=71,4000 [A]m2</t>
  </si>
  <si>
    <t>Zahrnuje dodání předepsané travní směsi, její výsev na ornici, zalévání, první pokosení, to vše bez ohledu na sklon terénu</t>
  </si>
  <si>
    <t>Základy</t>
  </si>
  <si>
    <t>26</t>
  </si>
  <si>
    <t>21331</t>
  </si>
  <si>
    <t>DRENÁŽNÍ VRSTVY Z BETONU MEZEROVITÉHO (DRENÁŽNÍHO)</t>
  </si>
  <si>
    <t>obsyp rubové drenáže: 0,05m2*6,5m=0,3250 [A]m3</t>
  </si>
  <si>
    <t>Položka zahrnuje:  
- dodávku předepsaného materiálu pro drenážní vrstvu, včetně mimostaveništní a vnitrostaveništní dopravy  
- provedení drenážní vrstvy předepsaných rozměrů a předepsaného tvaru</t>
  </si>
  <si>
    <t>27</t>
  </si>
  <si>
    <t>21341</t>
  </si>
  <si>
    <t>DRENÁŽNÍ VRSTVY Z PLASTBETONU (PLASTMALTY)</t>
  </si>
  <si>
    <t>DRENÁŽNÍ POLYMERBETON</t>
  </si>
  <si>
    <t>odvodňovací proužek: 2*0,15m*59,7m*0,04m=0,7164 [A]m3 
žebro v místě trubičky: 0,5m*0,4m*0,04m*(14ks+15ks)=0,2320 [B]m3 
Celkem: A+B=0,9484 [C]m3</t>
  </si>
  <si>
    <t>Položka zahrnuje: 
- dodávku předepsaného materiálu pro drenážní vrstvu, včetně mimostaveništní a vnitrostaveništní dopravy 
- provedení drenážní vrstvy předepsaných rozměrů a předepsaného tvaru</t>
  </si>
  <si>
    <t>28</t>
  </si>
  <si>
    <t>261416</t>
  </si>
  <si>
    <t>VRTY PRO KOTV, INJEKT, MIKROPIL NA POVRCHU TŘ IV D DO 80MM</t>
  </si>
  <si>
    <t>D 60 MM</t>
  </si>
  <si>
    <t>jádrový vrt pro odvodňovače izolace: 0,2m*(14ks+15ks)=17,8000 [A]m</t>
  </si>
  <si>
    <t>položka zahrnuje: 
přemístění, montáž a demontáž vrtných souprav 
svislou dopravu zeminy z vrtu 
vodorovnou dopravu zeminy bez uložení na skládku 
případně nutné pažení dočasné (včetně odpažení) i trvalé</t>
  </si>
  <si>
    <t>29</t>
  </si>
  <si>
    <t>261512</t>
  </si>
  <si>
    <t>VRTY PRO KOTVENÍ A INJEKTÁŽ TŘ V NA POVRCHU D DO 16MM</t>
  </si>
  <si>
    <t>vrty D 14 mm pro spřahující trny žb. spádové desky a stávající bet. desky: 4ks/m2*(8,45m*59,7m)*0,1m=201,7860 [A]m</t>
  </si>
  <si>
    <t>30</t>
  </si>
  <si>
    <t>261513</t>
  </si>
  <si>
    <t>VRTY PRO KOTVENÍ A INJEKTÁŽ TŘ V NA POVRCHU D DO 25MM</t>
  </si>
  <si>
    <t>vrty D 20 mm pro spřahující trny žb. trámu a žb. desky: 2*2*60,5m/0,25m*0,5m=484,0000 [A]m 
vrty pro kotvení obrubníku: (0,17m*(75,4m/0,5m)+0,17m*(91,3m/0,5m)=56,6780 [B]m 
Celkem: A+B=540,6780 [C]m</t>
  </si>
  <si>
    <t>31</t>
  </si>
  <si>
    <t>28999</t>
  </si>
  <si>
    <t>OPLÁŠTĚNÍ (ZPEVNĚNÍ) Z FÓLIE</t>
  </si>
  <si>
    <t>NOPOVÁ FÓLIE VČETNĚ UKONČOVACÍ LIŠTY</t>
  </si>
  <si>
    <t>digitálně odměřeno ze situace 
mezi stávající podezdívky plotů a chodník: (7,5m+19,5m)*0,3m=8,1000 [A]m2</t>
  </si>
  <si>
    <t>Položka zahrnuje: 
- dodávku předepsané fólie 
- úpravu, očištění a ochranu podkladu 
- přichycení k podkladu, případně zatížení 
- úpravy spojů a zajištění okrajů 
- úpravy pro odvodnění 
- nutné přesahy 
- mimostaveništní a vnitrostaveništní dopravu</t>
  </si>
  <si>
    <t>Svislé konstrukce</t>
  </si>
  <si>
    <t>32</t>
  </si>
  <si>
    <t>317325</t>
  </si>
  <si>
    <t>ŘÍMSY ZE ŽELEZOBETONU DO C30/37</t>
  </si>
  <si>
    <t>C30/37-XF4, XD3, XC4</t>
  </si>
  <si>
    <t>římsa vlevo: (0,55m*0,15m+0,45m*0,63m)*60,5m=22,1430 [A]m3 
římsa vpravo: (0,55m*0,15m+0,45m*0,68m)*60,5m=23,5043 [B]m3 
Celkem: A+B=45,6473 [C]m3</t>
  </si>
  <si>
    <t>položka zahrnuje:  
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</si>
  <si>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33</t>
  </si>
  <si>
    <t>317365</t>
  </si>
  <si>
    <t>VÝZTUŽ ŘÍMS Z OCELI 10505, B500B</t>
  </si>
  <si>
    <t>B500B</t>
  </si>
  <si>
    <t>3% z pol. č. 317325: 45,647m3*7,85t/m3*0,03=10,7499 [A]t</t>
  </si>
  <si>
    <t>položka zahrnuje: 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</si>
  <si>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34</t>
  </si>
  <si>
    <t>327212</t>
  </si>
  <si>
    <t>ZDI OPĚRNÉ, ZÁRUBNÍ, NÁBŘEŽNÍ Z LOMOVÉHO KAMENE NA MC</t>
  </si>
  <si>
    <t>kamenná zídka na pravé straně za koncem římsy ve směru na hřbitov - 20% doplnění kamene: 
(1,3m*2,2m*1,5m)*0,2=0,8580 [A]m3</t>
  </si>
  <si>
    <t>položka zahrnuje dodávku a osazení lomového kamene, jeho výběr a případnou úpravu, dodávku předepsané malty, spárování.</t>
  </si>
  <si>
    <t>35</t>
  </si>
  <si>
    <t>327215</t>
  </si>
  <si>
    <t>PŘEZDĚNÍ ZDÍ Z KAMENNÉHO ZDIVA</t>
  </si>
  <si>
    <t>NA MC 20 S VYSPÁROVÁNÍM</t>
  </si>
  <si>
    <t>kamenná zídka na pravé straně za koncem římsy ve směru na hřbitov: 
1,3m*2,2m*1,5m=4,2900 [A]m3</t>
  </si>
  <si>
    <t>položka zahrnuje rozebrání stávajícího zdiva, nezbytnou manipulaci s rozebraným materiálem (nakládání, doprava, složení, očištění, odvoz nepoužitelného materiálu a suti), vyzdění z tohoto materiálu (bez dodávky nového) včetně dodávky předepsaného materiálu pro výplň spar.</t>
  </si>
  <si>
    <t>Vodorovné konstrukce</t>
  </si>
  <si>
    <t>36</t>
  </si>
  <si>
    <t>451312</t>
  </si>
  <si>
    <t>PODKLADNÍ A VÝPLŇOVÉ VRSTVY Z PROSTÉHO BETONU C12/15</t>
  </si>
  <si>
    <t>C12/15-X0</t>
  </si>
  <si>
    <t>výplňový beton 
chodník vlevo: 0,17m2*60,5=10,2850 [A]m3 
chodník vpravo: 0,23m2*60,5m=13,9150 [B]m3 
podkladní beton pod odvod. žlabem: 2*1,6m*6,0m*0,1m=1,9200 [C]m3 
výplňový beton za odvod. žlabem: 2*0,25m2*6,0m=3,0000 [D]m3 
Celkem: A+B+C+D=29,1200 [E]m3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</si>
  <si>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</si>
  <si>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37</t>
  </si>
  <si>
    <t>451314</t>
  </si>
  <si>
    <t>PODKLADNÍ A VÝPLŇOVÉ VRSTVY Z PROSTÉHO BETONU C25/30</t>
  </si>
  <si>
    <t>podkl. beton C25/30-XF3 pod zádlažbou na konci křídla: 2*1,1m2*0,15m=0,3300 [A]m3 
podkl. beton C25/30-XF2 pod drenážní trubkou: 0,01m2*6,0m=0,0600 [B]m3 
Celkem: A+B=0,3900 [C]m3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</si>
  <si>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</si>
  <si>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38</t>
  </si>
  <si>
    <t>45157</t>
  </si>
  <si>
    <t>PODKLADNÍ A VÝPLŇOVÉ VRSTVY Z KAMENIVA TĚŽENÉHO</t>
  </si>
  <si>
    <t>ŠP, TL. 100 MM</t>
  </si>
  <si>
    <t>štěrkopískový podsyp  
pod zádlažbou na konci křídla: 2*1,1m2*0,1m=0,2200 [A]m3</t>
  </si>
  <si>
    <t>položka zahrnuje dodávku předepsaného kameniva, mimostaveništní a vnitrostaveništní dopravu a jeho uložení 
není-li v zadávací dokumentaci uvedeno jinak, jedná se o nakupovaný materiál</t>
  </si>
  <si>
    <t>39</t>
  </si>
  <si>
    <t>457325</t>
  </si>
  <si>
    <t>VYROVNÁVACÍ A SPÁDOVÝ ŽELEZOBETON C30/37</t>
  </si>
  <si>
    <t>C30/37-XF2, XD1, XC4, VČETNĚ BROKOVÁNÍ</t>
  </si>
  <si>
    <t>žb. spádová deska: 2,3m2*59,7m=137,3100 [A]m3</t>
  </si>
  <si>
    <t>40</t>
  </si>
  <si>
    <t>457366</t>
  </si>
  <si>
    <t>VÝZTUŽ VYROVNÁVACÍHO A SPÁDOVÉHO BETONU Z KARI SÍTÍ</t>
  </si>
  <si>
    <t>KARI SÍŤ 8-100/100 MM</t>
  </si>
  <si>
    <t>8,45m*59,7m*1,3 (30% přesahy)*7,9kg/m2/1000=5,1809 [A]t</t>
  </si>
  <si>
    <t>položka zahrnuje: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povrchovou antikorozní úpravu výztuže, 
- separaci výztuže</t>
  </si>
  <si>
    <t>41</t>
  </si>
  <si>
    <t>465512</t>
  </si>
  <si>
    <t>DLAŽBY Z LOMOVÉHO KAMENE NA MC</t>
  </si>
  <si>
    <t>LOMOVÝ KÁMEN TL. 200 MM</t>
  </si>
  <si>
    <t>zádlažba na konci křídla: 1,1m2*0,2m*2=0,4400 [A]m3</t>
  </si>
  <si>
    <t>položka zahrnuje: 
- nutné zemní práce (svahování, úpravu pláně a pod.) 
- zřízení spojovací vrstvy  
- zřízení lože dlažby z cementové malty předepsané kvality a předepsané tloušťky 
- dodávku a položení dlažby z lomového kamene do předepsaného tvaru 
- spárování, těsnění, tmelení a vyplnění spar MC případně s vyklínováním  
- úprava povrchu pro odvedení srážkové vody 
- nezahrnuje podklad pod dlažbu, vykazuje se samostatně položkami SD 45</t>
  </si>
  <si>
    <t>Komunikace</t>
  </si>
  <si>
    <t>42</t>
  </si>
  <si>
    <t>56333.a</t>
  </si>
  <si>
    <t>VOZOVKOVÉ VRSTVY ZE ŠTĚRKODRTI TL. DO 150MM</t>
  </si>
  <si>
    <t>TL. 150 MM, FR. 0-32 MM</t>
  </si>
  <si>
    <t>odměřeno digitálně ze situace 
na předpolí mostu: 68,3m2+162,2m2=230,5000 [A]m2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</si>
  <si>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</si>
  <si>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43</t>
  </si>
  <si>
    <t>56333.b</t>
  </si>
  <si>
    <t>TL. 150 MM, FR. 32-63 MM</t>
  </si>
  <si>
    <t>44</t>
  </si>
  <si>
    <t>56335</t>
  </si>
  <si>
    <t>VOZOVKOVÉ VRSTVY ZE ŠTĚRKODRTI TL. DO 250MM</t>
  </si>
  <si>
    <t>ŠD, TL. MIN. 200 MM</t>
  </si>
  <si>
    <t>odměřeno digitálně ze situace 
chodník vlevo na předpolí mostu: 9,0m2=9,0000 [A]m2 
chodník vpravo na předpolí mostu: 14,0m2+22,5m2=36,5000 [B]m2 
Celkem: A+B=45,5000 [C]m2</t>
  </si>
  <si>
    <t>45</t>
  </si>
  <si>
    <t>56362</t>
  </si>
  <si>
    <t>VOZOVKOVÉ VRSTVY Z RECYKLOVANÉHO MATERIÁLU TL DO 100MM</t>
  </si>
  <si>
    <t>RA 0/8, TL. 60 MM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</si>
  <si>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</si>
  <si>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46</t>
  </si>
  <si>
    <t>572133</t>
  </si>
  <si>
    <t>INFILTRAČNÍ POSTŘIK Z EMULZE DO 1,5KG/M2</t>
  </si>
  <si>
    <t>PI-C 1,5 KG/M2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</si>
  <si>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</si>
  <si>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47</t>
  </si>
  <si>
    <t>572213</t>
  </si>
  <si>
    <t>SPOJOVACÍ POSTŘIK Z EMULZE DO 0,5KG/M2</t>
  </si>
  <si>
    <t>PS-C 0,5 KG/M2</t>
  </si>
  <si>
    <t>odměřeno digitálně ze situace 
na předpolí mostu: 68,3m2+162,2m2=230,5000 [A]m2 
na mostě: 362,8m2=362,8000 [B]m2 
chodník vlevo na mostě: 57,6m2-9,0m2 (odpočet chodníku na předpolí)=48,6000 [C]m2 
chodník vpravo na mostě: 99,7m2-14,0m2-22,5m2 (odpočet chodníku na předpolí)=63,2000 [D]m2 
Celkem: A+B+C+D=705,1000 [E]m2</t>
  </si>
  <si>
    <t>48</t>
  </si>
  <si>
    <t>574A41</t>
  </si>
  <si>
    <t>ASFALTOVÝ BETON PRO OBRUSNÉ VRSTVY ACO 8 TL. 50MM</t>
  </si>
  <si>
    <t>chodník vlevo: 57,6m2=57,6000 [A]m2 
chodník vpravo: 99,7m2=99,7000 [B]m2 
Celkem: A+B=157,3000 [C]m2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</si>
  <si>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</si>
  <si>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49</t>
  </si>
  <si>
    <t>574A44</t>
  </si>
  <si>
    <t>ASFALTOVÝ BETON PRO OBRUSNÉ VRSTVY ACO 11+, 11S TL. 50MM</t>
  </si>
  <si>
    <t>ACO 11+</t>
  </si>
  <si>
    <t>odměřeno digitálně ze situace 
na předpolí mostu: 68,3m2+162,2m2=230,5000 [A]m2 
na mostě: 362,8m2=362,8000 [B]m2 
Celkem: A+B=593,3000 [C]m2</t>
  </si>
  <si>
    <t>50</t>
  </si>
  <si>
    <t>574E66</t>
  </si>
  <si>
    <t>ASFALTOVÝ BETON PRO PODKLADNÍ VRSTVY ACP 16+, 16S TL. 70MM</t>
  </si>
  <si>
    <t>ACP 16+</t>
  </si>
  <si>
    <t>51</t>
  </si>
  <si>
    <t>575C55</t>
  </si>
  <si>
    <t>LITÝ ASFALT MA IV (OCHRANA MOSTNÍ IZOLACE) 16 TL. 40MM</t>
  </si>
  <si>
    <t>odměřeno digitálně ze situace 
na mostě: 362,8m2=362,8000 [A]m2 
odpočet: 
odvodňovací proužek: -2*0,15m*59,7m=-17,9100 [B]m2 
žebro v místě trubičky: -0,5m*0,4m*(14ks+15ks)=-5,8000 [C]m2 
Celkem: A+B+C=339,0900 [D]m2</t>
  </si>
  <si>
    <t>Úpravy povrchů, podlahy, výplně otvorů</t>
  </si>
  <si>
    <t>52</t>
  </si>
  <si>
    <t>626123</t>
  </si>
  <si>
    <t>REPROFIL PODHL, SVIS PLOCH SANAČ MALTOU DVOUVRST TL DO 60MM</t>
  </si>
  <si>
    <t>15% povrchu 
podpěry a klenby: (10,65m+17,8m+20,4m+34,9m+19,7m+18,9m+9,8m+0,8m+0,6m)*6,23m*0,15=124,8025 [A]m2 
poprsní zdi vlevo: 181,0m2*0,15=27,1500 [B]m2 
poprsní zdi vpravo: 217,01m2*0,15=32,5515 [C]m2 
žb. konzolový trám: ((2,2m*0,65m+2*1,1m2)*14ks*2)*0,15=15,2460 [D]m2 
65% povrchu 
spodní hrana desky uložené na konzolových trámech: 2*(1,15m*59,7m-0,65m*14ks)*0,65=77,4215 [E]m2 
Celkem: A+B+C+D+E=277,1715 [F]m2</t>
  </si>
  <si>
    <t>položka zahrnuje: 
dodávku veškerého materiálu potřebného pro předepsanou úpravu v předepsané kvalitě 
nutné vyspravení podkladu, případně zatření spar zdiva 
položení vrstvy v předepsané tloušťce 
potřebná lešení a podpěrné konstrukce</t>
  </si>
  <si>
    <t>53</t>
  </si>
  <si>
    <t>62631</t>
  </si>
  <si>
    <t>SPOJOVACÍ MŮSTEK MEZI STARÝM A NOVÝM BETONEM</t>
  </si>
  <si>
    <t>ADHEZNÍ MŮSTEK - PASIVACE OBNAŽENÉ VÝZTUŽE PO OTRYSKÁNÍ (INHIBITOR KOROZE)</t>
  </si>
  <si>
    <t>15% povrchu 
podpěry a klenby: (10,65m+17,8m+20,4m+34,9m+19,7m+18,9m+9,8m+0,8m+0,6m)*6,23m*0,15=124,8025 [A]m2 
poprsní zdi vlevo: 181,0m2*0,15=27,1500 [B]m2 
poprsní zdi vpravo: 217,01m2*0,15=32,5515 [C]m2 
žb. konzolový trám: ((2,2m*0,65m+2*1,1m2)*14ks*2)*0,15=15,2460 [D]m2 
100% povrchu 
spodní hrana desky uložené na konzolových trámech: 2*(1,15m*59,7m-0,65m*14ks)=119,1100 [E]m2 
Celkem: A+B+C+D+E=318,8600 [F]m2</t>
  </si>
  <si>
    <t>54</t>
  </si>
  <si>
    <t>62641</t>
  </si>
  <si>
    <t>SJEDNOCUJÍCÍ STĚRKA JEMNOU MALTOU TL CCA 2MM</t>
  </si>
  <si>
    <t>100% povrchu 
spodní hrana desky uložené na konzolových trámech: 2*(1,15m*59,7m-0,65m*14ks)=119,1100 [A]m2</t>
  </si>
  <si>
    <t>55</t>
  </si>
  <si>
    <t>62652</t>
  </si>
  <si>
    <t>OCHRANA VÝZTUŽE PŘI NEDOSTATEČNÉM KRYTÍ</t>
  </si>
  <si>
    <t>NÁTĚR PRO PASIVACI VÝZTUŽE</t>
  </si>
  <si>
    <t>položka zahrnuje: 
dodávku veškerého materiálu potřebného pro předepsanou úpravu v předepsané kvalitě 
položení vrstvy v předepsané tloušťce 
potřebná lešení a podpěrné konstrukce</t>
  </si>
  <si>
    <t>56</t>
  </si>
  <si>
    <t>62661</t>
  </si>
  <si>
    <t>INJEKTÁŽ TRHLIN UZAVÍRACÍ</t>
  </si>
  <si>
    <t>POVRCHOVÁ BANDÁŽ TRHLIN</t>
  </si>
  <si>
    <t>1% 
podpěry a klenby: 150,0m=150,0000 [A]m 
poprsní zdi vlevo: 150,0m=150,0000 [B]m 
poprsní zdi vpravo: 150,0m=150,0000 [C]m 
žb. konzolový trám: 100,0m=100,0000 [D]m 
4% 
spodní hrana desky uložené na konzolových trámech: 150,0m=150,0000 [E]m 
Celkem: A+B+C+D+E=700,0000 [F]m</t>
  </si>
  <si>
    <t>položka zahrnuje: 
dodávku veškerého materiálu potřebného pro předepsanou úpravu v předepsané kvalitě 
vyčištění trhliny 
provedení vlastní injektáže 
potřebná lešení a podpěrné konstrukce</t>
  </si>
  <si>
    <t>57</t>
  </si>
  <si>
    <t>62745</t>
  </si>
  <si>
    <t>SPÁROVÁNÍ STARÉHO ZDIVA CEMENTOVOU MALTOU</t>
  </si>
  <si>
    <t>kamenná zeď u č. p. 1597: 2,7m*2,0m=5,4000 [A]m2</t>
  </si>
  <si>
    <t>položka zahrnuje: 
dodávku veškerého materiálu potřebného pro předepsanou úpravu v předepsané kvalitě 
vyčištění spar (vyškrábání), vypláchnutí spar vodou, očištění povrchu 
spárování 
odklizení suti a přebytečného materiálu 
potřebná lešení</t>
  </si>
  <si>
    <t>Přidružená stavební výroba</t>
  </si>
  <si>
    <t>58</t>
  </si>
  <si>
    <t>711442</t>
  </si>
  <si>
    <t>IZOLACE MOSTOVEK CELOPLOŠNÁ ASFALTOVÝMI PÁSY S PEČETÍCÍ VRSTVOU</t>
  </si>
  <si>
    <t>NAIP TL. 5 MM</t>
  </si>
  <si>
    <t>8,9m*60,1m=534,8900 [A]m2</t>
  </si>
  <si>
    <t>položka zahrnuje: 
- dodání  předepsaného izolačního materiálu 
- očištění a ošetření podkladu, zadávací dokumentace může zahrnout i případné vyspravení 
- zřízení izolace jako kompletního povlaku včetně položení pečetící vrstvy,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</t>
  </si>
  <si>
    <t>59</t>
  </si>
  <si>
    <t>711502</t>
  </si>
  <si>
    <t>OCHRANA IZOLACE NA POVRCHU ASFALTOVÝMI PÁSY</t>
  </si>
  <si>
    <t>ochrana izolace 
pod římsou vlevo: 1,0m*60,5m=60,5000 [A]m2 
pod římsou vpravo: 1,2m*60,5m=72,6000 [B]m2 
Celkem: A+B=133,1000 [C]m2</t>
  </si>
  <si>
    <t>položka zahrnuje: 
- dodání  předepsaného ochranného materiálu 
- zřízení ochrany izolace</t>
  </si>
  <si>
    <t>60</t>
  </si>
  <si>
    <t>711509</t>
  </si>
  <si>
    <t>OCHRANA IZOLACE NA POVRCHU TEXTILIÍ</t>
  </si>
  <si>
    <t>GEOTEXTILIE MIN. 600 G/M2</t>
  </si>
  <si>
    <t>trámy na koncích římsy v místě odláždění: 2*1,0m2=2,0000 [A]m2 
rub žb. odvod. žlabu v předpolí mostu: 2*0,9m*6,0m=10,8000 [B]m2 
Celkem: A+B=12,8000 [C]m2</t>
  </si>
  <si>
    <t>61</t>
  </si>
  <si>
    <t>78382.a</t>
  </si>
  <si>
    <t>NÁTĚRY BETON KONSTR TYP S2 (OS-B)</t>
  </si>
  <si>
    <t>SJEDNOCUJÍCÍ IMPREGNAČNÍ NÁTĚR, BARVA SVĚTLE ŠEDÁ</t>
  </si>
  <si>
    <t>100% povrchu 
spodní hrana desky uložené na konzolových trámech: 2*(1,15m*59,7m-0,65m*14ks)=119,1100 [A]m2 
15% povrchu 
podpěry: ((2,0m+2,9m+5,5m+6,0m+7,0m+5,0m+8,3m+9,5m+6,0m+6,0m+7,0m+6,0m+2,5m+2,5m)*6,23m)*0,15=71,2089 [B]m2 
spodní část opěr - přemalování grafitti obrázků - odhad: 100,0m2=100,0000 [C]m2 
Celkem: A+B+C=290,3189 [D]m2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</si>
  <si>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</si>
  <si>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62</t>
  </si>
  <si>
    <t>78382.b</t>
  </si>
  <si>
    <t>povrch žb. říms: 2*(0,55m+0,15m+0,1m)*60,5m=96,8000 [A]m2 
vnitřní povrch odvod. žlabu: 2*1,7m*6,0m=20,4000 [B]m2 
Celkem: A+B=117,2000 [C]m2</t>
  </si>
  <si>
    <t>Potrubí</t>
  </si>
  <si>
    <t>63</t>
  </si>
  <si>
    <t>86315</t>
  </si>
  <si>
    <t>POTRUBÍ Z TRUB OCELOVÝCH DN DO 50MM</t>
  </si>
  <si>
    <t>VČETNĚ ODSTRANĚNÍ STÁVAJÍCÍCH ODVODŇOVACÍCH TRUBIČEK, PŘÍPADNÉ PŘEVRTÁNÍ OTVORU</t>
  </si>
  <si>
    <t>odvodňovací trubičky - odhad: 20ks*1,5m=30,0000 [A]m</t>
  </si>
  <si>
    <t>položky pro zhotovení potrubí platí bez ohledu na sklon.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- opláštění dle dokumentace a nutné opravy opláštění při jeho poškození 
nezahrnuje tlakovou zkoušku ani proplacha dezinfekci</t>
  </si>
  <si>
    <t>64</t>
  </si>
  <si>
    <t>86627</t>
  </si>
  <si>
    <t>CHRÁNIČKY Z TRUB OCELOVÝCH DN DO 100MM</t>
  </si>
  <si>
    <t>DN 100 MM</t>
  </si>
  <si>
    <t>výměna ocelové chráničky u č. p. 1597: 1,0m=1,0000 [A]m</t>
  </si>
  <si>
    <t>položky pro zhotovení potrubí platí bez ohledu na sklon.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 
- opláštění dle dokumentace a nutné opravy opláštění při jeho poškození</t>
  </si>
  <si>
    <t>65</t>
  </si>
  <si>
    <t>875272</t>
  </si>
  <si>
    <t>POTRUBÍ DREN Z TRUB PLAST (I FLEXIBIL) DN DO 100MM DĚROVANÝCH</t>
  </si>
  <si>
    <t>TRUBKA HDPE DN 100 MM</t>
  </si>
  <si>
    <t>rubová drenáž: 6,2m=6,2000 [A]m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</si>
  <si>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</t>
  </si>
  <si>
    <t>66</t>
  </si>
  <si>
    <t>87533</t>
  </si>
  <si>
    <t>POTRUBÍ DREN Z TRUB PLAST DN DO 150MM</t>
  </si>
  <si>
    <t>TRUBKA HDPE DN 150 MM</t>
  </si>
  <si>
    <t>vyústění drenáže: 3ks*0,35m=1,0500 [A]m</t>
  </si>
  <si>
    <t>67</t>
  </si>
  <si>
    <t>89921</t>
  </si>
  <si>
    <t>VÝŠKOVÁ ÚPRAVA POKLOPŮ</t>
  </si>
  <si>
    <t>9ks=9,0000 [A]ks</t>
  </si>
  <si>
    <t>- položka výškové úpravy zahrnuje všechny nutné práce a materiály pro zvýšení nebo snížení zařízení (včetně nutné úpravy stávajícího povrchu vozovky nebo chodníku).</t>
  </si>
  <si>
    <t>Ostatní konstrukce a práce</t>
  </si>
  <si>
    <t>68</t>
  </si>
  <si>
    <t>9112B1</t>
  </si>
  <si>
    <t>ZÁBRADLÍ MOSTNÍ SE SVISLOU VÝPLNÍ - DODÁVKA A MONTÁŽ</t>
  </si>
  <si>
    <t>VÝŠKY 1,1 M, VČETNĚ PKO A KOTEVNÍCH DESEK, OCEL TŘÍDY S 235</t>
  </si>
  <si>
    <t>římsa vlevo: 60,5m=60,5000 [A]m 
římsa vpravo: 60,5m=60,5000 [B]m 
Celkem: A+B=121,0000 [C]m</t>
  </si>
  <si>
    <t>položka zahrnuje: 
dodání zábradlí včetně předepsané povrchové úpravy 
kotvení sloupků, t.j. kotevní desky, šrouby z nerez oceli, vrty a zálivku, pokud zadávací dokumentace nestanoví jinak 
případné nivelační hmoty pod kotevní desky</t>
  </si>
  <si>
    <t>69</t>
  </si>
  <si>
    <t>9112B3</t>
  </si>
  <si>
    <t>ZÁBRADLÍ MOSTNÍ SE SVISLOU VÝPLNÍ - DEMONTÁŽ S PŘESUNEM</t>
  </si>
  <si>
    <t>VČETNĚ ODVOZU NA MÍSTO URČENÉ INVESTOREM</t>
  </si>
  <si>
    <t>římsa vlevo: 60,0m=60,0000 [A]m 
římsa vpravo: 60,0m=60,0000 [B]m 
Celkem: A+B=120,0000 [C]m</t>
  </si>
  <si>
    <t>položka zahrnuje: 
- demontáž a odstranění zařízení 
- jeho odvoz na předepsané místo</t>
  </si>
  <si>
    <t>70</t>
  </si>
  <si>
    <t>91355</t>
  </si>
  <si>
    <t>EVIDENČNÍ ČÍSLO MOSTU</t>
  </si>
  <si>
    <t>2ks=2,0000 [A]ks</t>
  </si>
  <si>
    <t>položka zahrnuje štítek s evidenčním číslem mostu, sloupek dopravní značky včetně osazení a nutných zemních prací a zabetonování</t>
  </si>
  <si>
    <t>71</t>
  </si>
  <si>
    <t>91356</t>
  </si>
  <si>
    <t>R</t>
  </si>
  <si>
    <t>LETOPOČET VÝSTAVBY</t>
  </si>
  <si>
    <t>GUMOVÁ MATRICE PRO VYZNAČENÍ LETOPOČTU</t>
  </si>
  <si>
    <t>-  všechny potřebné pomůcky, stroje, nářadí a pomocný materiál</t>
  </si>
  <si>
    <t>72</t>
  </si>
  <si>
    <t>914123</t>
  </si>
  <si>
    <t>DOPRAVNÍ ZNAČKY ZÁKLADNÍ VELIKOSTI OCELOVÉ FÓLIE TŘ 1 - DEMONTÁŽ</t>
  </si>
  <si>
    <t>DOČASNÁ DEMONTÁŽ, ULOŽENÍ U SPRÁVCE KOMUNIKCE</t>
  </si>
  <si>
    <t>Položka zahrnuje odstranění, demontáž a odklizení materiálu s odvozem na předepsané místo</t>
  </si>
  <si>
    <t>73</t>
  </si>
  <si>
    <t>914132</t>
  </si>
  <si>
    <t>DOPRAVNÍ ZNAČKY ZÁKLADNÍ VELIKOSTI OCELOVÉ FÓLIE TŘ 2 - MONTÁŽ S PŘEMÍSTĚNÍM</t>
  </si>
  <si>
    <t>ZPĚTNÉ OSAZENÍ</t>
  </si>
  <si>
    <t>položka zahrnuje: 
- dopravu demontované značky z dočasné skládky 
- osazení a montáž značky na místě určeném projektem 
- nutnou opravu poškozených částí 
nezahrnuje dodávku značky</t>
  </si>
  <si>
    <t>74</t>
  </si>
  <si>
    <t>917212</t>
  </si>
  <si>
    <t>ZÁHONOVÉ OBRUBY Z BETONOVÝCH OBRUBNÍKŮ ŠÍŘ 80MM</t>
  </si>
  <si>
    <t>ZÁHONOVÝ OBRUBNÍK 80/250/1000 MM DO PROSTŘEDÍ XF4 DO BETONU C12/15-X0, VČ. SPÁROVÁNÍ CEM. MALTOU MC25 XF4</t>
  </si>
  <si>
    <t>za římsou u odláždění: 1,5m+0,5m+1,7m=3,7000 [A]m</t>
  </si>
  <si>
    <t>Položka zahrnuje: 
dodání a pokládku betonových obrubníků o rozměrech předepsaných zadávací dokumentací 
betonové lože i boční betonovou opěrku.</t>
  </si>
  <si>
    <t>75</t>
  </si>
  <si>
    <t>917223</t>
  </si>
  <si>
    <t>SILNIČNÍ A CHODNÍKOVÉ OBRUBY Z BETONOVÝCH OBRUBNÍKŮ ŠÍŘ 100MM</t>
  </si>
  <si>
    <t>ZÁHONOVÝ OBRUBNÍK 100/250/1000 MM DO PROSTŘEDÍ XF4 DO BETONU C12/15-X0, VČ. SPÁROVÁNÍ CEM. MALTOU MC25 XF4</t>
  </si>
  <si>
    <t>za římsou u odláždění - u chodníku: 1,0m+0,65m=1,6500 [A]m</t>
  </si>
  <si>
    <t>76</t>
  </si>
  <si>
    <t>91782</t>
  </si>
  <si>
    <t>VÝŠKOVÁ ÚPRAVA OBRUBNÍKŮ KAMENNÝCH</t>
  </si>
  <si>
    <t>VÝŠKOVÉ VYROVNÁNÍ STÁVAJÍCÍCH ŽULOVÝCH OBRUB</t>
  </si>
  <si>
    <t>75,4m+91,3m=166,7000 [A]m</t>
  </si>
  <si>
    <t>Položka výšková úprava obrub zahrnuje jejich vytrhání, očištění, manipulaci, nové betonové lože a osazení. Případné nutné doplnění novými obrubami se uvede v položkách 9172 až 9177.</t>
  </si>
  <si>
    <t>77</t>
  </si>
  <si>
    <t>919111</t>
  </si>
  <si>
    <t>ŘEZÁNÍ ASFALTOVÉHO KRYTU VOZOVEK TL DO 50MM</t>
  </si>
  <si>
    <t>pro zálivky - v místě napojení stávající a nové obrusné vrstvy vozovky: 6,0m+5,4m+4,75m=16,1500 [A]m 
pro řezané spáry ve vozovce - podél odvod. vpustí: 2*2*6,0m+2*2*0,5m=26,0000 [B]m 
pro řezané spáry v chodníku: 0,8m+1,15m+1,3m=3,2500 [C]m 
pro zálivky podél říms: 2*60,5m=121,0000 [D]m 
pro zálivky podél obrubníků: 75,4m+91,3m=166,7000 [E]m 
Celkem: A+B+C+D+E=333,1000 [F]m</t>
  </si>
  <si>
    <t>položka zahrnuje řezání vozovkové vrstvy v předepsané tloušťce, včetně spotřeby vody</t>
  </si>
  <si>
    <t>78</t>
  </si>
  <si>
    <t>919112</t>
  </si>
  <si>
    <t>ŘEZÁNÍ ASFALTOVÉHO KRYTU VOZOVEK TL DO 100MM</t>
  </si>
  <si>
    <t>oddělující řez ve stávající vozovce: 6,0m+5,4m+4,75m=16,1500 [A]m</t>
  </si>
  <si>
    <t>79</t>
  </si>
  <si>
    <t>931323</t>
  </si>
  <si>
    <t>TĚSNĚNÍ DILATAČ SPAR ASF ZÁLIVKOU MODIFIK PRŮŘ DO 300MM2</t>
  </si>
  <si>
    <t>ROZMĚR 12 X 20 MM</t>
  </si>
  <si>
    <t>výplň těsněné spáry v chodníku: 0,8m+1,15m+1,3m=3,2500 [A]m</t>
  </si>
  <si>
    <t>položka zahrnuje dodávku a osazení předepsaného materiálu, očištění ploch spáry před úpravou, očištění okolí spáry po úpravě 
nezahrnuje těsnící profil</t>
  </si>
  <si>
    <t>80</t>
  </si>
  <si>
    <t>931326</t>
  </si>
  <si>
    <t>TĚSNĚNÍ DILATAČ SPAR ASF ZÁLIVKOU MODIFIK PRŮŘ DO 800MM2</t>
  </si>
  <si>
    <t>ROZMĚR 15 X 50 MM</t>
  </si>
  <si>
    <t>podél ocelového rámu odvod. vpustí: 2*(2*6,0m+11*0,5m)=35,0000 [A]m</t>
  </si>
  <si>
    <t>81</t>
  </si>
  <si>
    <t>931327</t>
  </si>
  <si>
    <t>TĚSNĚNÍ DILATAČ SPAR ASF ZÁLIVKOU MODIFIK PRŮŘ DO 1000MM2</t>
  </si>
  <si>
    <t>ROZMĚR 20 X 50 MM</t>
  </si>
  <si>
    <t>výplň řezané spáry ve vozovce v místě napojení na stávající vozovku: 6,0m+5,4m+4,75m=16,1500 [A]m 
výplň těsněné spáry ve vozovce - podél odvod. vpustí: 2*2*6,0m=24,0000 [B]m 
výplň těsněné spáry podél říms: 2*60,5m=121,0000 [C]m 
výplň těsněné spáry podél obrubníků: 75,4m+91,3m=166,7000 [D]m 
Celkem: A+B+C+D=327,8500 [E]m</t>
  </si>
  <si>
    <t>položka zahrnuje dodávku a osazení předepsaného materiálu, očištění ploch spáry před úpravou, očištění okolí spáry po úpravě  
nezahrnuje těsnící profil</t>
  </si>
  <si>
    <t>82</t>
  </si>
  <si>
    <t>93135</t>
  </si>
  <si>
    <t>TĚSNĚNÍ DILATAČ SPAR PRYŽ PÁSKOU NEBO KRUH PROFILEM</t>
  </si>
  <si>
    <t>předtěsnění zálivek v krytu vozovky podél říms: 2*60,5m=121,0000 [A]m</t>
  </si>
  <si>
    <t>položka zahrnuje dodávku a osazení předepsaného materiálu, očištění ploch spáry před úpravou, očištění okolí spáry po úpravě</t>
  </si>
  <si>
    <t>83</t>
  </si>
  <si>
    <t>93530</t>
  </si>
  <si>
    <t>ŽLABY A RIGOLY MONOLITICKÉ BETONOVÉ</t>
  </si>
  <si>
    <t>BETON C30/37-XF3, XD3, XC4, VČETNĚ VÝZTUŽE, VČETNĚ RÁMŮ, VČETNĚ ZAKRYTÍ MŘÍŽEMI ZE STÁVAJÍCÍCH ODVODŇOVACÍCH ŽLABŮ</t>
  </si>
  <si>
    <t>odvod. žb. žlab v předpolí mostu: 2*0,65m2*6,0m=7,8000 [A]m3</t>
  </si>
  <si>
    <t>položka zahrnuje: 
- dodání a uložení betonové směsi předepsané kvality do předepsaného tvaru 
- provedení spar (smršťovacích, vkládaných, řezaných) 
- postřiky povrchu (proti odpařování, ochranné)</t>
  </si>
  <si>
    <t>84</t>
  </si>
  <si>
    <t>93650</t>
  </si>
  <si>
    <t>DROBNÉ DOPLŇK KONSTR KOVOVÉ</t>
  </si>
  <si>
    <t>KG</t>
  </si>
  <si>
    <t>VČETNĚ PKO</t>
  </si>
  <si>
    <t>spřahující trny žb. spádové desky a stávající bet. desky: 4ks/m2*(8,45m*59,7m)*0,45m*0,617kg/m=560,2588 [A]kg 
spřahující trny žb. trámu a žb. desky: 2*2*60,5m/0,25m*1,1m*1,578kg/m=1 680,2544 [B]kg 
kotvení obrubníku: (0,25m*(75,4m/0,5m)+0,35m*(91,3m/0,5m))*1,208kg/m=122,7449 [C]kg 
Celkem: A+B+C=2 363,2581 [D]kg</t>
  </si>
  <si>
    <t>- dílenská dokumentace, včetně technologického předpisu spojování, 
- dodání  materiálu  v požadované kvalitě a výroba konstrukce i dílenská (včetně  pomůcek,  přípravků a prostředků pro výrobu) bez ohledu na náročnost a její hmotnost, dílenská montáž,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jakákoliv doprava a manipulace dílců  a  montážních  sestav,  včetně  dopravy konstrukce z výrobny na stavbu, 
- montáž konstrukce na staveništi, včetně montážních prostředků a pomůcek a zednických výpomocí, 
- montážní dokumentace včetně technologického předpisu montáže, 
- výplň, těsnění a tmelení spar a spojů, 
- čištění konstrukce a odstranění všech vrubů (vrypy, otlačeniny a pod.),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dokladů, 
- zřízení kotevních otvorů nebo jam, nejsou-li částí jiné konstrukce, jejich úpravy, očištění a ošetření, 
- osazení kotvení nebo přímo částí konstrukce do podpůrné konstrukce nebo do zeminy, 
- výplň kotevních otvorů  (příp.  podlití  patních  desek)  maltou,  betonem  nebo  jinou speciální hmotou, vyplnění jam zeminou, 
- ošetření kotevní oblasti proti vzniku trhlin, vlivu povětrnosti a pod., 
- osazení nivelačních značek, včetně jejich zaměření, označení znakem výrobce a vyznačení letopočtu. 
Dokumentace pro zadání stavby může dále předepsat že cena položky ještě obsahuje například: 
- veškeré druhy protikorozní ochrany a nátěry konstrukcí, 
- žárové zinkování ponorem nebo žárové stříkání (metalizace) kovem, 
- zvláštní spojovací prostředky, rozebíratelnost konstrukce, 
- osazení měřících zařízení a úpravy pro ně 
- ochranná opatření před účinky bludných proudů 
- ochranu před přepětím.</t>
  </si>
  <si>
    <t>85</t>
  </si>
  <si>
    <t>936541</t>
  </si>
  <si>
    <t>MOSTNÍ ODVODŇOVACÍ TRUBKA (POVRCHŮ IZOLACE) Z NEREZ OCELI</t>
  </si>
  <si>
    <t>DN 50 MM, VČETNĚ ZASLEPENÍ STÁVAJÍCÍCH ODVOŇOVAČŮ IZOLACE</t>
  </si>
  <si>
    <t>14ks+15ks=29,0000 [A]ks</t>
  </si>
  <si>
    <t>položka zahrnuje: 
- výrobní dokumentaci (včetně technologického předpisu)  
- dodání kompletní odvodňovací soupravy z předepsaného materiálu, včetně všech montážních a přepravních úprav a zařízení  
- dodání spojovacího, kotevního a těsnícího materiálu  
- úprava a příprava úložného prostoru, včetně kotevních prvků, jejich očištění a ošetření  
- zřízení kompletní odvodňovací soupravy, dle příslušného technologického předpisu, včetně všech výškových a směrových úprav  
- zřízení odvodňovací soupravy po etapách, včetně pracovních spar a spojů  
- prodloužení  odpadní trouby pod spodní líc nosné konstr. nebo zaústěním odvodňovače do dalšího odvodňovacího zařízení  
- úprava odvod. soupravy na styku s ostatními konstrukcemi a zařízeními (u obrubníku, podél vozovek, napojení izolací a pod.)  
- ochrana odvodňovací soupravy do doby provedení definitivního stavu, veškeré provizorní úpravy a opatření  
- konečné  úpravy odvodňovací soupravy jako povrchové povlaky, zálivky, které  nejsou součástí jiných konstr., vyčištění, tmelení, těsnění, výplň spar a pod.  
- úprava, očištění a ošetření prostoru kolem odvodňovací soupravy  
- opatření odvodňovače znakem výrobce a typovým číslem  
- provedení odborné prohlídky, je-li požadována</t>
  </si>
  <si>
    <t>86</t>
  </si>
  <si>
    <t>938443</t>
  </si>
  <si>
    <t>OČIŠTĚNÍ ZDIVA OTRYSKÁNÍM TLAKOVOU VODOU DO 1000 BARŮ</t>
  </si>
  <si>
    <t>800 BAR</t>
  </si>
  <si>
    <t>kamenná zeď u č.p. 1597: 2,7m*2,0m=5,4000 [A]m2</t>
  </si>
  <si>
    <t>položka zahrnuje očištění předepsaným způsobem včetně odklizení vzniklého odpadu</t>
  </si>
  <si>
    <t>87</t>
  </si>
  <si>
    <t>93854</t>
  </si>
  <si>
    <t>OČIŠTĚNÍ BETON KONSTR MECHANICKY</t>
  </si>
  <si>
    <t>VČETNĚ LIKVIDACE ODPADU</t>
  </si>
  <si>
    <t>15% povrchu 
podpěry a klenby: (10,65m+17,8m+20,4m+34,9m+19,7m+18,9m+9,8m+0,8m+0,6m)*6,23m*0,15=124,8025 [A]m2 
poprsní zdi vlevo: 181,0m2*0,15=27,1500 [B]m2 
poprsní zdi vpravo: 217,01m2*0,15=32,5515 [C]m2 
žb. konzolový trám: ((2,2m*0,65m+2*1,1m2)*14ks*2)*0,15=15,2460 [D]m2 
25% povrchu 
spodní hrana desky uložené na konzolových trámech: 2*(1,15m*59,7m-0,65m*14ks)*0,25=29,7775 [E]m2 
100% povrchu 
kamenná zeď u č. p. 1597: 2,7m*2,0m=5,4000 [F]m2 
Celkem: A+B+C+D+E+F=234,9275 [G]m2</t>
  </si>
  <si>
    <t>88</t>
  </si>
  <si>
    <t>938541</t>
  </si>
  <si>
    <t>OČIŠTĚNÍ BETON KONSTR OTRYSKÁNÍM TLAK VODOU DO 200 BARŮ</t>
  </si>
  <si>
    <t>200 BAR</t>
  </si>
  <si>
    <t>100% povrchu 
horní povrch stávající žb. desky: 8,45m*59,7m=504,4650 [A]m2</t>
  </si>
  <si>
    <t>89</t>
  </si>
  <si>
    <t>938543</t>
  </si>
  <si>
    <t>OČIŠTĚNÍ BETON KONSTR OTRYSKÁNÍM TLAK VODOU DO 1000 BARŮ</t>
  </si>
  <si>
    <t>1000 BAR</t>
  </si>
  <si>
    <t>100% povrchu 
podpěry a klenby: (10,65m+17,8m+20,4m+34,9m+19,7m+18,9m+9,8m+0,8m+0,6m)*6,23m=832,0165 [A]m2 
poprsní zdi vlevo: 181,0m2=181,0000 [B]m2 
poprsní zdi vpravo: 217,01m2=217,0100 [C]m2 
žb. konzolový trám: (2,2m*0,65m+2*1,1m2)*14ks*2=101,6400 [D]m2 
Celkem: A+B+C+D=1 331,6665 [E]m2</t>
  </si>
  <si>
    <t>90</t>
  </si>
  <si>
    <t>938544</t>
  </si>
  <si>
    <t>OČIŠTĚNÍ BETON KONSTR OTRYSKÁNÍM TLAK VODOU PŘES 1000 BARŮ</t>
  </si>
  <si>
    <t>1500 BAR</t>
  </si>
  <si>
    <t>91</t>
  </si>
  <si>
    <t>94190</t>
  </si>
  <si>
    <t>LEHKÉ PRACOVNÍ LEŠENÍ DO 1,5 KPA</t>
  </si>
  <si>
    <t>M3OP</t>
  </si>
  <si>
    <t>60,0m*15,0m*10,0m=9 000,0000 [A]m3op</t>
  </si>
  <si>
    <t>Položka zahrnuje dovoz, montáž, údržbu, opotřebení (nájemné), demontáž, konzervaci, odvoz.</t>
  </si>
  <si>
    <t>92</t>
  </si>
  <si>
    <t>96615</t>
  </si>
  <si>
    <t>BOURÁNÍ KONSTRUKCÍ Z PROSTÉHO BETONU</t>
  </si>
  <si>
    <t>VČETNĚ ODVOZU A ULOŽENÍ NA SKLÁDKU, POPLATEK ZA SKLÁDKU UVEDEN V POLOŽCE 014102.c</t>
  </si>
  <si>
    <t>odstranění bet. potěru: 6,0m*59,7m*0,03m=10,7460 [A]m3 
odstranění bet. desky: 2,0m2*59,7m=119,4000 [B]m3 
vybourání stáv. bet. žlabu v předpolí mostu: 2*0,5m2*6,0m=6,0000 [C]m3 
odstranění bet. sloupků zábradlí: 4ks*0,6m*0,3m*1,0m=0,7200 [D]m3 
Celkem: A+B+C+D=136,8660 [E]m3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</si>
  <si>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</si>
  <si>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93</t>
  </si>
  <si>
    <t>96616</t>
  </si>
  <si>
    <t>BOURÁNÍ KONSTRUKCÍ ZE ŽELEZOBETONU</t>
  </si>
  <si>
    <t>VČETNĚ ODVOZU A ULOŽENÍ NA SKLÁDKU, POPLATEK ZA SKLÁDKU UVEDEN V POLOŽCE 014102.d</t>
  </si>
  <si>
    <t>římsa vlevo: 0,3m*0,74*60,0m=13,3200 [A]m3 
římsa vpravo: 0,3m*0,75*60,0m=13,5000 [B]m3 
Celkem: A+B=26,8200 [C]m3</t>
  </si>
  <si>
    <t>94</t>
  </si>
  <si>
    <t>96718</t>
  </si>
  <si>
    <t>VYBOURÁNÍ ČÁSTÍ KONSTRUKCÍ KOVOVÝCH</t>
  </si>
  <si>
    <t>VČETNĚ ODVOZU NA SKLÁDKU A POPLATKU ZA SKLÁDKU</t>
  </si>
  <si>
    <t>ocelová chránička u č. p. 1597: 1,0m*61,7kg/m/1000=0,0617 [A]t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</si>
  <si>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</si>
  <si>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95</t>
  </si>
  <si>
    <t>97817</t>
  </si>
  <si>
    <t>ODSTRANĚNÍ MOSTNÍ IZOLACE</t>
  </si>
  <si>
    <t>VČETNĚ ODVOZU A ULOŽENÍ NA SKLÁDKU, POPLATEK ZA SKLÁDKU UVEDEN V POLOŽCE 014102.e</t>
  </si>
  <si>
    <t>izolace na NK: 8,9m*59,7m=531,3300 [A]m2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</si>
</sst>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4" borderId="1" xfId="0" applyNumberFormat="1" applyFill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/>
      <c r="C1" s="1"/>
      <c r="D1" s="1"/>
      <c r="E1" s="1"/>
    </row>
    <row r="2" spans="1:5" ht="12.75" customHeight="1">
      <c r="A2" s="1"/>
      <c r="B2" s="2" t="s">
        <v>0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1</v>
      </c>
      <c r="C4" s="1"/>
      <c r="D4" s="1"/>
      <c r="E4" s="1"/>
    </row>
    <row r="5" spans="1:5" ht="12.75" customHeight="1">
      <c r="A5" s="1"/>
      <c r="B5" s="1" t="s">
        <v>2</v>
      </c>
      <c r="C5" s="1"/>
      <c r="D5" s="1"/>
      <c r="E5" s="1"/>
    </row>
    <row r="6" spans="1:5" ht="12.75" customHeight="1">
      <c r="A6" s="1"/>
      <c r="B6" s="4" t="s">
        <v>3</v>
      </c>
      <c r="C6" s="7">
        <f>SUM(C10:C11)</f>
      </c>
      <c r="D6" s="1"/>
      <c r="E6" s="1"/>
    </row>
    <row r="7" spans="1:5" ht="12.75" customHeight="1">
      <c r="A7" s="1"/>
      <c r="B7" s="4" t="s">
        <v>4</v>
      </c>
      <c r="C7" s="7">
        <f>SUM(E10:E11)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</row>
    <row r="10" spans="1:5" ht="12.75" customHeight="1">
      <c r="A10" s="20" t="s">
        <v>23</v>
      </c>
      <c r="B10" s="20" t="s">
        <v>24</v>
      </c>
      <c r="C10" s="21">
        <f>'SO 151'!I3</f>
      </c>
      <c r="D10" s="21">
        <f>0+'SO 151'!O9</f>
      </c>
      <c r="E10" s="21">
        <f>C10+D10</f>
      </c>
    </row>
    <row r="11" spans="1:5" ht="12.75" customHeight="1">
      <c r="A11" s="20" t="s">
        <v>54</v>
      </c>
      <c r="B11" s="20" t="s">
        <v>55</v>
      </c>
      <c r="C11" s="21">
        <f>'SO 201'!I3</f>
      </c>
      <c r="D11" s="21">
        <f>0+'SO 201'!O9+'SO 201'!O13+'SO 201'!O17+'SO 201'!O21+'SO 201'!O25+'SO 201'!O29+'SO 201'!O33+'SO 201'!O37+'SO 201'!O41+'SO 201'!O45+'SO 201'!O49+'SO 201'!O53+'SO 201'!O57+'SO 201'!O61+'SO 201'!O66+'SO 201'!O70+'SO 201'!O74+'SO 201'!O78+'SO 201'!O82+'SO 201'!O86+'SO 201'!O90+'SO 201'!O94+'SO 201'!O98+'SO 201'!O102+'SO 201'!O106+'SO 201'!O111+'SO 201'!O115+'SO 201'!O119+'SO 201'!O123+'SO 201'!O127+'SO 201'!O131+'SO 201'!O136+'SO 201'!O140+'SO 201'!O144+'SO 201'!O148+'SO 201'!O153+'SO 201'!O157+'SO 201'!O161+'SO 201'!O165+'SO 201'!O169+'SO 201'!O173+'SO 201'!O178+'SO 201'!O182+'SO 201'!O186+'SO 201'!O190+'SO 201'!O194+'SO 201'!O198+'SO 201'!O202+'SO 201'!O206+'SO 201'!O210+'SO 201'!O214+'SO 201'!O219+'SO 201'!O223+'SO 201'!O227+'SO 201'!O231+'SO 201'!O235+'SO 201'!O239+'SO 201'!O244+'SO 201'!O248+'SO 201'!O252+'SO 201'!O256+'SO 201'!O260+'SO 201'!O265+'SO 201'!O269+'SO 201'!O273+'SO 201'!O277+'SO 201'!O281+'SO 201'!O286+'SO 201'!O290+'SO 201'!O294+'SO 201'!O298+'SO 201'!O302+'SO 201'!O306+'SO 201'!O310+'SO 201'!O314+'SO 201'!O318+'SO 201'!O322+'SO 201'!O326+'SO 201'!O330+'SO 201'!O334+'SO 201'!O338+'SO 201'!O342+'SO 201'!O346+'SO 201'!O350+'SO 201'!O354+'SO 201'!O358+'SO 201'!O362+'SO 201'!O366+'SO 201'!O370+'SO 201'!O374+'SO 201'!O378+'SO 201'!O382+'SO 201'!O386+'SO 201'!O390+'SO 201'!O394</f>
      </c>
      <c r="E11" s="21">
        <f>C11+D11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6"/>
      <c r="I2" s="6"/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23</v>
      </c>
      <c r="I3" s="39">
        <f>0+I8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23</v>
      </c>
      <c r="D4" s="6"/>
      <c r="E4" s="18" t="s">
        <v>24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9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0+I9</f>
      </c>
    </row>
    <row r="9" spans="1:16" ht="12.75" customHeight="1">
      <c r="A9" s="25" t="s">
        <v>44</v>
      </c>
      <c r="B9" s="29" t="s">
        <v>28</v>
      </c>
      <c r="C9" s="29" t="s">
        <v>45</v>
      </c>
      <c r="D9" s="25" t="s">
        <v>46</v>
      </c>
      <c r="E9" s="30" t="s">
        <v>47</v>
      </c>
      <c r="F9" s="31" t="s">
        <v>48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12.75" customHeight="1">
      <c r="A10" s="35" t="s">
        <v>49</v>
      </c>
      <c r="E10" s="36" t="s">
        <v>50</v>
      </c>
    </row>
    <row r="11" spans="1:5" ht="12.75" customHeight="1">
      <c r="A11" s="37" t="s">
        <v>51</v>
      </c>
      <c r="E11" s="38" t="s">
        <v>46</v>
      </c>
    </row>
    <row r="12" spans="1:5" ht="12.75" customHeight="1">
      <c r="A12" t="s">
        <v>52</v>
      </c>
      <c r="E12" s="36" t="s">
        <v>53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6"/>
      <c r="I2" s="6"/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54</v>
      </c>
      <c r="I3" s="39">
        <f>0+I8+I65+I110+I135+I152+I177+I218+I243+I264+I285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54</v>
      </c>
      <c r="D4" s="6"/>
      <c r="E4" s="18" t="s">
        <v>55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9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0+I9+I13+I17+I21+I25+I29+I33+I37+I41+I45+I49+I53+I57+I61</f>
      </c>
    </row>
    <row r="9" spans="1:16" ht="12.75" customHeight="1">
      <c r="A9" s="25" t="s">
        <v>44</v>
      </c>
      <c r="B9" s="29" t="s">
        <v>28</v>
      </c>
      <c r="C9" s="29" t="s">
        <v>56</v>
      </c>
      <c r="D9" s="25" t="s">
        <v>46</v>
      </c>
      <c r="E9" s="30" t="s">
        <v>57</v>
      </c>
      <c r="F9" s="31" t="s">
        <v>58</v>
      </c>
      <c r="G9" s="32">
        <v>87.192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12.75" customHeight="1">
      <c r="A10" s="35" t="s">
        <v>49</v>
      </c>
      <c r="E10" s="36" t="s">
        <v>46</v>
      </c>
    </row>
    <row r="11" spans="1:5" ht="12.75" customHeight="1">
      <c r="A11" s="37" t="s">
        <v>51</v>
      </c>
      <c r="E11" s="38" t="s">
        <v>59</v>
      </c>
    </row>
    <row r="12" spans="1:5" ht="12.75" customHeight="1">
      <c r="A12" t="s">
        <v>52</v>
      </c>
      <c r="E12" s="36" t="s">
        <v>60</v>
      </c>
    </row>
    <row r="13" spans="1:16" ht="12.75" customHeight="1">
      <c r="A13" s="25" t="s">
        <v>44</v>
      </c>
      <c r="B13" s="29" t="s">
        <v>22</v>
      </c>
      <c r="C13" s="29" t="s">
        <v>61</v>
      </c>
      <c r="D13" s="25" t="s">
        <v>46</v>
      </c>
      <c r="E13" s="30" t="s">
        <v>57</v>
      </c>
      <c r="F13" s="31" t="s">
        <v>58</v>
      </c>
      <c r="G13" s="32">
        <v>243.408</v>
      </c>
      <c r="H13" s="33">
        <v>0</v>
      </c>
      <c r="I13" s="34">
        <f>ROUND(ROUND(H13,2)*ROUND(G13,3),2)</f>
      </c>
      <c r="O13">
        <f>(I13*21)/100</f>
      </c>
      <c r="P13" t="s">
        <v>22</v>
      </c>
    </row>
    <row r="14" spans="1:5" ht="12.75" customHeight="1">
      <c r="A14" s="35" t="s">
        <v>49</v>
      </c>
      <c r="E14" s="36" t="s">
        <v>62</v>
      </c>
    </row>
    <row r="15" spans="1:5" ht="12.75" customHeight="1">
      <c r="A15" s="37" t="s">
        <v>51</v>
      </c>
      <c r="E15" s="38" t="s">
        <v>63</v>
      </c>
    </row>
    <row r="16" spans="1:5" ht="12.75" customHeight="1">
      <c r="A16" t="s">
        <v>52</v>
      </c>
      <c r="E16" s="36" t="s">
        <v>60</v>
      </c>
    </row>
    <row r="17" spans="1:16" ht="12.75" customHeight="1">
      <c r="A17" s="25" t="s">
        <v>44</v>
      </c>
      <c r="B17" s="29" t="s">
        <v>21</v>
      </c>
      <c r="C17" s="29" t="s">
        <v>64</v>
      </c>
      <c r="D17" s="25" t="s">
        <v>46</v>
      </c>
      <c r="E17" s="30" t="s">
        <v>57</v>
      </c>
      <c r="F17" s="31" t="s">
        <v>58</v>
      </c>
      <c r="G17" s="32">
        <v>301.105</v>
      </c>
      <c r="H17" s="33">
        <v>0</v>
      </c>
      <c r="I17" s="34">
        <f>ROUND(ROUND(H17,2)*ROUND(G17,3),2)</f>
      </c>
      <c r="O17">
        <f>(I17*21)/100</f>
      </c>
      <c r="P17" t="s">
        <v>22</v>
      </c>
    </row>
    <row r="18" spans="1:5" ht="12.75" customHeight="1">
      <c r="A18" s="35" t="s">
        <v>49</v>
      </c>
      <c r="E18" s="36" t="s">
        <v>65</v>
      </c>
    </row>
    <row r="19" spans="1:5" ht="12.75" customHeight="1">
      <c r="A19" s="37" t="s">
        <v>51</v>
      </c>
      <c r="E19" s="38" t="s">
        <v>66</v>
      </c>
    </row>
    <row r="20" spans="1:5" ht="12.75" customHeight="1">
      <c r="A20" t="s">
        <v>52</v>
      </c>
      <c r="E20" s="36" t="s">
        <v>60</v>
      </c>
    </row>
    <row r="21" spans="1:16" ht="12.75" customHeight="1">
      <c r="A21" s="25" t="s">
        <v>44</v>
      </c>
      <c r="B21" s="29" t="s">
        <v>32</v>
      </c>
      <c r="C21" s="29" t="s">
        <v>67</v>
      </c>
      <c r="D21" s="25" t="s">
        <v>46</v>
      </c>
      <c r="E21" s="30" t="s">
        <v>57</v>
      </c>
      <c r="F21" s="31" t="s">
        <v>58</v>
      </c>
      <c r="G21" s="32">
        <v>67.05</v>
      </c>
      <c r="H21" s="33">
        <v>0</v>
      </c>
      <c r="I21" s="34">
        <f>ROUND(ROUND(H21,2)*ROUND(G21,3),2)</f>
      </c>
      <c r="O21">
        <f>(I21*21)/100</f>
      </c>
      <c r="P21" t="s">
        <v>22</v>
      </c>
    </row>
    <row r="22" spans="1:5" ht="12.75" customHeight="1">
      <c r="A22" s="35" t="s">
        <v>49</v>
      </c>
      <c r="E22" s="36" t="s">
        <v>68</v>
      </c>
    </row>
    <row r="23" spans="1:5" ht="12.75" customHeight="1">
      <c r="A23" s="37" t="s">
        <v>51</v>
      </c>
      <c r="E23" s="38" t="s">
        <v>69</v>
      </c>
    </row>
    <row r="24" spans="1:5" ht="12.75" customHeight="1">
      <c r="A24" t="s">
        <v>52</v>
      </c>
      <c r="E24" s="36" t="s">
        <v>60</v>
      </c>
    </row>
    <row r="25" spans="1:16" ht="12.75" customHeight="1">
      <c r="A25" s="25" t="s">
        <v>44</v>
      </c>
      <c r="B25" s="29" t="s">
        <v>34</v>
      </c>
      <c r="C25" s="29" t="s">
        <v>70</v>
      </c>
      <c r="D25" s="25" t="s">
        <v>46</v>
      </c>
      <c r="E25" s="30" t="s">
        <v>57</v>
      </c>
      <c r="F25" s="31" t="s">
        <v>58</v>
      </c>
      <c r="G25" s="32">
        <v>2.285</v>
      </c>
      <c r="H25" s="33">
        <v>0</v>
      </c>
      <c r="I25" s="34">
        <f>ROUND(ROUND(H25,2)*ROUND(G25,3),2)</f>
      </c>
      <c r="O25">
        <f>(I25*21)/100</f>
      </c>
      <c r="P25" t="s">
        <v>22</v>
      </c>
    </row>
    <row r="26" spans="1:5" ht="12.75" customHeight="1">
      <c r="A26" s="35" t="s">
        <v>49</v>
      </c>
      <c r="E26" s="36" t="s">
        <v>71</v>
      </c>
    </row>
    <row r="27" spans="1:5" ht="12.75" customHeight="1">
      <c r="A27" s="37" t="s">
        <v>51</v>
      </c>
      <c r="E27" s="38" t="s">
        <v>72</v>
      </c>
    </row>
    <row r="28" spans="1:5" ht="12.75" customHeight="1">
      <c r="A28" t="s">
        <v>52</v>
      </c>
      <c r="E28" s="36" t="s">
        <v>60</v>
      </c>
    </row>
    <row r="29" spans="1:16" ht="12.75" customHeight="1">
      <c r="A29" s="25" t="s">
        <v>44</v>
      </c>
      <c r="B29" s="29" t="s">
        <v>36</v>
      </c>
      <c r="C29" s="29" t="s">
        <v>73</v>
      </c>
      <c r="D29" s="25" t="s">
        <v>46</v>
      </c>
      <c r="E29" s="30" t="s">
        <v>74</v>
      </c>
      <c r="F29" s="31" t="s">
        <v>75</v>
      </c>
      <c r="G29" s="32">
        <v>7.14</v>
      </c>
      <c r="H29" s="33">
        <v>0</v>
      </c>
      <c r="I29" s="34">
        <f>ROUND(ROUND(H29,2)*ROUND(G29,3),2)</f>
      </c>
      <c r="O29">
        <f>(I29*21)/100</f>
      </c>
      <c r="P29" t="s">
        <v>22</v>
      </c>
    </row>
    <row r="30" spans="1:5" ht="12.75" customHeight="1">
      <c r="A30" s="35" t="s">
        <v>49</v>
      </c>
      <c r="E30" s="36" t="s">
        <v>46</v>
      </c>
    </row>
    <row r="31" spans="1:5" ht="12.75" customHeight="1">
      <c r="A31" s="37" t="s">
        <v>51</v>
      </c>
      <c r="E31" s="38" t="s">
        <v>76</v>
      </c>
    </row>
    <row r="32" spans="1:5" ht="12.75" customHeight="1">
      <c r="A32" t="s">
        <v>52</v>
      </c>
      <c r="E32" s="36" t="s">
        <v>77</v>
      </c>
    </row>
    <row r="33" spans="1:16" ht="12.75" customHeight="1">
      <c r="A33" s="25" t="s">
        <v>44</v>
      </c>
      <c r="B33" s="29" t="s">
        <v>78</v>
      </c>
      <c r="C33" s="29" t="s">
        <v>79</v>
      </c>
      <c r="D33" s="25" t="s">
        <v>46</v>
      </c>
      <c r="E33" s="30" t="s">
        <v>80</v>
      </c>
      <c r="F33" s="31" t="s">
        <v>48</v>
      </c>
      <c r="G33" s="32">
        <v>1</v>
      </c>
      <c r="H33" s="33">
        <v>0</v>
      </c>
      <c r="I33" s="34">
        <f>ROUND(ROUND(H33,2)*ROUND(G33,3),2)</f>
      </c>
      <c r="O33">
        <f>(I33*21)/100</f>
      </c>
      <c r="P33" t="s">
        <v>22</v>
      </c>
    </row>
    <row r="34" spans="1:5" ht="12.75" customHeight="1">
      <c r="A34" s="35" t="s">
        <v>49</v>
      </c>
      <c r="E34" s="36" t="s">
        <v>46</v>
      </c>
    </row>
    <row r="35" spans="1:5" ht="12.75" customHeight="1">
      <c r="A35" s="37" t="s">
        <v>51</v>
      </c>
      <c r="E35" s="38" t="s">
        <v>46</v>
      </c>
    </row>
    <row r="36" spans="1:5" ht="12.75" customHeight="1">
      <c r="A36" t="s">
        <v>52</v>
      </c>
      <c r="E36" s="36" t="s">
        <v>53</v>
      </c>
    </row>
    <row r="37" spans="1:16" ht="12.75" customHeight="1">
      <c r="A37" s="25" t="s">
        <v>44</v>
      </c>
      <c r="B37" s="29" t="s">
        <v>81</v>
      </c>
      <c r="C37" s="29" t="s">
        <v>82</v>
      </c>
      <c r="D37" s="25" t="s">
        <v>46</v>
      </c>
      <c r="E37" s="30" t="s">
        <v>83</v>
      </c>
      <c r="F37" s="31" t="s">
        <v>48</v>
      </c>
      <c r="G37" s="32">
        <v>1</v>
      </c>
      <c r="H37" s="33">
        <v>0</v>
      </c>
      <c r="I37" s="34">
        <f>ROUND(ROUND(H37,2)*ROUND(G37,3),2)</f>
      </c>
      <c r="O37">
        <f>(I37*21)/100</f>
      </c>
      <c r="P37" t="s">
        <v>22</v>
      </c>
    </row>
    <row r="38" spans="1:5" ht="12.75" customHeight="1">
      <c r="A38" s="35" t="s">
        <v>49</v>
      </c>
      <c r="E38" s="36" t="s">
        <v>84</v>
      </c>
    </row>
    <row r="39" spans="1:5" ht="12.75" customHeight="1">
      <c r="A39" s="37" t="s">
        <v>51</v>
      </c>
      <c r="E39" s="38" t="s">
        <v>46</v>
      </c>
    </row>
    <row r="40" spans="1:5" ht="12.75" customHeight="1">
      <c r="A40" t="s">
        <v>52</v>
      </c>
      <c r="E40" s="36" t="s">
        <v>85</v>
      </c>
    </row>
    <row r="41" spans="1:16" ht="12.75" customHeight="1">
      <c r="A41" s="25" t="s">
        <v>44</v>
      </c>
      <c r="B41" s="29" t="s">
        <v>39</v>
      </c>
      <c r="C41" s="29" t="s">
        <v>86</v>
      </c>
      <c r="D41" s="25" t="s">
        <v>46</v>
      </c>
      <c r="E41" s="30" t="s">
        <v>87</v>
      </c>
      <c r="F41" s="31" t="s">
        <v>88</v>
      </c>
      <c r="G41" s="32">
        <v>1</v>
      </c>
      <c r="H41" s="33">
        <v>0</v>
      </c>
      <c r="I41" s="34">
        <f>ROUND(ROUND(H41,2)*ROUND(G41,3),2)</f>
      </c>
      <c r="O41">
        <f>(I41*21)/100</f>
      </c>
      <c r="P41" t="s">
        <v>22</v>
      </c>
    </row>
    <row r="42" spans="1:5" ht="12.75" customHeight="1">
      <c r="A42" s="35" t="s">
        <v>49</v>
      </c>
      <c r="E42" s="36" t="s">
        <v>46</v>
      </c>
    </row>
    <row r="43" spans="1:5" ht="12.75" customHeight="1">
      <c r="A43" s="37" t="s">
        <v>51</v>
      </c>
      <c r="E43" s="38" t="s">
        <v>46</v>
      </c>
    </row>
    <row r="44" spans="1:5" ht="12.75" customHeight="1">
      <c r="A44" t="s">
        <v>52</v>
      </c>
      <c r="E44" s="36" t="s">
        <v>85</v>
      </c>
    </row>
    <row r="45" spans="1:16" ht="12.75" customHeight="1">
      <c r="A45" s="25" t="s">
        <v>44</v>
      </c>
      <c r="B45" s="29" t="s">
        <v>41</v>
      </c>
      <c r="C45" s="29" t="s">
        <v>89</v>
      </c>
      <c r="D45" s="25" t="s">
        <v>46</v>
      </c>
      <c r="E45" s="30" t="s">
        <v>90</v>
      </c>
      <c r="F45" s="31" t="s">
        <v>48</v>
      </c>
      <c r="G45" s="32">
        <v>1</v>
      </c>
      <c r="H45" s="33">
        <v>0</v>
      </c>
      <c r="I45" s="34">
        <f>ROUND(ROUND(H45,2)*ROUND(G45,3),2)</f>
      </c>
      <c r="O45">
        <f>(I45*21)/100</f>
      </c>
      <c r="P45" t="s">
        <v>22</v>
      </c>
    </row>
    <row r="46" spans="1:5" ht="12.75" customHeight="1">
      <c r="A46" s="35" t="s">
        <v>49</v>
      </c>
      <c r="E46" s="36" t="s">
        <v>91</v>
      </c>
    </row>
    <row r="47" spans="1:5" ht="12.75" customHeight="1">
      <c r="A47" s="37" t="s">
        <v>51</v>
      </c>
      <c r="E47" s="38" t="s">
        <v>46</v>
      </c>
    </row>
    <row r="48" spans="1:5" ht="12.75" customHeight="1">
      <c r="A48" t="s">
        <v>52</v>
      </c>
      <c r="E48" s="36" t="s">
        <v>85</v>
      </c>
    </row>
    <row r="49" spans="1:16" ht="12.75" customHeight="1">
      <c r="A49" s="25" t="s">
        <v>44</v>
      </c>
      <c r="B49" s="29" t="s">
        <v>92</v>
      </c>
      <c r="C49" s="29" t="s">
        <v>93</v>
      </c>
      <c r="D49" s="25" t="s">
        <v>46</v>
      </c>
      <c r="E49" s="30" t="s">
        <v>94</v>
      </c>
      <c r="F49" s="31" t="s">
        <v>48</v>
      </c>
      <c r="G49" s="32">
        <v>1</v>
      </c>
      <c r="H49" s="33">
        <v>0</v>
      </c>
      <c r="I49" s="34">
        <f>ROUND(ROUND(H49,2)*ROUND(G49,3),2)</f>
      </c>
      <c r="O49">
        <f>(I49*21)/100</f>
      </c>
      <c r="P49" t="s">
        <v>22</v>
      </c>
    </row>
    <row r="50" spans="1:5" ht="12.75" customHeight="1">
      <c r="A50" s="35" t="s">
        <v>49</v>
      </c>
      <c r="E50" s="36" t="s">
        <v>95</v>
      </c>
    </row>
    <row r="51" spans="1:5" ht="12.75" customHeight="1">
      <c r="A51" s="37" t="s">
        <v>51</v>
      </c>
      <c r="E51" s="38" t="s">
        <v>46</v>
      </c>
    </row>
    <row r="52" spans="1:5" ht="12.75" customHeight="1">
      <c r="A52" t="s">
        <v>52</v>
      </c>
      <c r="E52" s="36" t="s">
        <v>85</v>
      </c>
    </row>
    <row r="53" spans="1:16" ht="12.75" customHeight="1">
      <c r="A53" s="25" t="s">
        <v>44</v>
      </c>
      <c r="B53" s="29" t="s">
        <v>96</v>
      </c>
      <c r="C53" s="29" t="s">
        <v>97</v>
      </c>
      <c r="D53" s="25" t="s">
        <v>46</v>
      </c>
      <c r="E53" s="30" t="s">
        <v>98</v>
      </c>
      <c r="F53" s="31" t="s">
        <v>48</v>
      </c>
      <c r="G53" s="32">
        <v>1</v>
      </c>
      <c r="H53" s="33">
        <v>0</v>
      </c>
      <c r="I53" s="34">
        <f>ROUND(ROUND(H53,2)*ROUND(G53,3),2)</f>
      </c>
      <c r="O53">
        <f>(I53*21)/100</f>
      </c>
      <c r="P53" t="s">
        <v>22</v>
      </c>
    </row>
    <row r="54" spans="1:5" ht="12.75" customHeight="1">
      <c r="A54" s="35" t="s">
        <v>49</v>
      </c>
      <c r="E54" s="36" t="s">
        <v>99</v>
      </c>
    </row>
    <row r="55" spans="1:5" ht="12.75" customHeight="1">
      <c r="A55" s="37" t="s">
        <v>51</v>
      </c>
      <c r="E55" s="38" t="s">
        <v>46</v>
      </c>
    </row>
    <row r="56" spans="1:5" ht="76.5" customHeight="1">
      <c r="A56" t="s">
        <v>52</v>
      </c>
      <c r="E56" s="36" t="s">
        <v>100</v>
      </c>
    </row>
    <row r="57" spans="1:16" ht="12.75" customHeight="1">
      <c r="A57" s="25" t="s">
        <v>44</v>
      </c>
      <c r="B57" s="29" t="s">
        <v>101</v>
      </c>
      <c r="C57" s="29" t="s">
        <v>102</v>
      </c>
      <c r="D57" s="25" t="s">
        <v>46</v>
      </c>
      <c r="E57" s="30" t="s">
        <v>103</v>
      </c>
      <c r="F57" s="31" t="s">
        <v>48</v>
      </c>
      <c r="G57" s="32">
        <v>1</v>
      </c>
      <c r="H57" s="33">
        <v>0</v>
      </c>
      <c r="I57" s="34">
        <f>ROUND(ROUND(H57,2)*ROUND(G57,3),2)</f>
      </c>
      <c r="O57">
        <f>(I57*21)/100</f>
      </c>
      <c r="P57" t="s">
        <v>22</v>
      </c>
    </row>
    <row r="58" spans="1:5" ht="12.75" customHeight="1">
      <c r="A58" s="35" t="s">
        <v>49</v>
      </c>
      <c r="E58" s="36" t="s">
        <v>104</v>
      </c>
    </row>
    <row r="59" spans="1:5" ht="12.75" customHeight="1">
      <c r="A59" s="37" t="s">
        <v>51</v>
      </c>
      <c r="E59" s="38" t="s">
        <v>46</v>
      </c>
    </row>
    <row r="60" spans="1:5" ht="12.75" customHeight="1">
      <c r="A60" t="s">
        <v>52</v>
      </c>
      <c r="E60" s="36" t="s">
        <v>85</v>
      </c>
    </row>
    <row r="61" spans="1:16" ht="12.75" customHeight="1">
      <c r="A61" s="25" t="s">
        <v>44</v>
      </c>
      <c r="B61" s="29" t="s">
        <v>105</v>
      </c>
      <c r="C61" s="29" t="s">
        <v>106</v>
      </c>
      <c r="D61" s="25" t="s">
        <v>46</v>
      </c>
      <c r="E61" s="30" t="s">
        <v>107</v>
      </c>
      <c r="F61" s="31" t="s">
        <v>88</v>
      </c>
      <c r="G61" s="32">
        <v>1</v>
      </c>
      <c r="H61" s="33">
        <v>0</v>
      </c>
      <c r="I61" s="34">
        <f>ROUND(ROUND(H61,2)*ROUND(G61,3),2)</f>
      </c>
      <c r="O61">
        <f>(I61*21)/100</f>
      </c>
      <c r="P61" t="s">
        <v>22</v>
      </c>
    </row>
    <row r="62" spans="1:5" ht="12.75" customHeight="1">
      <c r="A62" s="35" t="s">
        <v>49</v>
      </c>
      <c r="E62" s="36" t="s">
        <v>108</v>
      </c>
    </row>
    <row r="63" spans="1:5" ht="12.75" customHeight="1">
      <c r="A63" s="37" t="s">
        <v>51</v>
      </c>
      <c r="E63" s="38" t="s">
        <v>46</v>
      </c>
    </row>
    <row r="64" spans="1:5" ht="51" customHeight="1">
      <c r="A64" t="s">
        <v>52</v>
      </c>
      <c r="E64" s="36" t="s">
        <v>109</v>
      </c>
    </row>
    <row r="65" spans="1:9" ht="12.75" customHeight="1">
      <c r="A65" s="6" t="s">
        <v>42</v>
      </c>
      <c r="B65" s="6"/>
      <c r="C65" s="41" t="s">
        <v>28</v>
      </c>
      <c r="D65" s="6"/>
      <c r="E65" s="27" t="s">
        <v>110</v>
      </c>
      <c r="F65" s="6"/>
      <c r="G65" s="6"/>
      <c r="H65" s="6"/>
      <c r="I65" s="42">
        <f>0+I66+I70+I74+I78+I82+I86+I90+I94+I98+I102+I106</f>
      </c>
    </row>
    <row r="66" spans="1:16" ht="12.75" customHeight="1">
      <c r="A66" s="25" t="s">
        <v>44</v>
      </c>
      <c r="B66" s="29" t="s">
        <v>111</v>
      </c>
      <c r="C66" s="29" t="s">
        <v>112</v>
      </c>
      <c r="D66" s="25" t="s">
        <v>46</v>
      </c>
      <c r="E66" s="30" t="s">
        <v>113</v>
      </c>
      <c r="F66" s="31" t="s">
        <v>75</v>
      </c>
      <c r="G66" s="32">
        <v>110.64</v>
      </c>
      <c r="H66" s="33">
        <v>0</v>
      </c>
      <c r="I66" s="34">
        <f>ROUND(ROUND(H66,2)*ROUND(G66,3),2)</f>
      </c>
      <c r="O66">
        <f>(I66*21)/100</f>
      </c>
      <c r="P66" t="s">
        <v>22</v>
      </c>
    </row>
    <row r="67" spans="1:5" ht="12.75" customHeight="1">
      <c r="A67" s="35" t="s">
        <v>49</v>
      </c>
      <c r="E67" s="36" t="s">
        <v>114</v>
      </c>
    </row>
    <row r="68" spans="1:5" ht="25.5" customHeight="1">
      <c r="A68" s="37" t="s">
        <v>51</v>
      </c>
      <c r="E68" s="38" t="s">
        <v>115</v>
      </c>
    </row>
    <row r="69" spans="1:5" ht="12.75" customHeight="1">
      <c r="A69" t="s">
        <v>52</v>
      </c>
      <c r="E69" s="36" t="s">
        <v>116</v>
      </c>
    </row>
    <row r="70" spans="1:16" ht="12.75" customHeight="1">
      <c r="A70" s="25" t="s">
        <v>44</v>
      </c>
      <c r="B70" s="29" t="s">
        <v>117</v>
      </c>
      <c r="C70" s="29" t="s">
        <v>118</v>
      </c>
      <c r="D70" s="25" t="s">
        <v>46</v>
      </c>
      <c r="E70" s="30" t="s">
        <v>119</v>
      </c>
      <c r="F70" s="31" t="s">
        <v>75</v>
      </c>
      <c r="G70" s="32">
        <v>59.2</v>
      </c>
      <c r="H70" s="33">
        <v>0</v>
      </c>
      <c r="I70" s="34">
        <f>ROUND(ROUND(H70,2)*ROUND(G70,3),2)</f>
      </c>
      <c r="O70">
        <f>(I70*21)/100</f>
      </c>
      <c r="P70" t="s">
        <v>22</v>
      </c>
    </row>
    <row r="71" spans="1:5" ht="12.75" customHeight="1">
      <c r="A71" s="35" t="s">
        <v>49</v>
      </c>
      <c r="E71" s="36" t="s">
        <v>120</v>
      </c>
    </row>
    <row r="72" spans="1:5" ht="25.5" customHeight="1">
      <c r="A72" s="37" t="s">
        <v>51</v>
      </c>
      <c r="E72" s="38" t="s">
        <v>121</v>
      </c>
    </row>
    <row r="73" spans="1:5" ht="12.75" customHeight="1">
      <c r="A73" t="s">
        <v>52</v>
      </c>
      <c r="E73" s="36" t="s">
        <v>116</v>
      </c>
    </row>
    <row r="74" spans="1:16" ht="12.75" customHeight="1">
      <c r="A74" s="25" t="s">
        <v>44</v>
      </c>
      <c r="B74" s="29" t="s">
        <v>122</v>
      </c>
      <c r="C74" s="29" t="s">
        <v>123</v>
      </c>
      <c r="D74" s="25" t="s">
        <v>46</v>
      </c>
      <c r="E74" s="30" t="s">
        <v>124</v>
      </c>
      <c r="F74" s="31" t="s">
        <v>75</v>
      </c>
      <c r="G74" s="32">
        <v>42.44</v>
      </c>
      <c r="H74" s="33">
        <v>0</v>
      </c>
      <c r="I74" s="34">
        <f>ROUND(ROUND(H74,2)*ROUND(G74,3),2)</f>
      </c>
      <c r="O74">
        <f>(I74*21)/100</f>
      </c>
      <c r="P74" t="s">
        <v>22</v>
      </c>
    </row>
    <row r="75" spans="1:5" ht="12.75" customHeight="1">
      <c r="A75" s="35" t="s">
        <v>49</v>
      </c>
      <c r="E75" s="36" t="s">
        <v>125</v>
      </c>
    </row>
    <row r="76" spans="1:5" ht="12.75" customHeight="1">
      <c r="A76" s="37" t="s">
        <v>51</v>
      </c>
      <c r="E76" s="38" t="s">
        <v>126</v>
      </c>
    </row>
    <row r="77" spans="1:5" ht="293.25" customHeight="1">
      <c r="A77" t="s">
        <v>52</v>
      </c>
      <c r="E77" s="36" t="s">
        <v>127</v>
      </c>
    </row>
    <row r="78" spans="1:16" ht="12.75" customHeight="1">
      <c r="A78" s="25" t="s">
        <v>44</v>
      </c>
      <c r="B78" s="29" t="s">
        <v>128</v>
      </c>
      <c r="C78" s="29" t="s">
        <v>129</v>
      </c>
      <c r="D78" s="25" t="s">
        <v>46</v>
      </c>
      <c r="E78" s="30" t="s">
        <v>130</v>
      </c>
      <c r="F78" s="31" t="s">
        <v>75</v>
      </c>
      <c r="G78" s="32">
        <v>28.74</v>
      </c>
      <c r="H78" s="33">
        <v>0</v>
      </c>
      <c r="I78" s="34">
        <f>ROUND(ROUND(H78,2)*ROUND(G78,3),2)</f>
      </c>
      <c r="O78">
        <f>(I78*21)/100</f>
      </c>
      <c r="P78" t="s">
        <v>22</v>
      </c>
    </row>
    <row r="79" spans="1:5" ht="12.75" customHeight="1">
      <c r="A79" s="35" t="s">
        <v>49</v>
      </c>
      <c r="E79" s="36" t="s">
        <v>46</v>
      </c>
    </row>
    <row r="80" spans="1:5" ht="12.75" customHeight="1">
      <c r="A80" s="37" t="s">
        <v>51</v>
      </c>
      <c r="E80" s="38" t="s">
        <v>131</v>
      </c>
    </row>
    <row r="81" spans="1:5" ht="267.75" customHeight="1">
      <c r="A81" t="s">
        <v>52</v>
      </c>
      <c r="E81" s="36" t="s">
        <v>132</v>
      </c>
    </row>
    <row r="82" spans="1:16" ht="12.75" customHeight="1">
      <c r="A82" s="25" t="s">
        <v>44</v>
      </c>
      <c r="B82" s="29" t="s">
        <v>133</v>
      </c>
      <c r="C82" s="29" t="s">
        <v>134</v>
      </c>
      <c r="D82" s="25" t="s">
        <v>46</v>
      </c>
      <c r="E82" s="30" t="s">
        <v>135</v>
      </c>
      <c r="F82" s="31" t="s">
        <v>136</v>
      </c>
      <c r="G82" s="32">
        <v>6.2</v>
      </c>
      <c r="H82" s="33">
        <v>0</v>
      </c>
      <c r="I82" s="34">
        <f>ROUND(ROUND(H82,2)*ROUND(G82,3),2)</f>
      </c>
      <c r="O82">
        <f>(I82*21)/100</f>
      </c>
      <c r="P82" t="s">
        <v>22</v>
      </c>
    </row>
    <row r="83" spans="1:5" ht="12.75" customHeight="1">
      <c r="A83" s="35" t="s">
        <v>49</v>
      </c>
      <c r="E83" s="36" t="s">
        <v>137</v>
      </c>
    </row>
    <row r="84" spans="1:5" ht="12.75" customHeight="1">
      <c r="A84" s="37" t="s">
        <v>51</v>
      </c>
      <c r="E84" s="38" t="s">
        <v>138</v>
      </c>
    </row>
    <row r="85" spans="1:5" ht="12.75" customHeight="1">
      <c r="A85" t="s">
        <v>52</v>
      </c>
      <c r="E85" s="36" t="s">
        <v>139</v>
      </c>
    </row>
    <row r="86" spans="1:16" ht="12.75" customHeight="1">
      <c r="A86" s="25" t="s">
        <v>44</v>
      </c>
      <c r="B86" s="29" t="s">
        <v>140</v>
      </c>
      <c r="C86" s="29" t="s">
        <v>141</v>
      </c>
      <c r="D86" s="25" t="s">
        <v>46</v>
      </c>
      <c r="E86" s="30" t="s">
        <v>142</v>
      </c>
      <c r="F86" s="31" t="s">
        <v>75</v>
      </c>
      <c r="G86" s="32">
        <v>6</v>
      </c>
      <c r="H86" s="33">
        <v>0</v>
      </c>
      <c r="I86" s="34">
        <f>ROUND(ROUND(H86,2)*ROUND(G86,3),2)</f>
      </c>
      <c r="O86">
        <f>(I86*21)/100</f>
      </c>
      <c r="P86" t="s">
        <v>22</v>
      </c>
    </row>
    <row r="87" spans="1:5" ht="12.75" customHeight="1">
      <c r="A87" s="35" t="s">
        <v>49</v>
      </c>
      <c r="E87" s="36" t="s">
        <v>46</v>
      </c>
    </row>
    <row r="88" spans="1:5" ht="12.75" customHeight="1">
      <c r="A88" s="37" t="s">
        <v>51</v>
      </c>
      <c r="E88" s="38" t="s">
        <v>143</v>
      </c>
    </row>
    <row r="89" spans="1:5" ht="255" customHeight="1">
      <c r="A89" t="s">
        <v>52</v>
      </c>
      <c r="E89" s="36" t="s">
        <v>144</v>
      </c>
    </row>
    <row r="90" spans="1:16" ht="12.75" customHeight="1">
      <c r="A90" s="25" t="s">
        <v>44</v>
      </c>
      <c r="B90" s="29" t="s">
        <v>145</v>
      </c>
      <c r="C90" s="29" t="s">
        <v>146</v>
      </c>
      <c r="D90" s="25" t="s">
        <v>46</v>
      </c>
      <c r="E90" s="30" t="s">
        <v>147</v>
      </c>
      <c r="F90" s="31" t="s">
        <v>75</v>
      </c>
      <c r="G90" s="32">
        <v>48.44</v>
      </c>
      <c r="H90" s="33">
        <v>0</v>
      </c>
      <c r="I90" s="34">
        <f>ROUND(ROUND(H90,2)*ROUND(G90,3),2)</f>
      </c>
      <c r="O90">
        <f>(I90*21)/100</f>
      </c>
      <c r="P90" t="s">
        <v>22</v>
      </c>
    </row>
    <row r="91" spans="1:5" ht="12.75" customHeight="1">
      <c r="A91" s="35" t="s">
        <v>49</v>
      </c>
      <c r="E91" s="36" t="s">
        <v>148</v>
      </c>
    </row>
    <row r="92" spans="1:5" ht="38.25" customHeight="1">
      <c r="A92" s="37" t="s">
        <v>51</v>
      </c>
      <c r="E92" s="38" t="s">
        <v>149</v>
      </c>
    </row>
    <row r="93" spans="1:5" ht="165.75" customHeight="1">
      <c r="A93" t="s">
        <v>52</v>
      </c>
      <c r="E93" s="36" t="s">
        <v>150</v>
      </c>
    </row>
    <row r="94" spans="1:16" ht="12.75" customHeight="1">
      <c r="A94" s="25" t="s">
        <v>44</v>
      </c>
      <c r="B94" s="29" t="s">
        <v>151</v>
      </c>
      <c r="C94" s="29" t="s">
        <v>152</v>
      </c>
      <c r="D94" s="25" t="s">
        <v>46</v>
      </c>
      <c r="E94" s="30" t="s">
        <v>153</v>
      </c>
      <c r="F94" s="31" t="s">
        <v>75</v>
      </c>
      <c r="G94" s="32">
        <v>21.42</v>
      </c>
      <c r="H94" s="33">
        <v>0</v>
      </c>
      <c r="I94" s="34">
        <f>ROUND(ROUND(H94,2)*ROUND(G94,3),2)</f>
      </c>
      <c r="O94">
        <f>(I94*21)/100</f>
      </c>
      <c r="P94" t="s">
        <v>22</v>
      </c>
    </row>
    <row r="95" spans="1:5" ht="12.75" customHeight="1">
      <c r="A95" s="35" t="s">
        <v>49</v>
      </c>
      <c r="E95" s="36" t="s">
        <v>46</v>
      </c>
    </row>
    <row r="96" spans="1:5" ht="12.75" customHeight="1">
      <c r="A96" s="37" t="s">
        <v>51</v>
      </c>
      <c r="E96" s="38" t="s">
        <v>154</v>
      </c>
    </row>
    <row r="97" spans="1:5" ht="229.5" customHeight="1">
      <c r="A97" t="s">
        <v>52</v>
      </c>
      <c r="E97" s="36" t="s">
        <v>155</v>
      </c>
    </row>
    <row r="98" spans="1:16" ht="12.75" customHeight="1">
      <c r="A98" s="25" t="s">
        <v>44</v>
      </c>
      <c r="B98" s="29" t="s">
        <v>156</v>
      </c>
      <c r="C98" s="29" t="s">
        <v>157</v>
      </c>
      <c r="D98" s="25" t="s">
        <v>46</v>
      </c>
      <c r="E98" s="30" t="s">
        <v>158</v>
      </c>
      <c r="F98" s="31" t="s">
        <v>159</v>
      </c>
      <c r="G98" s="32">
        <v>230.5</v>
      </c>
      <c r="H98" s="33">
        <v>0</v>
      </c>
      <c r="I98" s="34">
        <f>ROUND(ROUND(H98,2)*ROUND(G98,3),2)</f>
      </c>
      <c r="O98">
        <f>(I98*21)/100</f>
      </c>
      <c r="P98" t="s">
        <v>22</v>
      </c>
    </row>
    <row r="99" spans="1:5" ht="12.75" customHeight="1">
      <c r="A99" s="35" t="s">
        <v>49</v>
      </c>
      <c r="E99" s="36" t="s">
        <v>46</v>
      </c>
    </row>
    <row r="100" spans="1:5" ht="25.5" customHeight="1">
      <c r="A100" s="37" t="s">
        <v>51</v>
      </c>
      <c r="E100" s="38" t="s">
        <v>160</v>
      </c>
    </row>
    <row r="101" spans="1:5" ht="12.75" customHeight="1">
      <c r="A101" t="s">
        <v>52</v>
      </c>
      <c r="E101" s="36" t="s">
        <v>161</v>
      </c>
    </row>
    <row r="102" spans="1:16" ht="12.75" customHeight="1">
      <c r="A102" s="25" t="s">
        <v>44</v>
      </c>
      <c r="B102" s="29" t="s">
        <v>162</v>
      </c>
      <c r="C102" s="29" t="s">
        <v>163</v>
      </c>
      <c r="D102" s="25" t="s">
        <v>46</v>
      </c>
      <c r="E102" s="30" t="s">
        <v>164</v>
      </c>
      <c r="F102" s="31" t="s">
        <v>75</v>
      </c>
      <c r="G102" s="32">
        <v>7.14</v>
      </c>
      <c r="H102" s="33">
        <v>0</v>
      </c>
      <c r="I102" s="34">
        <f>ROUND(ROUND(H102,2)*ROUND(G102,3),2)</f>
      </c>
      <c r="O102">
        <f>(I102*21)/100</f>
      </c>
      <c r="P102" t="s">
        <v>22</v>
      </c>
    </row>
    <row r="103" spans="1:5" ht="12.75" customHeight="1">
      <c r="A103" s="35" t="s">
        <v>49</v>
      </c>
      <c r="E103" s="36" t="s">
        <v>165</v>
      </c>
    </row>
    <row r="104" spans="1:5" ht="12.75" customHeight="1">
      <c r="A104" s="37" t="s">
        <v>51</v>
      </c>
      <c r="E104" s="38" t="s">
        <v>166</v>
      </c>
    </row>
    <row r="105" spans="1:5" ht="38.25" customHeight="1">
      <c r="A105" t="s">
        <v>52</v>
      </c>
      <c r="E105" s="36" t="s">
        <v>167</v>
      </c>
    </row>
    <row r="106" spans="1:16" ht="12.75" customHeight="1">
      <c r="A106" s="25" t="s">
        <v>44</v>
      </c>
      <c r="B106" s="29" t="s">
        <v>168</v>
      </c>
      <c r="C106" s="29" t="s">
        <v>169</v>
      </c>
      <c r="D106" s="25" t="s">
        <v>46</v>
      </c>
      <c r="E106" s="30" t="s">
        <v>170</v>
      </c>
      <c r="F106" s="31" t="s">
        <v>159</v>
      </c>
      <c r="G106" s="32">
        <v>71.4</v>
      </c>
      <c r="H106" s="33">
        <v>0</v>
      </c>
      <c r="I106" s="34">
        <f>ROUND(ROUND(H106,2)*ROUND(G106,3),2)</f>
      </c>
      <c r="O106">
        <f>(I106*21)/100</f>
      </c>
      <c r="P106" t="s">
        <v>22</v>
      </c>
    </row>
    <row r="107" spans="1:5" ht="12.75" customHeight="1">
      <c r="A107" s="35" t="s">
        <v>49</v>
      </c>
      <c r="E107" s="36" t="s">
        <v>46</v>
      </c>
    </row>
    <row r="108" spans="1:5" ht="12.75" customHeight="1">
      <c r="A108" s="37" t="s">
        <v>51</v>
      </c>
      <c r="E108" s="38" t="s">
        <v>171</v>
      </c>
    </row>
    <row r="109" spans="1:5" ht="12.75" customHeight="1">
      <c r="A109" t="s">
        <v>52</v>
      </c>
      <c r="E109" s="36" t="s">
        <v>172</v>
      </c>
    </row>
    <row r="110" spans="1:9" ht="12.75" customHeight="1">
      <c r="A110" s="6" t="s">
        <v>42</v>
      </c>
      <c r="B110" s="6"/>
      <c r="C110" s="41" t="s">
        <v>22</v>
      </c>
      <c r="D110" s="6"/>
      <c r="E110" s="27" t="s">
        <v>173</v>
      </c>
      <c r="F110" s="6"/>
      <c r="G110" s="6"/>
      <c r="H110" s="6"/>
      <c r="I110" s="42">
        <f>0+I111+I115+I119+I123+I127+I131</f>
      </c>
    </row>
    <row r="111" spans="1:16" ht="12.75" customHeight="1">
      <c r="A111" s="25" t="s">
        <v>44</v>
      </c>
      <c r="B111" s="29" t="s">
        <v>174</v>
      </c>
      <c r="C111" s="29" t="s">
        <v>175</v>
      </c>
      <c r="D111" s="25" t="s">
        <v>46</v>
      </c>
      <c r="E111" s="30" t="s">
        <v>176</v>
      </c>
      <c r="F111" s="31" t="s">
        <v>75</v>
      </c>
      <c r="G111" s="32">
        <v>0.325</v>
      </c>
      <c r="H111" s="33">
        <v>0</v>
      </c>
      <c r="I111" s="34">
        <f>ROUND(ROUND(H111,2)*ROUND(G111,3),2)</f>
      </c>
      <c r="O111">
        <f>(I111*21)/100</f>
      </c>
      <c r="P111" t="s">
        <v>22</v>
      </c>
    </row>
    <row r="112" spans="1:5" ht="12.75" customHeight="1">
      <c r="A112" s="35" t="s">
        <v>49</v>
      </c>
      <c r="E112" s="36" t="s">
        <v>46</v>
      </c>
    </row>
    <row r="113" spans="1:5" ht="12.75" customHeight="1">
      <c r="A113" s="37" t="s">
        <v>51</v>
      </c>
      <c r="E113" s="38" t="s">
        <v>177</v>
      </c>
    </row>
    <row r="114" spans="1:5" ht="38.25" customHeight="1">
      <c r="A114" t="s">
        <v>52</v>
      </c>
      <c r="E114" s="36" t="s">
        <v>178</v>
      </c>
    </row>
    <row r="115" spans="1:16" ht="12.75" customHeight="1">
      <c r="A115" s="25" t="s">
        <v>44</v>
      </c>
      <c r="B115" s="29" t="s">
        <v>179</v>
      </c>
      <c r="C115" s="29" t="s">
        <v>180</v>
      </c>
      <c r="D115" s="25" t="s">
        <v>46</v>
      </c>
      <c r="E115" s="30" t="s">
        <v>181</v>
      </c>
      <c r="F115" s="31" t="s">
        <v>75</v>
      </c>
      <c r="G115" s="32">
        <v>0.948</v>
      </c>
      <c r="H115" s="33">
        <v>0</v>
      </c>
      <c r="I115" s="34">
        <f>ROUND(ROUND(H115,2)*ROUND(G115,3),2)</f>
      </c>
      <c r="O115">
        <f>(I115*21)/100</f>
      </c>
      <c r="P115" t="s">
        <v>22</v>
      </c>
    </row>
    <row r="116" spans="1:5" ht="12.75" customHeight="1">
      <c r="A116" s="35" t="s">
        <v>49</v>
      </c>
      <c r="E116" s="36" t="s">
        <v>182</v>
      </c>
    </row>
    <row r="117" spans="1:5" ht="38.25" customHeight="1">
      <c r="A117" s="37" t="s">
        <v>51</v>
      </c>
      <c r="E117" s="38" t="s">
        <v>183</v>
      </c>
    </row>
    <row r="118" spans="1:5" ht="38.25" customHeight="1">
      <c r="A118" t="s">
        <v>52</v>
      </c>
      <c r="E118" s="36" t="s">
        <v>184</v>
      </c>
    </row>
    <row r="119" spans="1:16" ht="12.75" customHeight="1">
      <c r="A119" s="25" t="s">
        <v>44</v>
      </c>
      <c r="B119" s="29" t="s">
        <v>185</v>
      </c>
      <c r="C119" s="29" t="s">
        <v>186</v>
      </c>
      <c r="D119" s="25" t="s">
        <v>46</v>
      </c>
      <c r="E119" s="30" t="s">
        <v>187</v>
      </c>
      <c r="F119" s="31" t="s">
        <v>136</v>
      </c>
      <c r="G119" s="32">
        <v>17.8</v>
      </c>
      <c r="H119" s="33">
        <v>0</v>
      </c>
      <c r="I119" s="34">
        <f>ROUND(ROUND(H119,2)*ROUND(G119,3),2)</f>
      </c>
      <c r="O119">
        <f>(I119*21)/100</f>
      </c>
      <c r="P119" t="s">
        <v>22</v>
      </c>
    </row>
    <row r="120" spans="1:5" ht="12.75" customHeight="1">
      <c r="A120" s="35" t="s">
        <v>49</v>
      </c>
      <c r="E120" s="36" t="s">
        <v>188</v>
      </c>
    </row>
    <row r="121" spans="1:5" ht="12.75" customHeight="1">
      <c r="A121" s="37" t="s">
        <v>51</v>
      </c>
      <c r="E121" s="38" t="s">
        <v>189</v>
      </c>
    </row>
    <row r="122" spans="1:5" ht="63.75" customHeight="1">
      <c r="A122" t="s">
        <v>52</v>
      </c>
      <c r="E122" s="36" t="s">
        <v>190</v>
      </c>
    </row>
    <row r="123" spans="1:16" ht="12.75" customHeight="1">
      <c r="A123" s="25" t="s">
        <v>44</v>
      </c>
      <c r="B123" s="29" t="s">
        <v>191</v>
      </c>
      <c r="C123" s="29" t="s">
        <v>192</v>
      </c>
      <c r="D123" s="25" t="s">
        <v>46</v>
      </c>
      <c r="E123" s="30" t="s">
        <v>193</v>
      </c>
      <c r="F123" s="31" t="s">
        <v>136</v>
      </c>
      <c r="G123" s="32">
        <v>201.786</v>
      </c>
      <c r="H123" s="33">
        <v>0</v>
      </c>
      <c r="I123" s="34">
        <f>ROUND(ROUND(H123,2)*ROUND(G123,3),2)</f>
      </c>
      <c r="O123">
        <f>(I123*21)/100</f>
      </c>
      <c r="P123" t="s">
        <v>22</v>
      </c>
    </row>
    <row r="124" spans="1:5" ht="12.75" customHeight="1">
      <c r="A124" s="35" t="s">
        <v>49</v>
      </c>
      <c r="E124" s="36" t="s">
        <v>46</v>
      </c>
    </row>
    <row r="125" spans="1:5" ht="12.75" customHeight="1">
      <c r="A125" s="37" t="s">
        <v>51</v>
      </c>
      <c r="E125" s="38" t="s">
        <v>194</v>
      </c>
    </row>
    <row r="126" spans="1:5" ht="63.75" customHeight="1">
      <c r="A126" t="s">
        <v>52</v>
      </c>
      <c r="E126" s="36" t="s">
        <v>190</v>
      </c>
    </row>
    <row r="127" spans="1:16" ht="12.75" customHeight="1">
      <c r="A127" s="25" t="s">
        <v>44</v>
      </c>
      <c r="B127" s="29" t="s">
        <v>195</v>
      </c>
      <c r="C127" s="29" t="s">
        <v>196</v>
      </c>
      <c r="D127" s="25" t="s">
        <v>46</v>
      </c>
      <c r="E127" s="30" t="s">
        <v>197</v>
      </c>
      <c r="F127" s="31" t="s">
        <v>136</v>
      </c>
      <c r="G127" s="32">
        <v>540.678</v>
      </c>
      <c r="H127" s="33">
        <v>0</v>
      </c>
      <c r="I127" s="34">
        <f>ROUND(ROUND(H127,2)*ROUND(G127,3),2)</f>
      </c>
      <c r="O127">
        <f>(I127*21)/100</f>
      </c>
      <c r="P127" t="s">
        <v>22</v>
      </c>
    </row>
    <row r="128" spans="1:5" ht="12.75" customHeight="1">
      <c r="A128" s="35" t="s">
        <v>49</v>
      </c>
      <c r="E128" s="36" t="s">
        <v>46</v>
      </c>
    </row>
    <row r="129" spans="1:5" ht="38.25" customHeight="1">
      <c r="A129" s="37" t="s">
        <v>51</v>
      </c>
      <c r="E129" s="38" t="s">
        <v>198</v>
      </c>
    </row>
    <row r="130" spans="1:5" ht="63.75" customHeight="1">
      <c r="A130" t="s">
        <v>52</v>
      </c>
      <c r="E130" s="36" t="s">
        <v>190</v>
      </c>
    </row>
    <row r="131" spans="1:16" ht="12.75" customHeight="1">
      <c r="A131" s="25" t="s">
        <v>44</v>
      </c>
      <c r="B131" s="29" t="s">
        <v>199</v>
      </c>
      <c r="C131" s="29" t="s">
        <v>200</v>
      </c>
      <c r="D131" s="25" t="s">
        <v>46</v>
      </c>
      <c r="E131" s="30" t="s">
        <v>201</v>
      </c>
      <c r="F131" s="31" t="s">
        <v>159</v>
      </c>
      <c r="G131" s="32">
        <v>8.1</v>
      </c>
      <c r="H131" s="33">
        <v>0</v>
      </c>
      <c r="I131" s="34">
        <f>ROUND(ROUND(H131,2)*ROUND(G131,3),2)</f>
      </c>
      <c r="O131">
        <f>(I131*21)/100</f>
      </c>
      <c r="P131" t="s">
        <v>22</v>
      </c>
    </row>
    <row r="132" spans="1:5" ht="12.75" customHeight="1">
      <c r="A132" s="35" t="s">
        <v>49</v>
      </c>
      <c r="E132" s="36" t="s">
        <v>202</v>
      </c>
    </row>
    <row r="133" spans="1:5" ht="25.5" customHeight="1">
      <c r="A133" s="37" t="s">
        <v>51</v>
      </c>
      <c r="E133" s="38" t="s">
        <v>203</v>
      </c>
    </row>
    <row r="134" spans="1:5" ht="102" customHeight="1">
      <c r="A134" t="s">
        <v>52</v>
      </c>
      <c r="E134" s="36" t="s">
        <v>204</v>
      </c>
    </row>
    <row r="135" spans="1:9" ht="12.75" customHeight="1">
      <c r="A135" s="6" t="s">
        <v>42</v>
      </c>
      <c r="B135" s="6"/>
      <c r="C135" s="41" t="s">
        <v>21</v>
      </c>
      <c r="D135" s="6"/>
      <c r="E135" s="27" t="s">
        <v>205</v>
      </c>
      <c r="F135" s="6"/>
      <c r="G135" s="6"/>
      <c r="H135" s="6"/>
      <c r="I135" s="42">
        <f>0+I136+I140+I144+I148</f>
      </c>
    </row>
    <row r="136" spans="1:16" ht="12.75" customHeight="1">
      <c r="A136" s="25" t="s">
        <v>44</v>
      </c>
      <c r="B136" s="29" t="s">
        <v>206</v>
      </c>
      <c r="C136" s="29" t="s">
        <v>207</v>
      </c>
      <c r="D136" s="25" t="s">
        <v>46</v>
      </c>
      <c r="E136" s="30" t="s">
        <v>208</v>
      </c>
      <c r="F136" s="31" t="s">
        <v>75</v>
      </c>
      <c r="G136" s="32">
        <v>45.647</v>
      </c>
      <c r="H136" s="33">
        <v>0</v>
      </c>
      <c r="I136" s="34">
        <f>ROUND(ROUND(H136,2)*ROUND(G136,3),2)</f>
      </c>
      <c r="O136">
        <f>(I136*21)/100</f>
      </c>
      <c r="P136" t="s">
        <v>22</v>
      </c>
    </row>
    <row r="137" spans="1:5" ht="12.75" customHeight="1">
      <c r="A137" s="35" t="s">
        <v>49</v>
      </c>
      <c r="E137" s="36" t="s">
        <v>209</v>
      </c>
    </row>
    <row r="138" spans="1:5" ht="38.25" customHeight="1">
      <c r="A138" s="37" t="s">
        <v>51</v>
      </c>
      <c r="E138" s="38" t="s">
        <v>210</v>
      </c>
    </row>
    <row r="139" spans="1:5" ht="229.5" customHeight="1">
      <c r="A139" t="s">
        <v>52</v>
      </c>
      <c r="E139" s="36" t="s">
        <v>211</v>
      </c>
    </row>
    <row r="140" spans="1:16" ht="12.75" customHeight="1">
      <c r="A140" s="25" t="s">
        <v>44</v>
      </c>
      <c r="B140" s="29" t="s">
        <v>212</v>
      </c>
      <c r="C140" s="29" t="s">
        <v>213</v>
      </c>
      <c r="D140" s="25" t="s">
        <v>46</v>
      </c>
      <c r="E140" s="30" t="s">
        <v>214</v>
      </c>
      <c r="F140" s="31" t="s">
        <v>58</v>
      </c>
      <c r="G140" s="32">
        <v>10.75</v>
      </c>
      <c r="H140" s="33">
        <v>0</v>
      </c>
      <c r="I140" s="34">
        <f>ROUND(ROUND(H140,2)*ROUND(G140,3),2)</f>
      </c>
      <c r="O140">
        <f>(I140*21)/100</f>
      </c>
      <c r="P140" t="s">
        <v>22</v>
      </c>
    </row>
    <row r="141" spans="1:5" ht="12.75" customHeight="1">
      <c r="A141" s="35" t="s">
        <v>49</v>
      </c>
      <c r="E141" s="36" t="s">
        <v>215</v>
      </c>
    </row>
    <row r="142" spans="1:5" ht="12.75" customHeight="1">
      <c r="A142" s="37" t="s">
        <v>51</v>
      </c>
      <c r="E142" s="38" t="s">
        <v>216</v>
      </c>
    </row>
    <row r="143" spans="1:5" ht="178.5" customHeight="1">
      <c r="A143" t="s">
        <v>52</v>
      </c>
      <c r="E143" s="36" t="s">
        <v>217</v>
      </c>
    </row>
    <row r="144" spans="1:16" ht="12.75" customHeight="1">
      <c r="A144" s="25" t="s">
        <v>44</v>
      </c>
      <c r="B144" s="29" t="s">
        <v>218</v>
      </c>
      <c r="C144" s="29" t="s">
        <v>219</v>
      </c>
      <c r="D144" s="25" t="s">
        <v>46</v>
      </c>
      <c r="E144" s="30" t="s">
        <v>220</v>
      </c>
      <c r="F144" s="31" t="s">
        <v>75</v>
      </c>
      <c r="G144" s="32">
        <v>0.858</v>
      </c>
      <c r="H144" s="33">
        <v>0</v>
      </c>
      <c r="I144" s="34">
        <f>ROUND(ROUND(H144,2)*ROUND(G144,3),2)</f>
      </c>
      <c r="O144">
        <f>(I144*21)/100</f>
      </c>
      <c r="P144" t="s">
        <v>22</v>
      </c>
    </row>
    <row r="145" spans="1:5" ht="12.75" customHeight="1">
      <c r="A145" s="35" t="s">
        <v>49</v>
      </c>
      <c r="E145" s="36" t="s">
        <v>46</v>
      </c>
    </row>
    <row r="146" spans="1:5" ht="25.5" customHeight="1">
      <c r="A146" s="37" t="s">
        <v>51</v>
      </c>
      <c r="E146" s="38" t="s">
        <v>221</v>
      </c>
    </row>
    <row r="147" spans="1:5" ht="12.75" customHeight="1">
      <c r="A147" t="s">
        <v>52</v>
      </c>
      <c r="E147" s="36" t="s">
        <v>222</v>
      </c>
    </row>
    <row r="148" spans="1:16" ht="12.75" customHeight="1">
      <c r="A148" s="25" t="s">
        <v>44</v>
      </c>
      <c r="B148" s="29" t="s">
        <v>223</v>
      </c>
      <c r="C148" s="29" t="s">
        <v>224</v>
      </c>
      <c r="D148" s="25" t="s">
        <v>46</v>
      </c>
      <c r="E148" s="30" t="s">
        <v>225</v>
      </c>
      <c r="F148" s="31" t="s">
        <v>75</v>
      </c>
      <c r="G148" s="32">
        <v>4.29</v>
      </c>
      <c r="H148" s="33">
        <v>0</v>
      </c>
      <c r="I148" s="34">
        <f>ROUND(ROUND(H148,2)*ROUND(G148,3),2)</f>
      </c>
      <c r="O148">
        <f>(I148*21)/100</f>
      </c>
      <c r="P148" t="s">
        <v>22</v>
      </c>
    </row>
    <row r="149" spans="1:5" ht="12.75" customHeight="1">
      <c r="A149" s="35" t="s">
        <v>49</v>
      </c>
      <c r="E149" s="36" t="s">
        <v>226</v>
      </c>
    </row>
    <row r="150" spans="1:5" ht="25.5" customHeight="1">
      <c r="A150" s="37" t="s">
        <v>51</v>
      </c>
      <c r="E150" s="38" t="s">
        <v>227</v>
      </c>
    </row>
    <row r="151" spans="1:5" ht="12.75" customHeight="1">
      <c r="A151" t="s">
        <v>52</v>
      </c>
      <c r="E151" s="36" t="s">
        <v>228</v>
      </c>
    </row>
    <row r="152" spans="1:9" ht="12.75" customHeight="1">
      <c r="A152" s="6" t="s">
        <v>42</v>
      </c>
      <c r="B152" s="6"/>
      <c r="C152" s="41" t="s">
        <v>32</v>
      </c>
      <c r="D152" s="6"/>
      <c r="E152" s="27" t="s">
        <v>229</v>
      </c>
      <c r="F152" s="6"/>
      <c r="G152" s="6"/>
      <c r="H152" s="6"/>
      <c r="I152" s="42">
        <f>0+I153+I157+I161+I165+I169+I173</f>
      </c>
    </row>
    <row r="153" spans="1:16" ht="12.75" customHeight="1">
      <c r="A153" s="25" t="s">
        <v>44</v>
      </c>
      <c r="B153" s="29" t="s">
        <v>230</v>
      </c>
      <c r="C153" s="29" t="s">
        <v>231</v>
      </c>
      <c r="D153" s="25" t="s">
        <v>46</v>
      </c>
      <c r="E153" s="30" t="s">
        <v>232</v>
      </c>
      <c r="F153" s="31" t="s">
        <v>75</v>
      </c>
      <c r="G153" s="32">
        <v>29.12</v>
      </c>
      <c r="H153" s="33">
        <v>0</v>
      </c>
      <c r="I153" s="34">
        <f>ROUND(ROUND(H153,2)*ROUND(G153,3),2)</f>
      </c>
      <c r="O153">
        <f>(I153*21)/100</f>
      </c>
      <c r="P153" t="s">
        <v>22</v>
      </c>
    </row>
    <row r="154" spans="1:5" ht="12.75" customHeight="1">
      <c r="A154" s="35" t="s">
        <v>49</v>
      </c>
      <c r="E154" s="36" t="s">
        <v>233</v>
      </c>
    </row>
    <row r="155" spans="1:5" ht="76.5" customHeight="1">
      <c r="A155" s="37" t="s">
        <v>51</v>
      </c>
      <c r="E155" s="38" t="s">
        <v>234</v>
      </c>
    </row>
    <row r="156" spans="1:5" ht="216.75" customHeight="1">
      <c r="A156" t="s">
        <v>52</v>
      </c>
      <c r="E156" s="36" t="s">
        <v>235</v>
      </c>
    </row>
    <row r="157" spans="1:16" ht="12.75" customHeight="1">
      <c r="A157" s="25" t="s">
        <v>44</v>
      </c>
      <c r="B157" s="29" t="s">
        <v>236</v>
      </c>
      <c r="C157" s="29" t="s">
        <v>237</v>
      </c>
      <c r="D157" s="25" t="s">
        <v>46</v>
      </c>
      <c r="E157" s="30" t="s">
        <v>238</v>
      </c>
      <c r="F157" s="31" t="s">
        <v>75</v>
      </c>
      <c r="G157" s="32">
        <v>0.39</v>
      </c>
      <c r="H157" s="33">
        <v>0</v>
      </c>
      <c r="I157" s="34">
        <f>ROUND(ROUND(H157,2)*ROUND(G157,3),2)</f>
      </c>
      <c r="O157">
        <f>(I157*21)/100</f>
      </c>
      <c r="P157" t="s">
        <v>22</v>
      </c>
    </row>
    <row r="158" spans="1:5" ht="12.75" customHeight="1">
      <c r="A158" s="35" t="s">
        <v>49</v>
      </c>
      <c r="E158" s="36" t="s">
        <v>46</v>
      </c>
    </row>
    <row r="159" spans="1:5" ht="38.25" customHeight="1">
      <c r="A159" s="37" t="s">
        <v>51</v>
      </c>
      <c r="E159" s="38" t="s">
        <v>239</v>
      </c>
    </row>
    <row r="160" spans="1:5" ht="216.75" customHeight="1">
      <c r="A160" t="s">
        <v>52</v>
      </c>
      <c r="E160" s="36" t="s">
        <v>240</v>
      </c>
    </row>
    <row r="161" spans="1:16" ht="12.75" customHeight="1">
      <c r="A161" s="25" t="s">
        <v>44</v>
      </c>
      <c r="B161" s="29" t="s">
        <v>241</v>
      </c>
      <c r="C161" s="29" t="s">
        <v>242</v>
      </c>
      <c r="D161" s="25" t="s">
        <v>46</v>
      </c>
      <c r="E161" s="30" t="s">
        <v>243</v>
      </c>
      <c r="F161" s="31" t="s">
        <v>75</v>
      </c>
      <c r="G161" s="32">
        <v>0.22</v>
      </c>
      <c r="H161" s="33">
        <v>0</v>
      </c>
      <c r="I161" s="34">
        <f>ROUND(ROUND(H161,2)*ROUND(G161,3),2)</f>
      </c>
      <c r="O161">
        <f>(I161*21)/100</f>
      </c>
      <c r="P161" t="s">
        <v>22</v>
      </c>
    </row>
    <row r="162" spans="1:5" ht="12.75" customHeight="1">
      <c r="A162" s="35" t="s">
        <v>49</v>
      </c>
      <c r="E162" s="36" t="s">
        <v>244</v>
      </c>
    </row>
    <row r="163" spans="1:5" ht="25.5" customHeight="1">
      <c r="A163" s="37" t="s">
        <v>51</v>
      </c>
      <c r="E163" s="38" t="s">
        <v>245</v>
      </c>
    </row>
    <row r="164" spans="1:5" ht="25.5" customHeight="1">
      <c r="A164" t="s">
        <v>52</v>
      </c>
      <c r="E164" s="36" t="s">
        <v>246</v>
      </c>
    </row>
    <row r="165" spans="1:16" ht="12.75" customHeight="1">
      <c r="A165" s="25" t="s">
        <v>44</v>
      </c>
      <c r="B165" s="29" t="s">
        <v>247</v>
      </c>
      <c r="C165" s="29" t="s">
        <v>248</v>
      </c>
      <c r="D165" s="25" t="s">
        <v>46</v>
      </c>
      <c r="E165" s="30" t="s">
        <v>249</v>
      </c>
      <c r="F165" s="31" t="s">
        <v>75</v>
      </c>
      <c r="G165" s="32">
        <v>137.31</v>
      </c>
      <c r="H165" s="33">
        <v>0</v>
      </c>
      <c r="I165" s="34">
        <f>ROUND(ROUND(H165,2)*ROUND(G165,3),2)</f>
      </c>
      <c r="O165">
        <f>(I165*21)/100</f>
      </c>
      <c r="P165" t="s">
        <v>22</v>
      </c>
    </row>
    <row r="166" spans="1:5" ht="12.75" customHeight="1">
      <c r="A166" s="35" t="s">
        <v>49</v>
      </c>
      <c r="E166" s="36" t="s">
        <v>250</v>
      </c>
    </row>
    <row r="167" spans="1:5" ht="12.75" customHeight="1">
      <c r="A167" s="37" t="s">
        <v>51</v>
      </c>
      <c r="E167" s="38" t="s">
        <v>251</v>
      </c>
    </row>
    <row r="168" spans="1:5" ht="216.75" customHeight="1">
      <c r="A168" t="s">
        <v>52</v>
      </c>
      <c r="E168" s="36" t="s">
        <v>235</v>
      </c>
    </row>
    <row r="169" spans="1:16" ht="12.75" customHeight="1">
      <c r="A169" s="25" t="s">
        <v>44</v>
      </c>
      <c r="B169" s="29" t="s">
        <v>252</v>
      </c>
      <c r="C169" s="29" t="s">
        <v>253</v>
      </c>
      <c r="D169" s="25" t="s">
        <v>46</v>
      </c>
      <c r="E169" s="30" t="s">
        <v>254</v>
      </c>
      <c r="F169" s="31" t="s">
        <v>58</v>
      </c>
      <c r="G169" s="32">
        <v>5.181</v>
      </c>
      <c r="H169" s="33">
        <v>0</v>
      </c>
      <c r="I169" s="34">
        <f>ROUND(ROUND(H169,2)*ROUND(G169,3),2)</f>
      </c>
      <c r="O169">
        <f>(I169*21)/100</f>
      </c>
      <c r="P169" t="s">
        <v>22</v>
      </c>
    </row>
    <row r="170" spans="1:5" ht="12.75" customHeight="1">
      <c r="A170" s="35" t="s">
        <v>49</v>
      </c>
      <c r="E170" s="36" t="s">
        <v>255</v>
      </c>
    </row>
    <row r="171" spans="1:5" ht="12.75" customHeight="1">
      <c r="A171" s="37" t="s">
        <v>51</v>
      </c>
      <c r="E171" s="38" t="s">
        <v>256</v>
      </c>
    </row>
    <row r="172" spans="1:5" ht="140.25" customHeight="1">
      <c r="A172" t="s">
        <v>52</v>
      </c>
      <c r="E172" s="36" t="s">
        <v>257</v>
      </c>
    </row>
    <row r="173" spans="1:16" ht="12.75" customHeight="1">
      <c r="A173" s="25" t="s">
        <v>44</v>
      </c>
      <c r="B173" s="29" t="s">
        <v>258</v>
      </c>
      <c r="C173" s="29" t="s">
        <v>259</v>
      </c>
      <c r="D173" s="25" t="s">
        <v>46</v>
      </c>
      <c r="E173" s="30" t="s">
        <v>260</v>
      </c>
      <c r="F173" s="31" t="s">
        <v>75</v>
      </c>
      <c r="G173" s="32">
        <v>0.44</v>
      </c>
      <c r="H173" s="33">
        <v>0</v>
      </c>
      <c r="I173" s="34">
        <f>ROUND(ROUND(H173,2)*ROUND(G173,3),2)</f>
      </c>
      <c r="O173">
        <f>(I173*21)/100</f>
      </c>
      <c r="P173" t="s">
        <v>22</v>
      </c>
    </row>
    <row r="174" spans="1:5" ht="12.75" customHeight="1">
      <c r="A174" s="35" t="s">
        <v>49</v>
      </c>
      <c r="E174" s="36" t="s">
        <v>261</v>
      </c>
    </row>
    <row r="175" spans="1:5" ht="12.75" customHeight="1">
      <c r="A175" s="37" t="s">
        <v>51</v>
      </c>
      <c r="E175" s="38" t="s">
        <v>262</v>
      </c>
    </row>
    <row r="176" spans="1:5" ht="102" customHeight="1">
      <c r="A176" t="s">
        <v>52</v>
      </c>
      <c r="E176" s="36" t="s">
        <v>263</v>
      </c>
    </row>
    <row r="177" spans="1:9" ht="12.75" customHeight="1">
      <c r="A177" s="6" t="s">
        <v>42</v>
      </c>
      <c r="B177" s="6"/>
      <c r="C177" s="41" t="s">
        <v>34</v>
      </c>
      <c r="D177" s="6"/>
      <c r="E177" s="27" t="s">
        <v>264</v>
      </c>
      <c r="F177" s="6"/>
      <c r="G177" s="6"/>
      <c r="H177" s="6"/>
      <c r="I177" s="42">
        <f>0+I178+I182+I186+I190+I194+I198+I202+I206+I210+I214</f>
      </c>
    </row>
    <row r="178" spans="1:16" ht="12.75" customHeight="1">
      <c r="A178" s="25" t="s">
        <v>44</v>
      </c>
      <c r="B178" s="29" t="s">
        <v>265</v>
      </c>
      <c r="C178" s="29" t="s">
        <v>266</v>
      </c>
      <c r="D178" s="25" t="s">
        <v>46</v>
      </c>
      <c r="E178" s="30" t="s">
        <v>267</v>
      </c>
      <c r="F178" s="31" t="s">
        <v>159</v>
      </c>
      <c r="G178" s="32">
        <v>230.5</v>
      </c>
      <c r="H178" s="33">
        <v>0</v>
      </c>
      <c r="I178" s="34">
        <f>ROUND(ROUND(H178,2)*ROUND(G178,3),2)</f>
      </c>
      <c r="O178">
        <f>(I178*21)/100</f>
      </c>
      <c r="P178" t="s">
        <v>22</v>
      </c>
    </row>
    <row r="179" spans="1:5" ht="12.75" customHeight="1">
      <c r="A179" s="35" t="s">
        <v>49</v>
      </c>
      <c r="E179" s="36" t="s">
        <v>268</v>
      </c>
    </row>
    <row r="180" spans="1:5" ht="25.5" customHeight="1">
      <c r="A180" s="37" t="s">
        <v>51</v>
      </c>
      <c r="E180" s="38" t="s">
        <v>269</v>
      </c>
    </row>
    <row r="181" spans="1:5" ht="51" customHeight="1">
      <c r="A181" t="s">
        <v>52</v>
      </c>
      <c r="E181" s="36" t="s">
        <v>270</v>
      </c>
    </row>
    <row r="182" spans="1:16" ht="12.75" customHeight="1">
      <c r="A182" s="25" t="s">
        <v>44</v>
      </c>
      <c r="B182" s="29" t="s">
        <v>271</v>
      </c>
      <c r="C182" s="29" t="s">
        <v>272</v>
      </c>
      <c r="D182" s="25" t="s">
        <v>46</v>
      </c>
      <c r="E182" s="30" t="s">
        <v>267</v>
      </c>
      <c r="F182" s="31" t="s">
        <v>159</v>
      </c>
      <c r="G182" s="32">
        <v>230.5</v>
      </c>
      <c r="H182" s="33">
        <v>0</v>
      </c>
      <c r="I182" s="34">
        <f>ROUND(ROUND(H182,2)*ROUND(G182,3),2)</f>
      </c>
      <c r="O182">
        <f>(I182*21)/100</f>
      </c>
      <c r="P182" t="s">
        <v>22</v>
      </c>
    </row>
    <row r="183" spans="1:5" ht="12.75" customHeight="1">
      <c r="A183" s="35" t="s">
        <v>49</v>
      </c>
      <c r="E183" s="36" t="s">
        <v>273</v>
      </c>
    </row>
    <row r="184" spans="1:5" ht="25.5" customHeight="1">
      <c r="A184" s="37" t="s">
        <v>51</v>
      </c>
      <c r="E184" s="38" t="s">
        <v>269</v>
      </c>
    </row>
    <row r="185" spans="1:5" ht="51" customHeight="1">
      <c r="A185" t="s">
        <v>52</v>
      </c>
      <c r="E185" s="36" t="s">
        <v>270</v>
      </c>
    </row>
    <row r="186" spans="1:16" ht="12.75" customHeight="1">
      <c r="A186" s="25" t="s">
        <v>44</v>
      </c>
      <c r="B186" s="29" t="s">
        <v>274</v>
      </c>
      <c r="C186" s="29" t="s">
        <v>275</v>
      </c>
      <c r="D186" s="25" t="s">
        <v>46</v>
      </c>
      <c r="E186" s="30" t="s">
        <v>276</v>
      </c>
      <c r="F186" s="31" t="s">
        <v>159</v>
      </c>
      <c r="G186" s="32">
        <v>45.5</v>
      </c>
      <c r="H186" s="33">
        <v>0</v>
      </c>
      <c r="I186" s="34">
        <f>ROUND(ROUND(H186,2)*ROUND(G186,3),2)</f>
      </c>
      <c r="O186">
        <f>(I186*21)/100</f>
      </c>
      <c r="P186" t="s">
        <v>22</v>
      </c>
    </row>
    <row r="187" spans="1:5" ht="12.75" customHeight="1">
      <c r="A187" s="35" t="s">
        <v>49</v>
      </c>
      <c r="E187" s="36" t="s">
        <v>277</v>
      </c>
    </row>
    <row r="188" spans="1:5" ht="51" customHeight="1">
      <c r="A188" s="37" t="s">
        <v>51</v>
      </c>
      <c r="E188" s="38" t="s">
        <v>278</v>
      </c>
    </row>
    <row r="189" spans="1:5" ht="51" customHeight="1">
      <c r="A189" t="s">
        <v>52</v>
      </c>
      <c r="E189" s="36" t="s">
        <v>270</v>
      </c>
    </row>
    <row r="190" spans="1:16" ht="12.75" customHeight="1">
      <c r="A190" s="25" t="s">
        <v>44</v>
      </c>
      <c r="B190" s="29" t="s">
        <v>279</v>
      </c>
      <c r="C190" s="29" t="s">
        <v>280</v>
      </c>
      <c r="D190" s="25" t="s">
        <v>46</v>
      </c>
      <c r="E190" s="30" t="s">
        <v>281</v>
      </c>
      <c r="F190" s="31" t="s">
        <v>159</v>
      </c>
      <c r="G190" s="32">
        <v>45.5</v>
      </c>
      <c r="H190" s="33">
        <v>0</v>
      </c>
      <c r="I190" s="34">
        <f>ROUND(ROUND(H190,2)*ROUND(G190,3),2)</f>
      </c>
      <c r="O190">
        <f>(I190*21)/100</f>
      </c>
      <c r="P190" t="s">
        <v>22</v>
      </c>
    </row>
    <row r="191" spans="1:5" ht="12.75" customHeight="1">
      <c r="A191" s="35" t="s">
        <v>49</v>
      </c>
      <c r="E191" s="36" t="s">
        <v>282</v>
      </c>
    </row>
    <row r="192" spans="1:5" ht="51" customHeight="1">
      <c r="A192" s="37" t="s">
        <v>51</v>
      </c>
      <c r="E192" s="38" t="s">
        <v>278</v>
      </c>
    </row>
    <row r="193" spans="1:5" ht="76.5" customHeight="1">
      <c r="A193" t="s">
        <v>52</v>
      </c>
      <c r="E193" s="36" t="s">
        <v>283</v>
      </c>
    </row>
    <row r="194" spans="1:16" ht="12.75" customHeight="1">
      <c r="A194" s="25" t="s">
        <v>44</v>
      </c>
      <c r="B194" s="29" t="s">
        <v>284</v>
      </c>
      <c r="C194" s="29" t="s">
        <v>285</v>
      </c>
      <c r="D194" s="25" t="s">
        <v>46</v>
      </c>
      <c r="E194" s="30" t="s">
        <v>286</v>
      </c>
      <c r="F194" s="31" t="s">
        <v>159</v>
      </c>
      <c r="G194" s="32">
        <v>230.5</v>
      </c>
      <c r="H194" s="33">
        <v>0</v>
      </c>
      <c r="I194" s="34">
        <f>ROUND(ROUND(H194,2)*ROUND(G194,3),2)</f>
      </c>
      <c r="O194">
        <f>(I194*21)/100</f>
      </c>
      <c r="P194" t="s">
        <v>22</v>
      </c>
    </row>
    <row r="195" spans="1:5" ht="12.75" customHeight="1">
      <c r="A195" s="35" t="s">
        <v>49</v>
      </c>
      <c r="E195" s="36" t="s">
        <v>287</v>
      </c>
    </row>
    <row r="196" spans="1:5" ht="25.5" customHeight="1">
      <c r="A196" s="37" t="s">
        <v>51</v>
      </c>
      <c r="E196" s="38" t="s">
        <v>269</v>
      </c>
    </row>
    <row r="197" spans="1:5" ht="51" customHeight="1">
      <c r="A197" t="s">
        <v>52</v>
      </c>
      <c r="E197" s="36" t="s">
        <v>288</v>
      </c>
    </row>
    <row r="198" spans="1:16" ht="12.75" customHeight="1">
      <c r="A198" s="25" t="s">
        <v>44</v>
      </c>
      <c r="B198" s="29" t="s">
        <v>289</v>
      </c>
      <c r="C198" s="29" t="s">
        <v>290</v>
      </c>
      <c r="D198" s="25" t="s">
        <v>46</v>
      </c>
      <c r="E198" s="30" t="s">
        <v>291</v>
      </c>
      <c r="F198" s="31" t="s">
        <v>159</v>
      </c>
      <c r="G198" s="32">
        <v>705.1</v>
      </c>
      <c r="H198" s="33">
        <v>0</v>
      </c>
      <c r="I198" s="34">
        <f>ROUND(ROUND(H198,2)*ROUND(G198,3),2)</f>
      </c>
      <c r="O198">
        <f>(I198*21)/100</f>
      </c>
      <c r="P198" t="s">
        <v>22</v>
      </c>
    </row>
    <row r="199" spans="1:5" ht="12.75" customHeight="1">
      <c r="A199" s="35" t="s">
        <v>49</v>
      </c>
      <c r="E199" s="36" t="s">
        <v>292</v>
      </c>
    </row>
    <row r="200" spans="1:5" ht="76.5" customHeight="1">
      <c r="A200" s="37" t="s">
        <v>51</v>
      </c>
      <c r="E200" s="38" t="s">
        <v>293</v>
      </c>
    </row>
    <row r="201" spans="1:5" ht="51" customHeight="1">
      <c r="A201" t="s">
        <v>52</v>
      </c>
      <c r="E201" s="36" t="s">
        <v>288</v>
      </c>
    </row>
    <row r="202" spans="1:16" ht="12.75" customHeight="1">
      <c r="A202" s="25" t="s">
        <v>44</v>
      </c>
      <c r="B202" s="29" t="s">
        <v>294</v>
      </c>
      <c r="C202" s="29" t="s">
        <v>295</v>
      </c>
      <c r="D202" s="25" t="s">
        <v>46</v>
      </c>
      <c r="E202" s="30" t="s">
        <v>296</v>
      </c>
      <c r="F202" s="31" t="s">
        <v>159</v>
      </c>
      <c r="G202" s="32">
        <v>157.3</v>
      </c>
      <c r="H202" s="33">
        <v>0</v>
      </c>
      <c r="I202" s="34">
        <f>ROUND(ROUND(H202,2)*ROUND(G202,3),2)</f>
      </c>
      <c r="O202">
        <f>(I202*21)/100</f>
      </c>
      <c r="P202" t="s">
        <v>22</v>
      </c>
    </row>
    <row r="203" spans="1:5" ht="12.75" customHeight="1">
      <c r="A203" s="35" t="s">
        <v>49</v>
      </c>
      <c r="E203" s="36" t="s">
        <v>46</v>
      </c>
    </row>
    <row r="204" spans="1:5" ht="38.25" customHeight="1">
      <c r="A204" s="37" t="s">
        <v>51</v>
      </c>
      <c r="E204" s="38" t="s">
        <v>297</v>
      </c>
    </row>
    <row r="205" spans="1:5" ht="89.25" customHeight="1">
      <c r="A205" t="s">
        <v>52</v>
      </c>
      <c r="E205" s="36" t="s">
        <v>298</v>
      </c>
    </row>
    <row r="206" spans="1:16" ht="12.75" customHeight="1">
      <c r="A206" s="25" t="s">
        <v>44</v>
      </c>
      <c r="B206" s="29" t="s">
        <v>299</v>
      </c>
      <c r="C206" s="29" t="s">
        <v>300</v>
      </c>
      <c r="D206" s="25" t="s">
        <v>46</v>
      </c>
      <c r="E206" s="30" t="s">
        <v>301</v>
      </c>
      <c r="F206" s="31" t="s">
        <v>159</v>
      </c>
      <c r="G206" s="32">
        <v>593.3</v>
      </c>
      <c r="H206" s="33">
        <v>0</v>
      </c>
      <c r="I206" s="34">
        <f>ROUND(ROUND(H206,2)*ROUND(G206,3),2)</f>
      </c>
      <c r="O206">
        <f>(I206*21)/100</f>
      </c>
      <c r="P206" t="s">
        <v>22</v>
      </c>
    </row>
    <row r="207" spans="1:5" ht="12.75" customHeight="1">
      <c r="A207" s="35" t="s">
        <v>49</v>
      </c>
      <c r="E207" s="36" t="s">
        <v>302</v>
      </c>
    </row>
    <row r="208" spans="1:5" ht="51" customHeight="1">
      <c r="A208" s="37" t="s">
        <v>51</v>
      </c>
      <c r="E208" s="38" t="s">
        <v>303</v>
      </c>
    </row>
    <row r="209" spans="1:5" ht="89.25" customHeight="1">
      <c r="A209" t="s">
        <v>52</v>
      </c>
      <c r="E209" s="36" t="s">
        <v>298</v>
      </c>
    </row>
    <row r="210" spans="1:16" ht="12.75" customHeight="1">
      <c r="A210" s="25" t="s">
        <v>44</v>
      </c>
      <c r="B210" s="29" t="s">
        <v>304</v>
      </c>
      <c r="C210" s="29" t="s">
        <v>305</v>
      </c>
      <c r="D210" s="25" t="s">
        <v>46</v>
      </c>
      <c r="E210" s="30" t="s">
        <v>306</v>
      </c>
      <c r="F210" s="31" t="s">
        <v>159</v>
      </c>
      <c r="G210" s="32">
        <v>230.5</v>
      </c>
      <c r="H210" s="33">
        <v>0</v>
      </c>
      <c r="I210" s="34">
        <f>ROUND(ROUND(H210,2)*ROUND(G210,3),2)</f>
      </c>
      <c r="O210">
        <f>(I210*21)/100</f>
      </c>
      <c r="P210" t="s">
        <v>22</v>
      </c>
    </row>
    <row r="211" spans="1:5" ht="12.75" customHeight="1">
      <c r="A211" s="35" t="s">
        <v>49</v>
      </c>
      <c r="E211" s="36" t="s">
        <v>307</v>
      </c>
    </row>
    <row r="212" spans="1:5" ht="25.5" customHeight="1">
      <c r="A212" s="37" t="s">
        <v>51</v>
      </c>
      <c r="E212" s="38" t="s">
        <v>269</v>
      </c>
    </row>
    <row r="213" spans="1:5" ht="89.25" customHeight="1">
      <c r="A213" t="s">
        <v>52</v>
      </c>
      <c r="E213" s="36" t="s">
        <v>298</v>
      </c>
    </row>
    <row r="214" spans="1:16" ht="12.75" customHeight="1">
      <c r="A214" s="25" t="s">
        <v>44</v>
      </c>
      <c r="B214" s="29" t="s">
        <v>308</v>
      </c>
      <c r="C214" s="29" t="s">
        <v>309</v>
      </c>
      <c r="D214" s="25" t="s">
        <v>46</v>
      </c>
      <c r="E214" s="30" t="s">
        <v>310</v>
      </c>
      <c r="F214" s="31" t="s">
        <v>159</v>
      </c>
      <c r="G214" s="32">
        <v>339.09</v>
      </c>
      <c r="H214" s="33">
        <v>0</v>
      </c>
      <c r="I214" s="34">
        <f>ROUND(ROUND(H214,2)*ROUND(G214,3),2)</f>
      </c>
      <c r="O214">
        <f>(I214*21)/100</f>
      </c>
      <c r="P214" t="s">
        <v>22</v>
      </c>
    </row>
    <row r="215" spans="1:5" ht="12.75" customHeight="1">
      <c r="A215" s="35" t="s">
        <v>49</v>
      </c>
      <c r="E215" s="36" t="s">
        <v>46</v>
      </c>
    </row>
    <row r="216" spans="1:5" ht="76.5" customHeight="1">
      <c r="A216" s="37" t="s">
        <v>51</v>
      </c>
      <c r="E216" s="38" t="s">
        <v>311</v>
      </c>
    </row>
    <row r="217" spans="1:5" ht="89.25" customHeight="1">
      <c r="A217" t="s">
        <v>52</v>
      </c>
      <c r="E217" s="36" t="s">
        <v>298</v>
      </c>
    </row>
    <row r="218" spans="1:9" ht="12.75" customHeight="1">
      <c r="A218" s="6" t="s">
        <v>42</v>
      </c>
      <c r="B218" s="6"/>
      <c r="C218" s="41" t="s">
        <v>36</v>
      </c>
      <c r="D218" s="6"/>
      <c r="E218" s="27" t="s">
        <v>312</v>
      </c>
      <c r="F218" s="6"/>
      <c r="G218" s="6"/>
      <c r="H218" s="6"/>
      <c r="I218" s="42">
        <f>0+I219+I223+I227+I231+I235+I239</f>
      </c>
    </row>
    <row r="219" spans="1:16" ht="12.75" customHeight="1">
      <c r="A219" s="25" t="s">
        <v>44</v>
      </c>
      <c r="B219" s="29" t="s">
        <v>313</v>
      </c>
      <c r="C219" s="29" t="s">
        <v>314</v>
      </c>
      <c r="D219" s="25" t="s">
        <v>46</v>
      </c>
      <c r="E219" s="30" t="s">
        <v>315</v>
      </c>
      <c r="F219" s="31" t="s">
        <v>159</v>
      </c>
      <c r="G219" s="32">
        <v>277.171</v>
      </c>
      <c r="H219" s="33">
        <v>0</v>
      </c>
      <c r="I219" s="34">
        <f>ROUND(ROUND(H219,2)*ROUND(G219,3),2)</f>
      </c>
      <c r="O219">
        <f>(I219*21)/100</f>
      </c>
      <c r="P219" t="s">
        <v>22</v>
      </c>
    </row>
    <row r="220" spans="1:5" ht="12.75" customHeight="1">
      <c r="A220" s="35" t="s">
        <v>49</v>
      </c>
      <c r="E220" s="36" t="s">
        <v>46</v>
      </c>
    </row>
    <row r="221" spans="1:5" ht="102" customHeight="1">
      <c r="A221" s="37" t="s">
        <v>51</v>
      </c>
      <c r="E221" s="38" t="s">
        <v>316</v>
      </c>
    </row>
    <row r="222" spans="1:5" ht="63.75" customHeight="1">
      <c r="A222" t="s">
        <v>52</v>
      </c>
      <c r="E222" s="36" t="s">
        <v>317</v>
      </c>
    </row>
    <row r="223" spans="1:16" ht="12.75" customHeight="1">
      <c r="A223" s="25" t="s">
        <v>44</v>
      </c>
      <c r="B223" s="29" t="s">
        <v>318</v>
      </c>
      <c r="C223" s="29" t="s">
        <v>319</v>
      </c>
      <c r="D223" s="25" t="s">
        <v>46</v>
      </c>
      <c r="E223" s="30" t="s">
        <v>320</v>
      </c>
      <c r="F223" s="31" t="s">
        <v>159</v>
      </c>
      <c r="G223" s="32">
        <v>318.859</v>
      </c>
      <c r="H223" s="33">
        <v>0</v>
      </c>
      <c r="I223" s="34">
        <f>ROUND(ROUND(H223,2)*ROUND(G223,3),2)</f>
      </c>
      <c r="O223">
        <f>(I223*21)/100</f>
      </c>
      <c r="P223" t="s">
        <v>22</v>
      </c>
    </row>
    <row r="224" spans="1:5" ht="12.75" customHeight="1">
      <c r="A224" s="35" t="s">
        <v>49</v>
      </c>
      <c r="E224" s="36" t="s">
        <v>321</v>
      </c>
    </row>
    <row r="225" spans="1:5" ht="102" customHeight="1">
      <c r="A225" s="37" t="s">
        <v>51</v>
      </c>
      <c r="E225" s="38" t="s">
        <v>322</v>
      </c>
    </row>
    <row r="226" spans="1:5" ht="63.75" customHeight="1">
      <c r="A226" t="s">
        <v>52</v>
      </c>
      <c r="E226" s="36" t="s">
        <v>317</v>
      </c>
    </row>
    <row r="227" spans="1:16" ht="12.75" customHeight="1">
      <c r="A227" s="25" t="s">
        <v>44</v>
      </c>
      <c r="B227" s="29" t="s">
        <v>323</v>
      </c>
      <c r="C227" s="29" t="s">
        <v>324</v>
      </c>
      <c r="D227" s="25" t="s">
        <v>46</v>
      </c>
      <c r="E227" s="30" t="s">
        <v>325</v>
      </c>
      <c r="F227" s="31" t="s">
        <v>159</v>
      </c>
      <c r="G227" s="32">
        <v>119.11</v>
      </c>
      <c r="H227" s="33">
        <v>0</v>
      </c>
      <c r="I227" s="34">
        <f>ROUND(ROUND(H227,2)*ROUND(G227,3),2)</f>
      </c>
      <c r="O227">
        <f>(I227*21)/100</f>
      </c>
      <c r="P227" t="s">
        <v>22</v>
      </c>
    </row>
    <row r="228" spans="1:5" ht="12.75" customHeight="1">
      <c r="A228" s="35" t="s">
        <v>49</v>
      </c>
      <c r="E228" s="36" t="s">
        <v>46</v>
      </c>
    </row>
    <row r="229" spans="1:5" ht="25.5" customHeight="1">
      <c r="A229" s="37" t="s">
        <v>51</v>
      </c>
      <c r="E229" s="38" t="s">
        <v>326</v>
      </c>
    </row>
    <row r="230" spans="1:5" ht="63.75" customHeight="1">
      <c r="A230" t="s">
        <v>52</v>
      </c>
      <c r="E230" s="36" t="s">
        <v>317</v>
      </c>
    </row>
    <row r="231" spans="1:16" ht="12.75" customHeight="1">
      <c r="A231" s="25" t="s">
        <v>44</v>
      </c>
      <c r="B231" s="29" t="s">
        <v>327</v>
      </c>
      <c r="C231" s="29" t="s">
        <v>328</v>
      </c>
      <c r="D231" s="25" t="s">
        <v>46</v>
      </c>
      <c r="E231" s="30" t="s">
        <v>329</v>
      </c>
      <c r="F231" s="31" t="s">
        <v>159</v>
      </c>
      <c r="G231" s="32">
        <v>119.11</v>
      </c>
      <c r="H231" s="33">
        <v>0</v>
      </c>
      <c r="I231" s="34">
        <f>ROUND(ROUND(H231,2)*ROUND(G231,3),2)</f>
      </c>
      <c r="O231">
        <f>(I231*21)/100</f>
      </c>
      <c r="P231" t="s">
        <v>22</v>
      </c>
    </row>
    <row r="232" spans="1:5" ht="12.75" customHeight="1">
      <c r="A232" s="35" t="s">
        <v>49</v>
      </c>
      <c r="E232" s="36" t="s">
        <v>330</v>
      </c>
    </row>
    <row r="233" spans="1:5" ht="25.5" customHeight="1">
      <c r="A233" s="37" t="s">
        <v>51</v>
      </c>
      <c r="E233" s="38" t="s">
        <v>326</v>
      </c>
    </row>
    <row r="234" spans="1:5" ht="51" customHeight="1">
      <c r="A234" t="s">
        <v>52</v>
      </c>
      <c r="E234" s="36" t="s">
        <v>331</v>
      </c>
    </row>
    <row r="235" spans="1:16" ht="12.75" customHeight="1">
      <c r="A235" s="25" t="s">
        <v>44</v>
      </c>
      <c r="B235" s="29" t="s">
        <v>332</v>
      </c>
      <c r="C235" s="29" t="s">
        <v>333</v>
      </c>
      <c r="D235" s="25" t="s">
        <v>46</v>
      </c>
      <c r="E235" s="30" t="s">
        <v>334</v>
      </c>
      <c r="F235" s="31" t="s">
        <v>136</v>
      </c>
      <c r="G235" s="32">
        <v>700</v>
      </c>
      <c r="H235" s="33">
        <v>0</v>
      </c>
      <c r="I235" s="34">
        <f>ROUND(ROUND(H235,2)*ROUND(G235,3),2)</f>
      </c>
      <c r="O235">
        <f>(I235*21)/100</f>
      </c>
      <c r="P235" t="s">
        <v>22</v>
      </c>
    </row>
    <row r="236" spans="1:5" ht="12.75" customHeight="1">
      <c r="A236" s="35" t="s">
        <v>49</v>
      </c>
      <c r="E236" s="36" t="s">
        <v>335</v>
      </c>
    </row>
    <row r="237" spans="1:5" ht="102" customHeight="1">
      <c r="A237" s="37" t="s">
        <v>51</v>
      </c>
      <c r="E237" s="38" t="s">
        <v>336</v>
      </c>
    </row>
    <row r="238" spans="1:5" ht="63.75" customHeight="1">
      <c r="A238" t="s">
        <v>52</v>
      </c>
      <c r="E238" s="36" t="s">
        <v>337</v>
      </c>
    </row>
    <row r="239" spans="1:16" ht="12.75" customHeight="1">
      <c r="A239" s="25" t="s">
        <v>44</v>
      </c>
      <c r="B239" s="29" t="s">
        <v>338</v>
      </c>
      <c r="C239" s="29" t="s">
        <v>339</v>
      </c>
      <c r="D239" s="25" t="s">
        <v>46</v>
      </c>
      <c r="E239" s="30" t="s">
        <v>340</v>
      </c>
      <c r="F239" s="31" t="s">
        <v>159</v>
      </c>
      <c r="G239" s="32">
        <v>5.4</v>
      </c>
      <c r="H239" s="33">
        <v>0</v>
      </c>
      <c r="I239" s="34">
        <f>ROUND(ROUND(H239,2)*ROUND(G239,3),2)</f>
      </c>
      <c r="O239">
        <f>(I239*21)/100</f>
      </c>
      <c r="P239" t="s">
        <v>22</v>
      </c>
    </row>
    <row r="240" spans="1:5" ht="12.75" customHeight="1">
      <c r="A240" s="35" t="s">
        <v>49</v>
      </c>
      <c r="E240" s="36" t="s">
        <v>46</v>
      </c>
    </row>
    <row r="241" spans="1:5" ht="12.75" customHeight="1">
      <c r="A241" s="37" t="s">
        <v>51</v>
      </c>
      <c r="E241" s="38" t="s">
        <v>341</v>
      </c>
    </row>
    <row r="242" spans="1:5" ht="76.5" customHeight="1">
      <c r="A242" t="s">
        <v>52</v>
      </c>
      <c r="E242" s="36" t="s">
        <v>342</v>
      </c>
    </row>
    <row r="243" spans="1:9" ht="12.75" customHeight="1">
      <c r="A243" s="6" t="s">
        <v>42</v>
      </c>
      <c r="B243" s="6"/>
      <c r="C243" s="41" t="s">
        <v>78</v>
      </c>
      <c r="D243" s="6"/>
      <c r="E243" s="27" t="s">
        <v>343</v>
      </c>
      <c r="F243" s="6"/>
      <c r="G243" s="6"/>
      <c r="H243" s="6"/>
      <c r="I243" s="42">
        <f>0+I244+I248+I252+I256+I260</f>
      </c>
    </row>
    <row r="244" spans="1:16" ht="12.75" customHeight="1">
      <c r="A244" s="25" t="s">
        <v>44</v>
      </c>
      <c r="B244" s="29" t="s">
        <v>344</v>
      </c>
      <c r="C244" s="29" t="s">
        <v>345</v>
      </c>
      <c r="D244" s="25" t="s">
        <v>46</v>
      </c>
      <c r="E244" s="30" t="s">
        <v>346</v>
      </c>
      <c r="F244" s="31" t="s">
        <v>159</v>
      </c>
      <c r="G244" s="32">
        <v>534.89</v>
      </c>
      <c r="H244" s="33">
        <v>0</v>
      </c>
      <c r="I244" s="34">
        <f>ROUND(ROUND(H244,2)*ROUND(G244,3),2)</f>
      </c>
      <c r="O244">
        <f>(I244*21)/100</f>
      </c>
      <c r="P244" t="s">
        <v>22</v>
      </c>
    </row>
    <row r="245" spans="1:5" ht="12.75" customHeight="1">
      <c r="A245" s="35" t="s">
        <v>49</v>
      </c>
      <c r="E245" s="36" t="s">
        <v>347</v>
      </c>
    </row>
    <row r="246" spans="1:5" ht="12.75" customHeight="1">
      <c r="A246" s="37" t="s">
        <v>51</v>
      </c>
      <c r="E246" s="38" t="s">
        <v>348</v>
      </c>
    </row>
    <row r="247" spans="1:5" ht="140.25" customHeight="1">
      <c r="A247" t="s">
        <v>52</v>
      </c>
      <c r="E247" s="36" t="s">
        <v>349</v>
      </c>
    </row>
    <row r="248" spans="1:16" ht="12.75" customHeight="1">
      <c r="A248" s="25" t="s">
        <v>44</v>
      </c>
      <c r="B248" s="29" t="s">
        <v>350</v>
      </c>
      <c r="C248" s="29" t="s">
        <v>351</v>
      </c>
      <c r="D248" s="25" t="s">
        <v>46</v>
      </c>
      <c r="E248" s="30" t="s">
        <v>352</v>
      </c>
      <c r="F248" s="31" t="s">
        <v>159</v>
      </c>
      <c r="G248" s="32">
        <v>133.1</v>
      </c>
      <c r="H248" s="33">
        <v>0</v>
      </c>
      <c r="I248" s="34">
        <f>ROUND(ROUND(H248,2)*ROUND(G248,3),2)</f>
      </c>
      <c r="O248">
        <f>(I248*21)/100</f>
      </c>
      <c r="P248" t="s">
        <v>22</v>
      </c>
    </row>
    <row r="249" spans="1:5" ht="12.75" customHeight="1">
      <c r="A249" s="35" t="s">
        <v>49</v>
      </c>
      <c r="E249" s="36" t="s">
        <v>46</v>
      </c>
    </row>
    <row r="250" spans="1:5" ht="51" customHeight="1">
      <c r="A250" s="37" t="s">
        <v>51</v>
      </c>
      <c r="E250" s="38" t="s">
        <v>353</v>
      </c>
    </row>
    <row r="251" spans="1:5" ht="38.25" customHeight="1">
      <c r="A251" t="s">
        <v>52</v>
      </c>
      <c r="E251" s="36" t="s">
        <v>354</v>
      </c>
    </row>
    <row r="252" spans="1:16" ht="12.75" customHeight="1">
      <c r="A252" s="25" t="s">
        <v>44</v>
      </c>
      <c r="B252" s="29" t="s">
        <v>355</v>
      </c>
      <c r="C252" s="29" t="s">
        <v>356</v>
      </c>
      <c r="D252" s="25" t="s">
        <v>46</v>
      </c>
      <c r="E252" s="30" t="s">
        <v>357</v>
      </c>
      <c r="F252" s="31" t="s">
        <v>159</v>
      </c>
      <c r="G252" s="32">
        <v>12.8</v>
      </c>
      <c r="H252" s="33">
        <v>0</v>
      </c>
      <c r="I252" s="34">
        <f>ROUND(ROUND(H252,2)*ROUND(G252,3),2)</f>
      </c>
      <c r="O252">
        <f>(I252*21)/100</f>
      </c>
      <c r="P252" t="s">
        <v>22</v>
      </c>
    </row>
    <row r="253" spans="1:5" ht="12.75" customHeight="1">
      <c r="A253" s="35" t="s">
        <v>49</v>
      </c>
      <c r="E253" s="36" t="s">
        <v>358</v>
      </c>
    </row>
    <row r="254" spans="1:5" ht="38.25" customHeight="1">
      <c r="A254" s="37" t="s">
        <v>51</v>
      </c>
      <c r="E254" s="38" t="s">
        <v>359</v>
      </c>
    </row>
    <row r="255" spans="1:5" ht="38.25" customHeight="1">
      <c r="A255" t="s">
        <v>52</v>
      </c>
      <c r="E255" s="36" t="s">
        <v>354</v>
      </c>
    </row>
    <row r="256" spans="1:16" ht="12.75" customHeight="1">
      <c r="A256" s="25" t="s">
        <v>44</v>
      </c>
      <c r="B256" s="29" t="s">
        <v>360</v>
      </c>
      <c r="C256" s="29" t="s">
        <v>361</v>
      </c>
      <c r="D256" s="25" t="s">
        <v>46</v>
      </c>
      <c r="E256" s="30" t="s">
        <v>362</v>
      </c>
      <c r="F256" s="31" t="s">
        <v>159</v>
      </c>
      <c r="G256" s="32">
        <v>290.319</v>
      </c>
      <c r="H256" s="33">
        <v>0</v>
      </c>
      <c r="I256" s="34">
        <f>ROUND(ROUND(H256,2)*ROUND(G256,3),2)</f>
      </c>
      <c r="O256">
        <f>(I256*21)/100</f>
      </c>
      <c r="P256" t="s">
        <v>22</v>
      </c>
    </row>
    <row r="257" spans="1:5" ht="12.75" customHeight="1">
      <c r="A257" s="35" t="s">
        <v>49</v>
      </c>
      <c r="E257" s="36" t="s">
        <v>363</v>
      </c>
    </row>
    <row r="258" spans="1:5" ht="76.5" customHeight="1">
      <c r="A258" s="37" t="s">
        <v>51</v>
      </c>
      <c r="E258" s="38" t="s">
        <v>364</v>
      </c>
    </row>
    <row r="259" spans="1:5" ht="12.75" customHeight="1">
      <c r="A259" t="s">
        <v>52</v>
      </c>
      <c r="E259" s="36" t="s">
        <v>365</v>
      </c>
    </row>
    <row r="260" spans="1:16" ht="12.75" customHeight="1">
      <c r="A260" s="25" t="s">
        <v>44</v>
      </c>
      <c r="B260" s="29" t="s">
        <v>366</v>
      </c>
      <c r="C260" s="29" t="s">
        <v>367</v>
      </c>
      <c r="D260" s="25" t="s">
        <v>46</v>
      </c>
      <c r="E260" s="30" t="s">
        <v>362</v>
      </c>
      <c r="F260" s="31" t="s">
        <v>159</v>
      </c>
      <c r="G260" s="32">
        <v>117.2</v>
      </c>
      <c r="H260" s="33">
        <v>0</v>
      </c>
      <c r="I260" s="34">
        <f>ROUND(ROUND(H260,2)*ROUND(G260,3),2)</f>
      </c>
      <c r="O260">
        <f>(I260*21)/100</f>
      </c>
      <c r="P260" t="s">
        <v>22</v>
      </c>
    </row>
    <row r="261" spans="1:5" ht="12.75" customHeight="1">
      <c r="A261" s="35" t="s">
        <v>49</v>
      </c>
      <c r="E261" s="36" t="s">
        <v>46</v>
      </c>
    </row>
    <row r="262" spans="1:5" ht="38.25" customHeight="1">
      <c r="A262" s="37" t="s">
        <v>51</v>
      </c>
      <c r="E262" s="38" t="s">
        <v>368</v>
      </c>
    </row>
    <row r="263" spans="1:5" ht="12.75" customHeight="1">
      <c r="A263" t="s">
        <v>52</v>
      </c>
      <c r="E263" s="36" t="s">
        <v>365</v>
      </c>
    </row>
    <row r="264" spans="1:9" ht="12.75" customHeight="1">
      <c r="A264" s="6" t="s">
        <v>42</v>
      </c>
      <c r="B264" s="6"/>
      <c r="C264" s="41" t="s">
        <v>81</v>
      </c>
      <c r="D264" s="6"/>
      <c r="E264" s="27" t="s">
        <v>369</v>
      </c>
      <c r="F264" s="6"/>
      <c r="G264" s="6"/>
      <c r="H264" s="6"/>
      <c r="I264" s="42">
        <f>0+I265+I269+I273+I277+I281</f>
      </c>
    </row>
    <row r="265" spans="1:16" ht="12.75" customHeight="1">
      <c r="A265" s="25" t="s">
        <v>44</v>
      </c>
      <c r="B265" s="29" t="s">
        <v>370</v>
      </c>
      <c r="C265" s="29" t="s">
        <v>371</v>
      </c>
      <c r="D265" s="25" t="s">
        <v>46</v>
      </c>
      <c r="E265" s="30" t="s">
        <v>372</v>
      </c>
      <c r="F265" s="31" t="s">
        <v>136</v>
      </c>
      <c r="G265" s="32">
        <v>30</v>
      </c>
      <c r="H265" s="33">
        <v>0</v>
      </c>
      <c r="I265" s="34">
        <f>ROUND(ROUND(H265,2)*ROUND(G265,3),2)</f>
      </c>
      <c r="O265">
        <f>(I265*21)/100</f>
      </c>
      <c r="P265" t="s">
        <v>22</v>
      </c>
    </row>
    <row r="266" spans="1:5" ht="12.75" customHeight="1">
      <c r="A266" s="35" t="s">
        <v>49</v>
      </c>
      <c r="E266" s="36" t="s">
        <v>373</v>
      </c>
    </row>
    <row r="267" spans="1:5" ht="12.75" customHeight="1">
      <c r="A267" s="37" t="s">
        <v>51</v>
      </c>
      <c r="E267" s="38" t="s">
        <v>374</v>
      </c>
    </row>
    <row r="268" spans="1:5" ht="178.5" customHeight="1">
      <c r="A268" t="s">
        <v>52</v>
      </c>
      <c r="E268" s="36" t="s">
        <v>375</v>
      </c>
    </row>
    <row r="269" spans="1:16" ht="12.75" customHeight="1">
      <c r="A269" s="25" t="s">
        <v>44</v>
      </c>
      <c r="B269" s="29" t="s">
        <v>376</v>
      </c>
      <c r="C269" s="29" t="s">
        <v>377</v>
      </c>
      <c r="D269" s="25" t="s">
        <v>46</v>
      </c>
      <c r="E269" s="30" t="s">
        <v>378</v>
      </c>
      <c r="F269" s="31" t="s">
        <v>136</v>
      </c>
      <c r="G269" s="32">
        <v>1</v>
      </c>
      <c r="H269" s="33">
        <v>0</v>
      </c>
      <c r="I269" s="34">
        <f>ROUND(ROUND(H269,2)*ROUND(G269,3),2)</f>
      </c>
      <c r="O269">
        <f>(I269*21)/100</f>
      </c>
      <c r="P269" t="s">
        <v>22</v>
      </c>
    </row>
    <row r="270" spans="1:5" ht="12.75" customHeight="1">
      <c r="A270" s="35" t="s">
        <v>49</v>
      </c>
      <c r="E270" s="36" t="s">
        <v>379</v>
      </c>
    </row>
    <row r="271" spans="1:5" ht="12.75" customHeight="1">
      <c r="A271" s="37" t="s">
        <v>51</v>
      </c>
      <c r="E271" s="38" t="s">
        <v>380</v>
      </c>
    </row>
    <row r="272" spans="1:5" ht="165.75" customHeight="1">
      <c r="A272" t="s">
        <v>52</v>
      </c>
      <c r="E272" s="36" t="s">
        <v>381</v>
      </c>
    </row>
    <row r="273" spans="1:16" ht="12.75" customHeight="1">
      <c r="A273" s="25" t="s">
        <v>44</v>
      </c>
      <c r="B273" s="29" t="s">
        <v>382</v>
      </c>
      <c r="C273" s="29" t="s">
        <v>383</v>
      </c>
      <c r="D273" s="25" t="s">
        <v>46</v>
      </c>
      <c r="E273" s="30" t="s">
        <v>384</v>
      </c>
      <c r="F273" s="31" t="s">
        <v>136</v>
      </c>
      <c r="G273" s="32">
        <v>6.2</v>
      </c>
      <c r="H273" s="33">
        <v>0</v>
      </c>
      <c r="I273" s="34">
        <f>ROUND(ROUND(H273,2)*ROUND(G273,3),2)</f>
      </c>
      <c r="O273">
        <f>(I273*21)/100</f>
      </c>
      <c r="P273" t="s">
        <v>22</v>
      </c>
    </row>
    <row r="274" spans="1:5" ht="12.75" customHeight="1">
      <c r="A274" s="35" t="s">
        <v>49</v>
      </c>
      <c r="E274" s="36" t="s">
        <v>385</v>
      </c>
    </row>
    <row r="275" spans="1:5" ht="12.75" customHeight="1">
      <c r="A275" s="37" t="s">
        <v>51</v>
      </c>
      <c r="E275" s="38" t="s">
        <v>386</v>
      </c>
    </row>
    <row r="276" spans="1:5" ht="153" customHeight="1">
      <c r="A276" t="s">
        <v>52</v>
      </c>
      <c r="E276" s="36" t="s">
        <v>387</v>
      </c>
    </row>
    <row r="277" spans="1:16" ht="12.75" customHeight="1">
      <c r="A277" s="25" t="s">
        <v>44</v>
      </c>
      <c r="B277" s="29" t="s">
        <v>388</v>
      </c>
      <c r="C277" s="29" t="s">
        <v>389</v>
      </c>
      <c r="D277" s="25" t="s">
        <v>46</v>
      </c>
      <c r="E277" s="30" t="s">
        <v>390</v>
      </c>
      <c r="F277" s="31" t="s">
        <v>136</v>
      </c>
      <c r="G277" s="32">
        <v>1.05</v>
      </c>
      <c r="H277" s="33">
        <v>0</v>
      </c>
      <c r="I277" s="34">
        <f>ROUND(ROUND(H277,2)*ROUND(G277,3),2)</f>
      </c>
      <c r="O277">
        <f>(I277*21)/100</f>
      </c>
      <c r="P277" t="s">
        <v>22</v>
      </c>
    </row>
    <row r="278" spans="1:5" ht="12.75" customHeight="1">
      <c r="A278" s="35" t="s">
        <v>49</v>
      </c>
      <c r="E278" s="36" t="s">
        <v>391</v>
      </c>
    </row>
    <row r="279" spans="1:5" ht="12.75" customHeight="1">
      <c r="A279" s="37" t="s">
        <v>51</v>
      </c>
      <c r="E279" s="38" t="s">
        <v>392</v>
      </c>
    </row>
    <row r="280" spans="1:5" ht="153" customHeight="1">
      <c r="A280" t="s">
        <v>52</v>
      </c>
      <c r="E280" s="36" t="s">
        <v>387</v>
      </c>
    </row>
    <row r="281" spans="1:16" ht="12.75" customHeight="1">
      <c r="A281" s="25" t="s">
        <v>44</v>
      </c>
      <c r="B281" s="29" t="s">
        <v>393</v>
      </c>
      <c r="C281" s="29" t="s">
        <v>394</v>
      </c>
      <c r="D281" s="25" t="s">
        <v>46</v>
      </c>
      <c r="E281" s="30" t="s">
        <v>395</v>
      </c>
      <c r="F281" s="31" t="s">
        <v>88</v>
      </c>
      <c r="G281" s="32">
        <v>9</v>
      </c>
      <c r="H281" s="33">
        <v>0</v>
      </c>
      <c r="I281" s="34">
        <f>ROUND(ROUND(H281,2)*ROUND(G281,3),2)</f>
      </c>
      <c r="O281">
        <f>(I281*21)/100</f>
      </c>
      <c r="P281" t="s">
        <v>22</v>
      </c>
    </row>
    <row r="282" spans="1:5" ht="12.75" customHeight="1">
      <c r="A282" s="35" t="s">
        <v>49</v>
      </c>
      <c r="E282" s="36" t="s">
        <v>46</v>
      </c>
    </row>
    <row r="283" spans="1:5" ht="12.75" customHeight="1">
      <c r="A283" s="37" t="s">
        <v>51</v>
      </c>
      <c r="E283" s="38" t="s">
        <v>396</v>
      </c>
    </row>
    <row r="284" spans="1:5" ht="12.75" customHeight="1">
      <c r="A284" t="s">
        <v>52</v>
      </c>
      <c r="E284" s="36" t="s">
        <v>397</v>
      </c>
    </row>
    <row r="285" spans="1:9" ht="12.75" customHeight="1">
      <c r="A285" s="6" t="s">
        <v>42</v>
      </c>
      <c r="B285" s="6"/>
      <c r="C285" s="41" t="s">
        <v>39</v>
      </c>
      <c r="D285" s="6"/>
      <c r="E285" s="27" t="s">
        <v>398</v>
      </c>
      <c r="F285" s="6"/>
      <c r="G285" s="6"/>
      <c r="H285" s="6"/>
      <c r="I285" s="42">
        <f>0+I286+I290+I294+I298+I302+I306+I310+I314+I318+I322+I326+I330+I334+I338+I342+I346+I350+I354+I358+I362+I366+I370+I374+I378+I382+I386+I390+I394</f>
      </c>
    </row>
    <row r="286" spans="1:16" ht="12.75" customHeight="1">
      <c r="A286" s="25" t="s">
        <v>44</v>
      </c>
      <c r="B286" s="29" t="s">
        <v>399</v>
      </c>
      <c r="C286" s="29" t="s">
        <v>400</v>
      </c>
      <c r="D286" s="25" t="s">
        <v>46</v>
      </c>
      <c r="E286" s="30" t="s">
        <v>401</v>
      </c>
      <c r="F286" s="31" t="s">
        <v>136</v>
      </c>
      <c r="G286" s="32">
        <v>121</v>
      </c>
      <c r="H286" s="33">
        <v>0</v>
      </c>
      <c r="I286" s="34">
        <f>ROUND(ROUND(H286,2)*ROUND(G286,3),2)</f>
      </c>
      <c r="O286">
        <f>(I286*21)/100</f>
      </c>
      <c r="P286" t="s">
        <v>22</v>
      </c>
    </row>
    <row r="287" spans="1:5" ht="12.75" customHeight="1">
      <c r="A287" s="35" t="s">
        <v>49</v>
      </c>
      <c r="E287" s="36" t="s">
        <v>402</v>
      </c>
    </row>
    <row r="288" spans="1:5" ht="38.25" customHeight="1">
      <c r="A288" s="37" t="s">
        <v>51</v>
      </c>
      <c r="E288" s="38" t="s">
        <v>403</v>
      </c>
    </row>
    <row r="289" spans="1:5" ht="51" customHeight="1">
      <c r="A289" t="s">
        <v>52</v>
      </c>
      <c r="E289" s="36" t="s">
        <v>404</v>
      </c>
    </row>
    <row r="290" spans="1:16" ht="12.75" customHeight="1">
      <c r="A290" s="25" t="s">
        <v>44</v>
      </c>
      <c r="B290" s="29" t="s">
        <v>405</v>
      </c>
      <c r="C290" s="29" t="s">
        <v>406</v>
      </c>
      <c r="D290" s="25" t="s">
        <v>46</v>
      </c>
      <c r="E290" s="30" t="s">
        <v>407</v>
      </c>
      <c r="F290" s="31" t="s">
        <v>136</v>
      </c>
      <c r="G290" s="32">
        <v>120</v>
      </c>
      <c r="H290" s="33">
        <v>0</v>
      </c>
      <c r="I290" s="34">
        <f>ROUND(ROUND(H290,2)*ROUND(G290,3),2)</f>
      </c>
      <c r="O290">
        <f>(I290*21)/100</f>
      </c>
      <c r="P290" t="s">
        <v>22</v>
      </c>
    </row>
    <row r="291" spans="1:5" ht="12.75" customHeight="1">
      <c r="A291" s="35" t="s">
        <v>49</v>
      </c>
      <c r="E291" s="36" t="s">
        <v>408</v>
      </c>
    </row>
    <row r="292" spans="1:5" ht="38.25" customHeight="1">
      <c r="A292" s="37" t="s">
        <v>51</v>
      </c>
      <c r="E292" s="38" t="s">
        <v>409</v>
      </c>
    </row>
    <row r="293" spans="1:5" ht="38.25" customHeight="1">
      <c r="A293" t="s">
        <v>52</v>
      </c>
      <c r="E293" s="36" t="s">
        <v>410</v>
      </c>
    </row>
    <row r="294" spans="1:16" ht="12.75" customHeight="1">
      <c r="A294" s="25" t="s">
        <v>44</v>
      </c>
      <c r="B294" s="29" t="s">
        <v>411</v>
      </c>
      <c r="C294" s="29" t="s">
        <v>412</v>
      </c>
      <c r="D294" s="25" t="s">
        <v>46</v>
      </c>
      <c r="E294" s="30" t="s">
        <v>413</v>
      </c>
      <c r="F294" s="31" t="s">
        <v>88</v>
      </c>
      <c r="G294" s="32">
        <v>2</v>
      </c>
      <c r="H294" s="33">
        <v>0</v>
      </c>
      <c r="I294" s="34">
        <f>ROUND(ROUND(H294,2)*ROUND(G294,3),2)</f>
      </c>
      <c r="O294">
        <f>(I294*21)/100</f>
      </c>
      <c r="P294" t="s">
        <v>22</v>
      </c>
    </row>
    <row r="295" spans="1:5" ht="12.75" customHeight="1">
      <c r="A295" s="35" t="s">
        <v>49</v>
      </c>
      <c r="E295" s="36" t="s">
        <v>46</v>
      </c>
    </row>
    <row r="296" spans="1:5" ht="12.75" customHeight="1">
      <c r="A296" s="37" t="s">
        <v>51</v>
      </c>
      <c r="E296" s="38" t="s">
        <v>414</v>
      </c>
    </row>
    <row r="297" spans="1:5" ht="12.75" customHeight="1">
      <c r="A297" t="s">
        <v>52</v>
      </c>
      <c r="E297" s="36" t="s">
        <v>415</v>
      </c>
    </row>
    <row r="298" spans="1:16" ht="12.75" customHeight="1">
      <c r="A298" s="25" t="s">
        <v>44</v>
      </c>
      <c r="B298" s="29" t="s">
        <v>416</v>
      </c>
      <c r="C298" s="29" t="s">
        <v>417</v>
      </c>
      <c r="D298" s="25" t="s">
        <v>418</v>
      </c>
      <c r="E298" s="30" t="s">
        <v>419</v>
      </c>
      <c r="F298" s="31" t="s">
        <v>88</v>
      </c>
      <c r="G298" s="32">
        <v>2</v>
      </c>
      <c r="H298" s="33">
        <v>0</v>
      </c>
      <c r="I298" s="34">
        <f>ROUND(ROUND(H298,2)*ROUND(G298,3),2)</f>
      </c>
      <c r="O298">
        <f>(I298*21)/100</f>
      </c>
      <c r="P298" t="s">
        <v>22</v>
      </c>
    </row>
    <row r="299" spans="1:5" ht="12.75" customHeight="1">
      <c r="A299" s="35" t="s">
        <v>49</v>
      </c>
      <c r="E299" s="36" t="s">
        <v>420</v>
      </c>
    </row>
    <row r="300" spans="1:5" ht="12.75" customHeight="1">
      <c r="A300" s="37" t="s">
        <v>51</v>
      </c>
      <c r="E300" s="38" t="s">
        <v>46</v>
      </c>
    </row>
    <row r="301" spans="1:5" ht="12.75" customHeight="1">
      <c r="A301" t="s">
        <v>52</v>
      </c>
      <c r="E301" s="36" t="s">
        <v>421</v>
      </c>
    </row>
    <row r="302" spans="1:16" ht="12.75" customHeight="1">
      <c r="A302" s="25" t="s">
        <v>44</v>
      </c>
      <c r="B302" s="29" t="s">
        <v>422</v>
      </c>
      <c r="C302" s="29" t="s">
        <v>423</v>
      </c>
      <c r="D302" s="25" t="s">
        <v>46</v>
      </c>
      <c r="E302" s="30" t="s">
        <v>424</v>
      </c>
      <c r="F302" s="31" t="s">
        <v>88</v>
      </c>
      <c r="G302" s="32">
        <v>1</v>
      </c>
      <c r="H302" s="33">
        <v>0</v>
      </c>
      <c r="I302" s="34">
        <f>ROUND(ROUND(H302,2)*ROUND(G302,3),2)</f>
      </c>
      <c r="O302">
        <f>(I302*21)/100</f>
      </c>
      <c r="P302" t="s">
        <v>22</v>
      </c>
    </row>
    <row r="303" spans="1:5" ht="12.75" customHeight="1">
      <c r="A303" s="35" t="s">
        <v>49</v>
      </c>
      <c r="E303" s="36" t="s">
        <v>425</v>
      </c>
    </row>
    <row r="304" spans="1:5" ht="12.75" customHeight="1">
      <c r="A304" s="37" t="s">
        <v>51</v>
      </c>
      <c r="E304" s="38" t="s">
        <v>46</v>
      </c>
    </row>
    <row r="305" spans="1:5" ht="12.75" customHeight="1">
      <c r="A305" t="s">
        <v>52</v>
      </c>
      <c r="E305" s="36" t="s">
        <v>426</v>
      </c>
    </row>
    <row r="306" spans="1:16" ht="12.75" customHeight="1">
      <c r="A306" s="25" t="s">
        <v>44</v>
      </c>
      <c r="B306" s="29" t="s">
        <v>427</v>
      </c>
      <c r="C306" s="29" t="s">
        <v>428</v>
      </c>
      <c r="D306" s="25" t="s">
        <v>46</v>
      </c>
      <c r="E306" s="30" t="s">
        <v>429</v>
      </c>
      <c r="F306" s="31" t="s">
        <v>88</v>
      </c>
      <c r="G306" s="32">
        <v>1</v>
      </c>
      <c r="H306" s="33">
        <v>0</v>
      </c>
      <c r="I306" s="34">
        <f>ROUND(ROUND(H306,2)*ROUND(G306,3),2)</f>
      </c>
      <c r="O306">
        <f>(I306*21)/100</f>
      </c>
      <c r="P306" t="s">
        <v>22</v>
      </c>
    </row>
    <row r="307" spans="1:5" ht="12.75" customHeight="1">
      <c r="A307" s="35" t="s">
        <v>49</v>
      </c>
      <c r="E307" s="36" t="s">
        <v>430</v>
      </c>
    </row>
    <row r="308" spans="1:5" ht="12.75" customHeight="1">
      <c r="A308" s="37" t="s">
        <v>51</v>
      </c>
      <c r="E308" s="38" t="s">
        <v>46</v>
      </c>
    </row>
    <row r="309" spans="1:5" ht="63.75" customHeight="1">
      <c r="A309" t="s">
        <v>52</v>
      </c>
      <c r="E309" s="36" t="s">
        <v>431</v>
      </c>
    </row>
    <row r="310" spans="1:16" ht="12.75" customHeight="1">
      <c r="A310" s="25" t="s">
        <v>44</v>
      </c>
      <c r="B310" s="29" t="s">
        <v>432</v>
      </c>
      <c r="C310" s="29" t="s">
        <v>433</v>
      </c>
      <c r="D310" s="25" t="s">
        <v>46</v>
      </c>
      <c r="E310" s="30" t="s">
        <v>434</v>
      </c>
      <c r="F310" s="31" t="s">
        <v>136</v>
      </c>
      <c r="G310" s="32">
        <v>3.7</v>
      </c>
      <c r="H310" s="33">
        <v>0</v>
      </c>
      <c r="I310" s="34">
        <f>ROUND(ROUND(H310,2)*ROUND(G310,3),2)</f>
      </c>
      <c r="O310">
        <f>(I310*21)/100</f>
      </c>
      <c r="P310" t="s">
        <v>22</v>
      </c>
    </row>
    <row r="311" spans="1:5" ht="12.75" customHeight="1">
      <c r="A311" s="35" t="s">
        <v>49</v>
      </c>
      <c r="E311" s="36" t="s">
        <v>435</v>
      </c>
    </row>
    <row r="312" spans="1:5" ht="12.75" customHeight="1">
      <c r="A312" s="37" t="s">
        <v>51</v>
      </c>
      <c r="E312" s="38" t="s">
        <v>436</v>
      </c>
    </row>
    <row r="313" spans="1:5" ht="38.25" customHeight="1">
      <c r="A313" t="s">
        <v>52</v>
      </c>
      <c r="E313" s="36" t="s">
        <v>437</v>
      </c>
    </row>
    <row r="314" spans="1:16" ht="12.75" customHeight="1">
      <c r="A314" s="25" t="s">
        <v>44</v>
      </c>
      <c r="B314" s="29" t="s">
        <v>438</v>
      </c>
      <c r="C314" s="29" t="s">
        <v>439</v>
      </c>
      <c r="D314" s="25" t="s">
        <v>46</v>
      </c>
      <c r="E314" s="30" t="s">
        <v>440</v>
      </c>
      <c r="F314" s="31" t="s">
        <v>136</v>
      </c>
      <c r="G314" s="32">
        <v>1.65</v>
      </c>
      <c r="H314" s="33">
        <v>0</v>
      </c>
      <c r="I314" s="34">
        <f>ROUND(ROUND(H314,2)*ROUND(G314,3),2)</f>
      </c>
      <c r="O314">
        <f>(I314*21)/100</f>
      </c>
      <c r="P314" t="s">
        <v>22</v>
      </c>
    </row>
    <row r="315" spans="1:5" ht="12.75" customHeight="1">
      <c r="A315" s="35" t="s">
        <v>49</v>
      </c>
      <c r="E315" s="36" t="s">
        <v>441</v>
      </c>
    </row>
    <row r="316" spans="1:5" ht="12.75" customHeight="1">
      <c r="A316" s="37" t="s">
        <v>51</v>
      </c>
      <c r="E316" s="38" t="s">
        <v>442</v>
      </c>
    </row>
    <row r="317" spans="1:5" ht="38.25" customHeight="1">
      <c r="A317" t="s">
        <v>52</v>
      </c>
      <c r="E317" s="36" t="s">
        <v>437</v>
      </c>
    </row>
    <row r="318" spans="1:16" ht="12.75" customHeight="1">
      <c r="A318" s="25" t="s">
        <v>44</v>
      </c>
      <c r="B318" s="29" t="s">
        <v>443</v>
      </c>
      <c r="C318" s="29" t="s">
        <v>444</v>
      </c>
      <c r="D318" s="25" t="s">
        <v>46</v>
      </c>
      <c r="E318" s="30" t="s">
        <v>445</v>
      </c>
      <c r="F318" s="31" t="s">
        <v>136</v>
      </c>
      <c r="G318" s="32">
        <v>166.7</v>
      </c>
      <c r="H318" s="33">
        <v>0</v>
      </c>
      <c r="I318" s="34">
        <f>ROUND(ROUND(H318,2)*ROUND(G318,3),2)</f>
      </c>
      <c r="O318">
        <f>(I318*21)/100</f>
      </c>
      <c r="P318" t="s">
        <v>22</v>
      </c>
    </row>
    <row r="319" spans="1:5" ht="12.75" customHeight="1">
      <c r="A319" s="35" t="s">
        <v>49</v>
      </c>
      <c r="E319" s="36" t="s">
        <v>446</v>
      </c>
    </row>
    <row r="320" spans="1:5" ht="12.75" customHeight="1">
      <c r="A320" s="37" t="s">
        <v>51</v>
      </c>
      <c r="E320" s="38" t="s">
        <v>447</v>
      </c>
    </row>
    <row r="321" spans="1:5" ht="12.75" customHeight="1">
      <c r="A321" t="s">
        <v>52</v>
      </c>
      <c r="E321" s="36" t="s">
        <v>448</v>
      </c>
    </row>
    <row r="322" spans="1:16" ht="12.75" customHeight="1">
      <c r="A322" s="25" t="s">
        <v>44</v>
      </c>
      <c r="B322" s="29" t="s">
        <v>449</v>
      </c>
      <c r="C322" s="29" t="s">
        <v>450</v>
      </c>
      <c r="D322" s="25" t="s">
        <v>46</v>
      </c>
      <c r="E322" s="30" t="s">
        <v>451</v>
      </c>
      <c r="F322" s="31" t="s">
        <v>136</v>
      </c>
      <c r="G322" s="32">
        <v>333.1</v>
      </c>
      <c r="H322" s="33">
        <v>0</v>
      </c>
      <c r="I322" s="34">
        <f>ROUND(ROUND(H322,2)*ROUND(G322,3),2)</f>
      </c>
      <c r="O322">
        <f>(I322*21)/100</f>
      </c>
      <c r="P322" t="s">
        <v>22</v>
      </c>
    </row>
    <row r="323" spans="1:5" ht="12.75" customHeight="1">
      <c r="A323" s="35" t="s">
        <v>49</v>
      </c>
      <c r="E323" s="36" t="s">
        <v>46</v>
      </c>
    </row>
    <row r="324" spans="1:5" ht="76.5" customHeight="1">
      <c r="A324" s="37" t="s">
        <v>51</v>
      </c>
      <c r="E324" s="38" t="s">
        <v>452</v>
      </c>
    </row>
    <row r="325" spans="1:5" ht="12.75" customHeight="1">
      <c r="A325" t="s">
        <v>52</v>
      </c>
      <c r="E325" s="36" t="s">
        <v>453</v>
      </c>
    </row>
    <row r="326" spans="1:16" ht="12.75" customHeight="1">
      <c r="A326" s="25" t="s">
        <v>44</v>
      </c>
      <c r="B326" s="29" t="s">
        <v>454</v>
      </c>
      <c r="C326" s="29" t="s">
        <v>455</v>
      </c>
      <c r="D326" s="25" t="s">
        <v>46</v>
      </c>
      <c r="E326" s="30" t="s">
        <v>456</v>
      </c>
      <c r="F326" s="31" t="s">
        <v>136</v>
      </c>
      <c r="G326" s="32">
        <v>16.15</v>
      </c>
      <c r="H326" s="33">
        <v>0</v>
      </c>
      <c r="I326" s="34">
        <f>ROUND(ROUND(H326,2)*ROUND(G326,3),2)</f>
      </c>
      <c r="O326">
        <f>(I326*21)/100</f>
      </c>
      <c r="P326" t="s">
        <v>22</v>
      </c>
    </row>
    <row r="327" spans="1:5" ht="12.75" customHeight="1">
      <c r="A327" s="35" t="s">
        <v>49</v>
      </c>
      <c r="E327" s="36" t="s">
        <v>46</v>
      </c>
    </row>
    <row r="328" spans="1:5" ht="12.75" customHeight="1">
      <c r="A328" s="37" t="s">
        <v>51</v>
      </c>
      <c r="E328" s="38" t="s">
        <v>457</v>
      </c>
    </row>
    <row r="329" spans="1:5" ht="12.75" customHeight="1">
      <c r="A329" t="s">
        <v>52</v>
      </c>
      <c r="E329" s="36" t="s">
        <v>453</v>
      </c>
    </row>
    <row r="330" spans="1:16" ht="12.75" customHeight="1">
      <c r="A330" s="25" t="s">
        <v>44</v>
      </c>
      <c r="B330" s="29" t="s">
        <v>458</v>
      </c>
      <c r="C330" s="29" t="s">
        <v>459</v>
      </c>
      <c r="D330" s="25" t="s">
        <v>46</v>
      </c>
      <c r="E330" s="30" t="s">
        <v>460</v>
      </c>
      <c r="F330" s="31" t="s">
        <v>136</v>
      </c>
      <c r="G330" s="32">
        <v>3.25</v>
      </c>
      <c r="H330" s="33">
        <v>0</v>
      </c>
      <c r="I330" s="34">
        <f>ROUND(ROUND(H330,2)*ROUND(G330,3),2)</f>
      </c>
      <c r="O330">
        <f>(I330*21)/100</f>
      </c>
      <c r="P330" t="s">
        <v>22</v>
      </c>
    </row>
    <row r="331" spans="1:5" ht="12.75" customHeight="1">
      <c r="A331" s="35" t="s">
        <v>49</v>
      </c>
      <c r="E331" s="36" t="s">
        <v>461</v>
      </c>
    </row>
    <row r="332" spans="1:5" ht="12.75" customHeight="1">
      <c r="A332" s="37" t="s">
        <v>51</v>
      </c>
      <c r="E332" s="38" t="s">
        <v>462</v>
      </c>
    </row>
    <row r="333" spans="1:5" ht="25.5" customHeight="1">
      <c r="A333" t="s">
        <v>52</v>
      </c>
      <c r="E333" s="36" t="s">
        <v>463</v>
      </c>
    </row>
    <row r="334" spans="1:16" ht="12.75" customHeight="1">
      <c r="A334" s="25" t="s">
        <v>44</v>
      </c>
      <c r="B334" s="29" t="s">
        <v>464</v>
      </c>
      <c r="C334" s="29" t="s">
        <v>465</v>
      </c>
      <c r="D334" s="25" t="s">
        <v>46</v>
      </c>
      <c r="E334" s="30" t="s">
        <v>466</v>
      </c>
      <c r="F334" s="31" t="s">
        <v>136</v>
      </c>
      <c r="G334" s="32">
        <v>35</v>
      </c>
      <c r="H334" s="33">
        <v>0</v>
      </c>
      <c r="I334" s="34">
        <f>ROUND(ROUND(H334,2)*ROUND(G334,3),2)</f>
      </c>
      <c r="O334">
        <f>(I334*21)/100</f>
      </c>
      <c r="P334" t="s">
        <v>22</v>
      </c>
    </row>
    <row r="335" spans="1:5" ht="12.75" customHeight="1">
      <c r="A335" s="35" t="s">
        <v>49</v>
      </c>
      <c r="E335" s="36" t="s">
        <v>467</v>
      </c>
    </row>
    <row r="336" spans="1:5" ht="12.75" customHeight="1">
      <c r="A336" s="37" t="s">
        <v>51</v>
      </c>
      <c r="E336" s="38" t="s">
        <v>468</v>
      </c>
    </row>
    <row r="337" spans="1:5" ht="25.5" customHeight="1">
      <c r="A337" t="s">
        <v>52</v>
      </c>
      <c r="E337" s="36" t="s">
        <v>463</v>
      </c>
    </row>
    <row r="338" spans="1:16" ht="12.75" customHeight="1">
      <c r="A338" s="25" t="s">
        <v>44</v>
      </c>
      <c r="B338" s="29" t="s">
        <v>469</v>
      </c>
      <c r="C338" s="29" t="s">
        <v>470</v>
      </c>
      <c r="D338" s="25" t="s">
        <v>46</v>
      </c>
      <c r="E338" s="30" t="s">
        <v>471</v>
      </c>
      <c r="F338" s="31" t="s">
        <v>136</v>
      </c>
      <c r="G338" s="32">
        <v>327.85</v>
      </c>
      <c r="H338" s="33">
        <v>0</v>
      </c>
      <c r="I338" s="34">
        <f>ROUND(ROUND(H338,2)*ROUND(G338,3),2)</f>
      </c>
      <c r="O338">
        <f>(I338*21)/100</f>
      </c>
      <c r="P338" t="s">
        <v>22</v>
      </c>
    </row>
    <row r="339" spans="1:5" ht="12.75" customHeight="1">
      <c r="A339" s="35" t="s">
        <v>49</v>
      </c>
      <c r="E339" s="36" t="s">
        <v>472</v>
      </c>
    </row>
    <row r="340" spans="1:5" ht="63.75" customHeight="1">
      <c r="A340" s="37" t="s">
        <v>51</v>
      </c>
      <c r="E340" s="38" t="s">
        <v>473</v>
      </c>
    </row>
    <row r="341" spans="1:5" ht="25.5" customHeight="1">
      <c r="A341" t="s">
        <v>52</v>
      </c>
      <c r="E341" s="36" t="s">
        <v>474</v>
      </c>
    </row>
    <row r="342" spans="1:16" ht="12.75" customHeight="1">
      <c r="A342" s="25" t="s">
        <v>44</v>
      </c>
      <c r="B342" s="29" t="s">
        <v>475</v>
      </c>
      <c r="C342" s="29" t="s">
        <v>476</v>
      </c>
      <c r="D342" s="25" t="s">
        <v>46</v>
      </c>
      <c r="E342" s="30" t="s">
        <v>477</v>
      </c>
      <c r="F342" s="31" t="s">
        <v>136</v>
      </c>
      <c r="G342" s="32">
        <v>121</v>
      </c>
      <c r="H342" s="33">
        <v>0</v>
      </c>
      <c r="I342" s="34">
        <f>ROUND(ROUND(H342,2)*ROUND(G342,3),2)</f>
      </c>
      <c r="O342">
        <f>(I342*21)/100</f>
      </c>
      <c r="P342" t="s">
        <v>22</v>
      </c>
    </row>
    <row r="343" spans="1:5" ht="12.75" customHeight="1">
      <c r="A343" s="35" t="s">
        <v>49</v>
      </c>
      <c r="E343" s="36" t="s">
        <v>46</v>
      </c>
    </row>
    <row r="344" spans="1:5" ht="12.75" customHeight="1">
      <c r="A344" s="37" t="s">
        <v>51</v>
      </c>
      <c r="E344" s="38" t="s">
        <v>478</v>
      </c>
    </row>
    <row r="345" spans="1:5" ht="12.75" customHeight="1">
      <c r="A345" t="s">
        <v>52</v>
      </c>
      <c r="E345" s="36" t="s">
        <v>479</v>
      </c>
    </row>
    <row r="346" spans="1:16" ht="12.75" customHeight="1">
      <c r="A346" s="25" t="s">
        <v>44</v>
      </c>
      <c r="B346" s="29" t="s">
        <v>480</v>
      </c>
      <c r="C346" s="29" t="s">
        <v>481</v>
      </c>
      <c r="D346" s="25" t="s">
        <v>46</v>
      </c>
      <c r="E346" s="30" t="s">
        <v>482</v>
      </c>
      <c r="F346" s="31" t="s">
        <v>75</v>
      </c>
      <c r="G346" s="32">
        <v>7.8</v>
      </c>
      <c r="H346" s="33">
        <v>0</v>
      </c>
      <c r="I346" s="34">
        <f>ROUND(ROUND(H346,2)*ROUND(G346,3),2)</f>
      </c>
      <c r="O346">
        <f>(I346*21)/100</f>
      </c>
      <c r="P346" t="s">
        <v>22</v>
      </c>
    </row>
    <row r="347" spans="1:5" ht="12.75" customHeight="1">
      <c r="A347" s="35" t="s">
        <v>49</v>
      </c>
      <c r="E347" s="36" t="s">
        <v>483</v>
      </c>
    </row>
    <row r="348" spans="1:5" ht="12.75" customHeight="1">
      <c r="A348" s="37" t="s">
        <v>51</v>
      </c>
      <c r="E348" s="38" t="s">
        <v>484</v>
      </c>
    </row>
    <row r="349" spans="1:5" ht="51" customHeight="1">
      <c r="A349" t="s">
        <v>52</v>
      </c>
      <c r="E349" s="36" t="s">
        <v>485</v>
      </c>
    </row>
    <row r="350" spans="1:16" ht="12.75" customHeight="1">
      <c r="A350" s="25" t="s">
        <v>44</v>
      </c>
      <c r="B350" s="29" t="s">
        <v>486</v>
      </c>
      <c r="C350" s="29" t="s">
        <v>487</v>
      </c>
      <c r="D350" s="25" t="s">
        <v>46</v>
      </c>
      <c r="E350" s="30" t="s">
        <v>488</v>
      </c>
      <c r="F350" s="31" t="s">
        <v>489</v>
      </c>
      <c r="G350" s="32">
        <v>2363.258</v>
      </c>
      <c r="H350" s="33">
        <v>0</v>
      </c>
      <c r="I350" s="34">
        <f>ROUND(ROUND(H350,2)*ROUND(G350,3),2)</f>
      </c>
      <c r="O350">
        <f>(I350*21)/100</f>
      </c>
      <c r="P350" t="s">
        <v>22</v>
      </c>
    </row>
    <row r="351" spans="1:5" ht="12.75" customHeight="1">
      <c r="A351" s="35" t="s">
        <v>49</v>
      </c>
      <c r="E351" s="36" t="s">
        <v>490</v>
      </c>
    </row>
    <row r="352" spans="1:5" ht="51" customHeight="1">
      <c r="A352" s="37" t="s">
        <v>51</v>
      </c>
      <c r="E352" s="38" t="s">
        <v>491</v>
      </c>
    </row>
    <row r="353" spans="1:5" ht="331.5" customHeight="1">
      <c r="A353" t="s">
        <v>52</v>
      </c>
      <c r="E353" s="36" t="s">
        <v>492</v>
      </c>
    </row>
    <row r="354" spans="1:16" ht="12.75" customHeight="1">
      <c r="A354" s="25" t="s">
        <v>44</v>
      </c>
      <c r="B354" s="29" t="s">
        <v>493</v>
      </c>
      <c r="C354" s="29" t="s">
        <v>494</v>
      </c>
      <c r="D354" s="25" t="s">
        <v>46</v>
      </c>
      <c r="E354" s="30" t="s">
        <v>495</v>
      </c>
      <c r="F354" s="31" t="s">
        <v>88</v>
      </c>
      <c r="G354" s="32">
        <v>29</v>
      </c>
      <c r="H354" s="33">
        <v>0</v>
      </c>
      <c r="I354" s="34">
        <f>ROUND(ROUND(H354,2)*ROUND(G354,3),2)</f>
      </c>
      <c r="O354">
        <f>(I354*21)/100</f>
      </c>
      <c r="P354" t="s">
        <v>22</v>
      </c>
    </row>
    <row r="355" spans="1:5" ht="12.75" customHeight="1">
      <c r="A355" s="35" t="s">
        <v>49</v>
      </c>
      <c r="E355" s="36" t="s">
        <v>496</v>
      </c>
    </row>
    <row r="356" spans="1:5" ht="12.75" customHeight="1">
      <c r="A356" s="37" t="s">
        <v>51</v>
      </c>
      <c r="E356" s="38" t="s">
        <v>497</v>
      </c>
    </row>
    <row r="357" spans="1:5" ht="178.5" customHeight="1">
      <c r="A357" t="s">
        <v>52</v>
      </c>
      <c r="E357" s="36" t="s">
        <v>498</v>
      </c>
    </row>
    <row r="358" spans="1:16" ht="12.75" customHeight="1">
      <c r="A358" s="25" t="s">
        <v>44</v>
      </c>
      <c r="B358" s="29" t="s">
        <v>499</v>
      </c>
      <c r="C358" s="29" t="s">
        <v>500</v>
      </c>
      <c r="D358" s="25" t="s">
        <v>46</v>
      </c>
      <c r="E358" s="30" t="s">
        <v>501</v>
      </c>
      <c r="F358" s="31" t="s">
        <v>159</v>
      </c>
      <c r="G358" s="32">
        <v>5.4</v>
      </c>
      <c r="H358" s="33">
        <v>0</v>
      </c>
      <c r="I358" s="34">
        <f>ROUND(ROUND(H358,2)*ROUND(G358,3),2)</f>
      </c>
      <c r="O358">
        <f>(I358*21)/100</f>
      </c>
      <c r="P358" t="s">
        <v>22</v>
      </c>
    </row>
    <row r="359" spans="1:5" ht="12.75" customHeight="1">
      <c r="A359" s="35" t="s">
        <v>49</v>
      </c>
      <c r="E359" s="36" t="s">
        <v>502</v>
      </c>
    </row>
    <row r="360" spans="1:5" ht="12.75" customHeight="1">
      <c r="A360" s="37" t="s">
        <v>51</v>
      </c>
      <c r="E360" s="38" t="s">
        <v>503</v>
      </c>
    </row>
    <row r="361" spans="1:5" ht="12.75" customHeight="1">
      <c r="A361" t="s">
        <v>52</v>
      </c>
      <c r="E361" s="36" t="s">
        <v>504</v>
      </c>
    </row>
    <row r="362" spans="1:16" ht="12.75" customHeight="1">
      <c r="A362" s="25" t="s">
        <v>44</v>
      </c>
      <c r="B362" s="29" t="s">
        <v>505</v>
      </c>
      <c r="C362" s="29" t="s">
        <v>506</v>
      </c>
      <c r="D362" s="25" t="s">
        <v>418</v>
      </c>
      <c r="E362" s="30" t="s">
        <v>507</v>
      </c>
      <c r="F362" s="31" t="s">
        <v>159</v>
      </c>
      <c r="G362" s="32">
        <v>234.927</v>
      </c>
      <c r="H362" s="33">
        <v>0</v>
      </c>
      <c r="I362" s="34">
        <f>ROUND(ROUND(H362,2)*ROUND(G362,3),2)</f>
      </c>
      <c r="O362">
        <f>(I362*21)/100</f>
      </c>
      <c r="P362" t="s">
        <v>22</v>
      </c>
    </row>
    <row r="363" spans="1:5" ht="12.75" customHeight="1">
      <c r="A363" s="35" t="s">
        <v>49</v>
      </c>
      <c r="E363" s="36" t="s">
        <v>508</v>
      </c>
    </row>
    <row r="364" spans="1:5" ht="127.5" customHeight="1">
      <c r="A364" s="37" t="s">
        <v>51</v>
      </c>
      <c r="E364" s="38" t="s">
        <v>509</v>
      </c>
    </row>
    <row r="365" spans="1:5" ht="12.75" customHeight="1">
      <c r="A365" t="s">
        <v>52</v>
      </c>
      <c r="E365" s="36" t="s">
        <v>504</v>
      </c>
    </row>
    <row r="366" spans="1:16" ht="12.75" customHeight="1">
      <c r="A366" s="25" t="s">
        <v>44</v>
      </c>
      <c r="B366" s="29" t="s">
        <v>510</v>
      </c>
      <c r="C366" s="29" t="s">
        <v>511</v>
      </c>
      <c r="D366" s="25" t="s">
        <v>46</v>
      </c>
      <c r="E366" s="30" t="s">
        <v>512</v>
      </c>
      <c r="F366" s="31" t="s">
        <v>159</v>
      </c>
      <c r="G366" s="32">
        <v>504.465</v>
      </c>
      <c r="H366" s="33">
        <v>0</v>
      </c>
      <c r="I366" s="34">
        <f>ROUND(ROUND(H366,2)*ROUND(G366,3),2)</f>
      </c>
      <c r="O366">
        <f>(I366*21)/100</f>
      </c>
      <c r="P366" t="s">
        <v>22</v>
      </c>
    </row>
    <row r="367" spans="1:5" ht="12.75" customHeight="1">
      <c r="A367" s="35" t="s">
        <v>49</v>
      </c>
      <c r="E367" s="36" t="s">
        <v>513</v>
      </c>
    </row>
    <row r="368" spans="1:5" ht="25.5" customHeight="1">
      <c r="A368" s="37" t="s">
        <v>51</v>
      </c>
      <c r="E368" s="38" t="s">
        <v>514</v>
      </c>
    </row>
    <row r="369" spans="1:5" ht="12.75" customHeight="1">
      <c r="A369" t="s">
        <v>52</v>
      </c>
      <c r="E369" s="36" t="s">
        <v>504</v>
      </c>
    </row>
    <row r="370" spans="1:16" ht="12.75" customHeight="1">
      <c r="A370" s="25" t="s">
        <v>44</v>
      </c>
      <c r="B370" s="29" t="s">
        <v>515</v>
      </c>
      <c r="C370" s="29" t="s">
        <v>516</v>
      </c>
      <c r="D370" s="25" t="s">
        <v>46</v>
      </c>
      <c r="E370" s="30" t="s">
        <v>517</v>
      </c>
      <c r="F370" s="31" t="s">
        <v>159</v>
      </c>
      <c r="G370" s="32">
        <v>1331.667</v>
      </c>
      <c r="H370" s="33">
        <v>0</v>
      </c>
      <c r="I370" s="34">
        <f>ROUND(ROUND(H370,2)*ROUND(G370,3),2)</f>
      </c>
      <c r="O370">
        <f>(I370*21)/100</f>
      </c>
      <c r="P370" t="s">
        <v>22</v>
      </c>
    </row>
    <row r="371" spans="1:5" ht="12.75" customHeight="1">
      <c r="A371" s="35" t="s">
        <v>49</v>
      </c>
      <c r="E371" s="36" t="s">
        <v>518</v>
      </c>
    </row>
    <row r="372" spans="1:5" ht="76.5" customHeight="1">
      <c r="A372" s="37" t="s">
        <v>51</v>
      </c>
      <c r="E372" s="38" t="s">
        <v>519</v>
      </c>
    </row>
    <row r="373" spans="1:5" ht="12.75" customHeight="1">
      <c r="A373" t="s">
        <v>52</v>
      </c>
      <c r="E373" s="36" t="s">
        <v>504</v>
      </c>
    </row>
    <row r="374" spans="1:16" ht="12.75" customHeight="1">
      <c r="A374" s="25" t="s">
        <v>44</v>
      </c>
      <c r="B374" s="29" t="s">
        <v>520</v>
      </c>
      <c r="C374" s="29" t="s">
        <v>521</v>
      </c>
      <c r="D374" s="25" t="s">
        <v>46</v>
      </c>
      <c r="E374" s="30" t="s">
        <v>522</v>
      </c>
      <c r="F374" s="31" t="s">
        <v>159</v>
      </c>
      <c r="G374" s="32">
        <v>119.11</v>
      </c>
      <c r="H374" s="33">
        <v>0</v>
      </c>
      <c r="I374" s="34">
        <f>ROUND(ROUND(H374,2)*ROUND(G374,3),2)</f>
      </c>
      <c r="O374">
        <f>(I374*21)/100</f>
      </c>
      <c r="P374" t="s">
        <v>22</v>
      </c>
    </row>
    <row r="375" spans="1:5" ht="12.75" customHeight="1">
      <c r="A375" s="35" t="s">
        <v>49</v>
      </c>
      <c r="E375" s="36" t="s">
        <v>523</v>
      </c>
    </row>
    <row r="376" spans="1:5" ht="25.5" customHeight="1">
      <c r="A376" s="37" t="s">
        <v>51</v>
      </c>
      <c r="E376" s="38" t="s">
        <v>326</v>
      </c>
    </row>
    <row r="377" spans="1:5" ht="12.75" customHeight="1">
      <c r="A377" t="s">
        <v>52</v>
      </c>
      <c r="E377" s="36" t="s">
        <v>504</v>
      </c>
    </row>
    <row r="378" spans="1:16" ht="12.75" customHeight="1">
      <c r="A378" s="25" t="s">
        <v>44</v>
      </c>
      <c r="B378" s="29" t="s">
        <v>524</v>
      </c>
      <c r="C378" s="29" t="s">
        <v>525</v>
      </c>
      <c r="D378" s="25" t="s">
        <v>46</v>
      </c>
      <c r="E378" s="30" t="s">
        <v>526</v>
      </c>
      <c r="F378" s="31" t="s">
        <v>527</v>
      </c>
      <c r="G378" s="32">
        <v>9000</v>
      </c>
      <c r="H378" s="33">
        <v>0</v>
      </c>
      <c r="I378" s="34">
        <f>ROUND(ROUND(H378,2)*ROUND(G378,3),2)</f>
      </c>
      <c r="O378">
        <f>(I378*21)/100</f>
      </c>
      <c r="P378" t="s">
        <v>22</v>
      </c>
    </row>
    <row r="379" spans="1:5" ht="12.75" customHeight="1">
      <c r="A379" s="35" t="s">
        <v>49</v>
      </c>
      <c r="E379" s="36" t="s">
        <v>46</v>
      </c>
    </row>
    <row r="380" spans="1:5" ht="12.75" customHeight="1">
      <c r="A380" s="37" t="s">
        <v>51</v>
      </c>
      <c r="E380" s="38" t="s">
        <v>528</v>
      </c>
    </row>
    <row r="381" spans="1:5" ht="12.75" customHeight="1">
      <c r="A381" t="s">
        <v>52</v>
      </c>
      <c r="E381" s="36" t="s">
        <v>529</v>
      </c>
    </row>
    <row r="382" spans="1:16" ht="12.75" customHeight="1">
      <c r="A382" s="25" t="s">
        <v>44</v>
      </c>
      <c r="B382" s="29" t="s">
        <v>530</v>
      </c>
      <c r="C382" s="29" t="s">
        <v>531</v>
      </c>
      <c r="D382" s="25" t="s">
        <v>46</v>
      </c>
      <c r="E382" s="30" t="s">
        <v>532</v>
      </c>
      <c r="F382" s="31" t="s">
        <v>75</v>
      </c>
      <c r="G382" s="32">
        <v>136.866</v>
      </c>
      <c r="H382" s="33">
        <v>0</v>
      </c>
      <c r="I382" s="34">
        <f>ROUND(ROUND(H382,2)*ROUND(G382,3),2)</f>
      </c>
      <c r="O382">
        <f>(I382*21)/100</f>
      </c>
      <c r="P382" t="s">
        <v>22</v>
      </c>
    </row>
    <row r="383" spans="1:5" ht="12.75" customHeight="1">
      <c r="A383" s="35" t="s">
        <v>49</v>
      </c>
      <c r="E383" s="36" t="s">
        <v>533</v>
      </c>
    </row>
    <row r="384" spans="1:5" ht="63.75" customHeight="1">
      <c r="A384" s="37" t="s">
        <v>51</v>
      </c>
      <c r="E384" s="38" t="s">
        <v>534</v>
      </c>
    </row>
    <row r="385" spans="1:5" ht="63.75" customHeight="1">
      <c r="A385" t="s">
        <v>52</v>
      </c>
      <c r="E385" s="36" t="s">
        <v>535</v>
      </c>
    </row>
    <row r="386" spans="1:16" ht="12.75" customHeight="1">
      <c r="A386" s="25" t="s">
        <v>44</v>
      </c>
      <c r="B386" s="29" t="s">
        <v>536</v>
      </c>
      <c r="C386" s="29" t="s">
        <v>537</v>
      </c>
      <c r="D386" s="25" t="s">
        <v>46</v>
      </c>
      <c r="E386" s="30" t="s">
        <v>538</v>
      </c>
      <c r="F386" s="31" t="s">
        <v>75</v>
      </c>
      <c r="G386" s="32">
        <v>26.82</v>
      </c>
      <c r="H386" s="33">
        <v>0</v>
      </c>
      <c r="I386" s="34">
        <f>ROUND(ROUND(H386,2)*ROUND(G386,3),2)</f>
      </c>
      <c r="O386">
        <f>(I386*21)/100</f>
      </c>
      <c r="P386" t="s">
        <v>22</v>
      </c>
    </row>
    <row r="387" spans="1:5" ht="12.75" customHeight="1">
      <c r="A387" s="35" t="s">
        <v>49</v>
      </c>
      <c r="E387" s="36" t="s">
        <v>539</v>
      </c>
    </row>
    <row r="388" spans="1:5" ht="38.25" customHeight="1">
      <c r="A388" s="37" t="s">
        <v>51</v>
      </c>
      <c r="E388" s="38" t="s">
        <v>540</v>
      </c>
    </row>
    <row r="389" spans="1:5" ht="63.75" customHeight="1">
      <c r="A389" t="s">
        <v>52</v>
      </c>
      <c r="E389" s="36" t="s">
        <v>535</v>
      </c>
    </row>
    <row r="390" spans="1:16" ht="12.75" customHeight="1">
      <c r="A390" s="25" t="s">
        <v>44</v>
      </c>
      <c r="B390" s="29" t="s">
        <v>541</v>
      </c>
      <c r="C390" s="29" t="s">
        <v>542</v>
      </c>
      <c r="D390" s="25" t="s">
        <v>46</v>
      </c>
      <c r="E390" s="30" t="s">
        <v>543</v>
      </c>
      <c r="F390" s="31" t="s">
        <v>58</v>
      </c>
      <c r="G390" s="32">
        <v>0.062</v>
      </c>
      <c r="H390" s="33">
        <v>0</v>
      </c>
      <c r="I390" s="34">
        <f>ROUND(ROUND(H390,2)*ROUND(G390,3),2)</f>
      </c>
      <c r="O390">
        <f>(I390*21)/100</f>
      </c>
      <c r="P390" t="s">
        <v>22</v>
      </c>
    </row>
    <row r="391" spans="1:5" ht="12.75" customHeight="1">
      <c r="A391" s="35" t="s">
        <v>49</v>
      </c>
      <c r="E391" s="36" t="s">
        <v>544</v>
      </c>
    </row>
    <row r="392" spans="1:5" ht="12.75" customHeight="1">
      <c r="A392" s="37" t="s">
        <v>51</v>
      </c>
      <c r="E392" s="38" t="s">
        <v>545</v>
      </c>
    </row>
    <row r="393" spans="1:5" ht="25.5" customHeight="1">
      <c r="A393" t="s">
        <v>52</v>
      </c>
      <c r="E393" s="36" t="s">
        <v>546</v>
      </c>
    </row>
    <row r="394" spans="1:16" ht="12.75" customHeight="1">
      <c r="A394" s="25" t="s">
        <v>44</v>
      </c>
      <c r="B394" s="29" t="s">
        <v>547</v>
      </c>
      <c r="C394" s="29" t="s">
        <v>548</v>
      </c>
      <c r="D394" s="25" t="s">
        <v>46</v>
      </c>
      <c r="E394" s="30" t="s">
        <v>549</v>
      </c>
      <c r="F394" s="31" t="s">
        <v>159</v>
      </c>
      <c r="G394" s="32">
        <v>531.33</v>
      </c>
      <c r="H394" s="33">
        <v>0</v>
      </c>
      <c r="I394" s="34">
        <f>ROUND(ROUND(H394,2)*ROUND(G394,3),2)</f>
      </c>
      <c r="O394">
        <f>(I394*21)/100</f>
      </c>
      <c r="P394" t="s">
        <v>22</v>
      </c>
    </row>
    <row r="395" spans="1:5" ht="12.75" customHeight="1">
      <c r="A395" s="35" t="s">
        <v>49</v>
      </c>
      <c r="E395" s="36" t="s">
        <v>550</v>
      </c>
    </row>
    <row r="396" spans="1:5" ht="12.75" customHeight="1">
      <c r="A396" s="37" t="s">
        <v>51</v>
      </c>
      <c r="E396" s="38" t="s">
        <v>551</v>
      </c>
    </row>
    <row r="397" spans="1:5" ht="25.5" customHeight="1">
      <c r="A397" t="s">
        <v>52</v>
      </c>
      <c r="E397" s="36" t="s">
        <v>546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